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workbook>
</file>

<file path=xl/calcChain.xml><?xml version="1.0" encoding="utf-8"?>
<calcChain xmlns="http://schemas.openxmlformats.org/spreadsheetml/2006/main">
  <c r="C11" i="1"/>
  <c r="H7"/>
  <c r="R1" i="61"/>
  <c r="AF1"/>
  <c r="C12" i="60"/>
  <c r="X1" i="61"/>
  <c r="H2" i="49"/>
  <c r="C7" i="60"/>
  <c r="AT1" i="61"/>
  <c r="AH1"/>
  <c r="AD1"/>
  <c r="B15" i="60"/>
  <c r="V1" i="61"/>
  <c r="AR1"/>
  <c r="B17" i="60"/>
  <c r="C15"/>
  <c r="AX1" i="61"/>
  <c r="B12" i="60"/>
  <c r="B10"/>
  <c r="B13"/>
  <c r="P1" i="61"/>
  <c r="B16" i="60"/>
  <c r="C14"/>
  <c r="C17"/>
  <c r="Z1" i="61"/>
  <c r="B7" i="60"/>
  <c r="AL1" i="61"/>
  <c r="C16" i="60"/>
  <c r="T1" i="61"/>
  <c r="C10" i="60"/>
  <c r="J1" i="61"/>
  <c r="L1"/>
  <c r="AB1"/>
  <c r="N1"/>
  <c r="AV1"/>
  <c r="AN1"/>
  <c r="B11" i="60"/>
  <c r="AJ1" i="61"/>
  <c r="C13" i="60"/>
  <c r="C11"/>
  <c r="C8"/>
  <c r="AP1" i="61"/>
  <c r="H1"/>
  <c r="B14" i="60"/>
  <c r="B9"/>
  <c r="B8"/>
  <c r="C9"/>
  <c r="N5" i="49"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G173" l="1"/>
  <c r="D137"/>
  <c r="E44"/>
  <c r="D35"/>
  <c r="G166"/>
  <c r="F123"/>
  <c r="C63"/>
  <c r="F137"/>
  <c r="D83"/>
  <c r="H102"/>
  <c r="E119"/>
  <c r="D50"/>
  <c r="D103"/>
  <c r="H166"/>
  <c r="D126"/>
  <c r="R27" i="49"/>
  <c r="H55" i="52"/>
  <c r="C192"/>
  <c r="D116"/>
  <c r="C115"/>
  <c r="C176"/>
  <c r="H25"/>
  <c r="G88"/>
  <c r="D70"/>
  <c r="E182"/>
  <c r="C193"/>
  <c r="L2" i="46"/>
  <c r="E100" i="52"/>
  <c r="C125"/>
  <c r="C119"/>
  <c r="D148"/>
  <c r="C164"/>
  <c r="F13"/>
  <c r="E68"/>
  <c r="E159"/>
  <c r="H13"/>
  <c r="H42"/>
  <c r="C25"/>
  <c r="F21"/>
  <c r="F61"/>
  <c r="C59"/>
  <c r="C101"/>
  <c r="G87"/>
  <c r="F12"/>
  <c r="C90"/>
  <c r="F162"/>
  <c r="C158"/>
  <c r="E163"/>
  <c r="H31"/>
  <c r="D130"/>
  <c r="G59"/>
  <c r="E147"/>
  <c r="F94"/>
  <c r="F47"/>
  <c r="G131"/>
  <c r="R45" i="49"/>
  <c r="H154" i="52"/>
  <c r="H111"/>
  <c r="C83"/>
  <c r="H98"/>
  <c r="G24"/>
  <c r="F79"/>
  <c r="G155"/>
  <c r="R9" i="49"/>
  <c r="H97" i="52"/>
  <c r="D105"/>
  <c r="G26"/>
  <c r="C80"/>
  <c r="C37"/>
  <c r="C92"/>
  <c r="E74"/>
  <c r="D108"/>
  <c r="D30"/>
  <c r="C185"/>
  <c r="G66"/>
  <c r="R37" i="49"/>
  <c r="G40" i="52"/>
  <c r="E135"/>
  <c r="F80"/>
  <c r="G70"/>
  <c r="C112"/>
  <c r="E37"/>
  <c r="H19"/>
  <c r="G60"/>
  <c r="F161"/>
  <c r="R33" i="49"/>
  <c r="C39" i="52"/>
  <c r="G146"/>
  <c r="E142"/>
  <c r="E94"/>
  <c r="C182"/>
  <c r="E58"/>
  <c r="E90"/>
  <c r="G109"/>
  <c r="C111"/>
  <c r="G35"/>
  <c r="H74"/>
  <c r="E153"/>
  <c r="F136"/>
  <c r="D38"/>
  <c r="F135"/>
  <c r="H80"/>
  <c r="H182"/>
  <c r="C51"/>
  <c r="E109"/>
  <c r="G99"/>
  <c r="R42" i="49"/>
  <c r="D8" i="52"/>
  <c r="G93"/>
  <c r="D67"/>
  <c r="H135"/>
  <c r="G20"/>
  <c r="F124"/>
  <c r="F159"/>
  <c r="C49"/>
  <c r="R6" i="49"/>
  <c r="C84" i="52"/>
  <c r="H61"/>
  <c r="D183"/>
  <c r="E53"/>
  <c r="D95"/>
  <c r="F8"/>
  <c r="C189"/>
  <c r="C127"/>
  <c r="E158"/>
  <c r="D107"/>
  <c r="G89"/>
  <c r="D84"/>
  <c r="E181"/>
  <c r="D11"/>
  <c r="D124"/>
  <c r="C177"/>
  <c r="C81"/>
  <c r="E57"/>
  <c r="G12"/>
  <c r="R12" i="49"/>
  <c r="F38" i="52"/>
  <c r="H77"/>
  <c r="E121"/>
  <c r="H168"/>
  <c r="D20"/>
  <c r="G90"/>
  <c r="E48"/>
  <c r="F131"/>
  <c r="D163"/>
  <c r="F168"/>
  <c r="F134"/>
  <c r="F46"/>
  <c r="F7"/>
  <c r="E125"/>
  <c r="E40"/>
  <c r="G41"/>
  <c r="G64"/>
  <c r="D27"/>
  <c r="D106"/>
  <c r="E25"/>
  <c r="F113"/>
  <c r="G130"/>
  <c r="F173"/>
  <c r="G188"/>
  <c r="E32"/>
  <c r="H187"/>
  <c r="H177"/>
  <c r="C100"/>
  <c r="F40"/>
  <c r="F150"/>
  <c r="H2" i="46"/>
  <c r="G101" i="52"/>
  <c r="R10" i="49"/>
  <c r="C186" i="52"/>
  <c r="G113"/>
  <c r="F48"/>
  <c r="H89"/>
  <c r="F45"/>
  <c r="R32" i="49"/>
  <c r="F56" i="52"/>
  <c r="E60"/>
  <c r="H50"/>
  <c r="D115"/>
  <c r="C96"/>
  <c r="H137"/>
  <c r="E115"/>
  <c r="D182"/>
  <c r="H70"/>
  <c r="D21"/>
  <c r="H36"/>
  <c r="C180"/>
  <c r="E19"/>
  <c r="C67"/>
  <c r="G123"/>
  <c r="C129"/>
  <c r="H95"/>
  <c r="F158"/>
  <c r="D104"/>
  <c r="H28"/>
  <c r="R2" i="46"/>
  <c r="G114" i="52"/>
  <c r="H92"/>
  <c r="C130"/>
  <c r="C74"/>
  <c r="C163"/>
  <c r="G189"/>
  <c r="D147"/>
  <c r="H163"/>
  <c r="D160"/>
  <c r="D89"/>
  <c r="H67"/>
  <c r="F109"/>
  <c r="G164"/>
  <c r="E17"/>
  <c r="E126"/>
  <c r="D96"/>
  <c r="G36"/>
  <c r="G7"/>
  <c r="F140"/>
  <c r="F78"/>
  <c r="F148"/>
  <c r="D47"/>
  <c r="C165"/>
  <c r="C14"/>
  <c r="H115"/>
  <c r="D125"/>
  <c r="C107"/>
  <c r="E50"/>
  <c r="D26"/>
  <c r="D170"/>
  <c r="E80"/>
  <c r="H47"/>
  <c r="C99"/>
  <c r="C103"/>
  <c r="E149"/>
  <c r="H174"/>
  <c r="E175"/>
  <c r="G185"/>
  <c r="R48" i="49"/>
  <c r="C43" i="52"/>
  <c r="H121"/>
  <c r="G154"/>
  <c r="E35"/>
  <c r="R36" i="49"/>
  <c r="F100" i="52"/>
  <c r="G181"/>
  <c r="E91"/>
  <c r="F151"/>
  <c r="E88"/>
  <c r="E92"/>
  <c r="E79"/>
  <c r="F91"/>
  <c r="C12"/>
  <c r="C77"/>
  <c r="E39"/>
  <c r="G177"/>
  <c r="F63"/>
  <c r="D178"/>
  <c r="C147"/>
  <c r="H157"/>
  <c r="H83"/>
  <c r="C29"/>
  <c r="G76"/>
  <c r="G105"/>
  <c r="D57"/>
  <c r="H91"/>
  <c r="E87"/>
  <c r="E24"/>
  <c r="G16"/>
  <c r="F98"/>
  <c r="E139"/>
  <c r="H106"/>
  <c r="D43"/>
  <c r="D166"/>
  <c r="D13"/>
  <c r="D172"/>
  <c r="G190"/>
  <c r="E133"/>
  <c r="E30"/>
  <c r="E16"/>
  <c r="E13"/>
  <c r="D36"/>
  <c r="G8"/>
  <c r="H99"/>
  <c r="E131"/>
  <c r="E20"/>
  <c r="G142"/>
  <c r="G61"/>
  <c r="E61"/>
  <c r="F60"/>
  <c r="D128"/>
  <c r="C183"/>
  <c r="C11"/>
  <c r="R40" i="49"/>
  <c r="F34" i="52"/>
  <c r="E42"/>
  <c r="D99"/>
  <c r="F101"/>
  <c r="C184"/>
  <c r="F181"/>
  <c r="F18"/>
  <c r="C31"/>
  <c r="F92"/>
  <c r="H112"/>
  <c r="F108"/>
  <c r="G152"/>
  <c r="F125"/>
  <c r="F127"/>
  <c r="H173"/>
  <c r="G165"/>
  <c r="F75"/>
  <c r="E14"/>
  <c r="D25"/>
  <c r="G71"/>
  <c r="D189"/>
  <c r="D177"/>
  <c r="H100"/>
  <c r="D97"/>
  <c r="H167"/>
  <c r="G159"/>
  <c r="C9"/>
  <c r="D188"/>
  <c r="C173"/>
  <c r="H26"/>
  <c r="G10"/>
  <c r="H184"/>
  <c r="E108"/>
  <c r="H127"/>
  <c r="D101"/>
  <c r="D102"/>
  <c r="E117"/>
  <c r="D22"/>
  <c r="F77"/>
  <c r="D58"/>
  <c r="G120"/>
  <c r="E47"/>
  <c r="E162"/>
  <c r="C170"/>
  <c r="H183"/>
  <c r="R26" i="49"/>
  <c r="D56" i="52"/>
  <c r="E103"/>
  <c r="E89"/>
  <c r="H125"/>
  <c r="R30" i="49"/>
  <c r="H114" i="52"/>
  <c r="G92"/>
  <c r="H110"/>
  <c r="G127"/>
  <c r="G44"/>
  <c r="E137"/>
  <c r="F22"/>
  <c r="D114"/>
  <c r="F49"/>
  <c r="G54"/>
  <c r="D41"/>
  <c r="E156"/>
  <c r="H93"/>
  <c r="H66"/>
  <c r="H101"/>
  <c r="F165"/>
  <c r="C20"/>
  <c r="R51" i="49"/>
  <c r="E67" i="52"/>
  <c r="H14"/>
  <c r="G17"/>
  <c r="H128"/>
  <c r="H139"/>
  <c r="R35" i="49"/>
  <c r="E63" i="52"/>
  <c r="C116"/>
  <c r="C155"/>
  <c r="G183"/>
  <c r="H185"/>
  <c r="C136"/>
  <c r="G53"/>
  <c r="H20"/>
  <c r="E157"/>
  <c r="F64"/>
  <c r="D171"/>
  <c r="D15"/>
  <c r="E191"/>
  <c r="F24"/>
  <c r="E82"/>
  <c r="H144"/>
  <c r="H53"/>
  <c r="E170"/>
  <c r="C93"/>
  <c r="H188"/>
  <c r="C65"/>
  <c r="G42"/>
  <c r="F167"/>
  <c r="G138"/>
  <c r="E45"/>
  <c r="G148"/>
  <c r="E183"/>
  <c r="D141"/>
  <c r="C161"/>
  <c r="G73"/>
  <c r="E155"/>
  <c r="C55"/>
  <c r="E85"/>
  <c r="H191"/>
  <c r="E151"/>
  <c r="F153"/>
  <c r="D129"/>
  <c r="C113"/>
  <c r="H131"/>
  <c r="H21"/>
  <c r="H27"/>
  <c r="H60"/>
  <c r="E51"/>
  <c r="H179"/>
  <c r="G38"/>
  <c r="F57"/>
  <c r="D16"/>
  <c r="C30"/>
  <c r="E123"/>
  <c r="H94"/>
  <c r="D144"/>
  <c r="R43" i="49"/>
  <c r="E116" i="52"/>
  <c r="C160"/>
  <c r="D75"/>
  <c r="D186"/>
  <c r="D54"/>
  <c r="G135"/>
  <c r="E187"/>
  <c r="E176"/>
  <c r="C135"/>
  <c r="G39"/>
  <c r="H123"/>
  <c r="F121"/>
  <c r="G176"/>
  <c r="D150"/>
  <c r="H146"/>
  <c r="D93"/>
  <c r="H186"/>
  <c r="F19"/>
  <c r="F191"/>
  <c r="D149"/>
  <c r="D145"/>
  <c r="H41"/>
  <c r="E102"/>
  <c r="D76"/>
  <c r="R8" i="49"/>
  <c r="D168" i="52"/>
  <c r="D66"/>
  <c r="E152"/>
  <c r="G65"/>
  <c r="F41"/>
  <c r="E130"/>
  <c r="E111"/>
  <c r="J2" i="46"/>
  <c r="H64" i="52"/>
  <c r="C57"/>
  <c r="F99"/>
  <c r="D60"/>
  <c r="D120"/>
  <c r="H73"/>
  <c r="E172"/>
  <c r="F20"/>
  <c r="G14"/>
  <c r="C172"/>
  <c r="C123"/>
  <c r="G163"/>
  <c r="D72"/>
  <c r="C34"/>
  <c r="F184"/>
  <c r="E145"/>
  <c r="H76"/>
  <c r="F171"/>
  <c r="H1" i="48"/>
  <c r="D82" i="52"/>
  <c r="H23"/>
  <c r="E174"/>
  <c r="D142"/>
  <c r="F55"/>
  <c r="C133"/>
  <c r="G125"/>
  <c r="C98"/>
  <c r="C40"/>
  <c r="C58"/>
  <c r="H71"/>
  <c r="H56"/>
  <c r="C91"/>
  <c r="D152"/>
  <c r="D127"/>
  <c r="H33"/>
  <c r="D80"/>
  <c r="C114"/>
  <c r="E173"/>
  <c r="G52"/>
  <c r="C53"/>
  <c r="F9"/>
  <c r="G84"/>
  <c r="F132"/>
  <c r="H30"/>
  <c r="E124"/>
  <c r="H39"/>
  <c r="C95"/>
  <c r="G72"/>
  <c r="D184"/>
  <c r="F118"/>
  <c r="T2" i="46"/>
  <c r="H152" i="52"/>
  <c r="E7"/>
  <c r="C120"/>
  <c r="F54"/>
  <c r="C157"/>
  <c r="E188"/>
  <c r="G193"/>
  <c r="F188"/>
  <c r="G153"/>
  <c r="E15"/>
  <c r="C131"/>
  <c r="E52"/>
  <c r="H7"/>
  <c r="C56"/>
  <c r="G106"/>
  <c r="H153"/>
  <c r="C153"/>
  <c r="H18"/>
  <c r="G151"/>
  <c r="E128"/>
  <c r="D14"/>
  <c r="C159"/>
  <c r="E54"/>
  <c r="G83"/>
  <c r="E105"/>
  <c r="F155"/>
  <c r="E66"/>
  <c r="C69"/>
  <c r="F53"/>
  <c r="F119"/>
  <c r="D18"/>
  <c r="H68"/>
  <c r="R25" i="49"/>
  <c r="F33" i="52"/>
  <c r="H81"/>
  <c r="G137"/>
  <c r="E71"/>
  <c r="H142"/>
  <c r="H147"/>
  <c r="F157"/>
  <c r="F68"/>
  <c r="E8"/>
  <c r="F84"/>
  <c r="G30"/>
  <c r="H59"/>
  <c r="G25"/>
  <c r="C33"/>
  <c r="D53"/>
  <c r="G140"/>
  <c r="F152"/>
  <c r="G55"/>
  <c r="C187"/>
  <c r="G115"/>
  <c r="C17"/>
  <c r="F180"/>
  <c r="H105"/>
  <c r="F59"/>
  <c r="E179"/>
  <c r="F72"/>
  <c r="C102"/>
  <c r="C174"/>
  <c r="E76"/>
  <c r="H52"/>
  <c r="G81"/>
  <c r="H107"/>
  <c r="G156"/>
  <c r="R46" i="49"/>
  <c r="G28" i="52"/>
  <c r="D65"/>
  <c r="F166"/>
  <c r="E144"/>
  <c r="E160"/>
  <c r="G134"/>
  <c r="D32"/>
  <c r="G9"/>
  <c r="E184"/>
  <c r="D176"/>
  <c r="G63"/>
  <c r="F133"/>
  <c r="D45"/>
  <c r="G98"/>
  <c r="D179"/>
  <c r="D190"/>
  <c r="G161"/>
  <c r="H63"/>
  <c r="F74"/>
  <c r="H96"/>
  <c r="C128"/>
  <c r="F115"/>
  <c r="F43"/>
  <c r="G51"/>
  <c r="G128"/>
  <c r="E132"/>
  <c r="H51"/>
  <c r="D136"/>
  <c r="E29"/>
  <c r="G78"/>
  <c r="D40"/>
  <c r="C144"/>
  <c r="C145"/>
  <c r="E62"/>
  <c r="R29" i="49"/>
  <c r="D85" i="52"/>
  <c r="C10"/>
  <c r="G141"/>
  <c r="H109"/>
  <c r="F182"/>
  <c r="R5" i="49"/>
  <c r="G43" i="52"/>
  <c r="E36"/>
  <c r="H151"/>
  <c r="E56"/>
  <c r="C97"/>
  <c r="E161"/>
  <c r="C68"/>
  <c r="H189"/>
  <c r="C27"/>
  <c r="H12"/>
  <c r="E192"/>
  <c r="G175"/>
  <c r="F50"/>
  <c r="F25"/>
  <c r="D117"/>
  <c r="G150"/>
  <c r="E33"/>
  <c r="F178"/>
  <c r="G79"/>
  <c r="D155"/>
  <c r="E9"/>
  <c r="G46"/>
  <c r="D159"/>
  <c r="G23"/>
  <c r="D42"/>
  <c r="H176"/>
  <c r="H148"/>
  <c r="D61"/>
  <c r="C87"/>
  <c r="D9"/>
  <c r="E113"/>
  <c r="E46"/>
  <c r="C82"/>
  <c r="E110"/>
  <c r="D187"/>
  <c r="C154"/>
  <c r="G187"/>
  <c r="G126"/>
  <c r="G49"/>
  <c r="C22"/>
  <c r="F71"/>
  <c r="D173"/>
  <c r="H165"/>
  <c r="H46"/>
  <c r="D191"/>
  <c r="H65"/>
  <c r="D79"/>
  <c r="R38" i="49"/>
  <c r="F107" i="52"/>
  <c r="R13" i="49"/>
  <c r="C54" i="52"/>
  <c r="C45"/>
  <c r="C28"/>
  <c r="F30"/>
  <c r="E138"/>
  <c r="G21"/>
  <c r="D94"/>
  <c r="E106"/>
  <c r="H48"/>
  <c r="D90"/>
  <c r="N2" i="46"/>
  <c r="E104" i="52"/>
  <c r="H17"/>
  <c r="E43"/>
  <c r="C121"/>
  <c r="D154"/>
  <c r="D78"/>
  <c r="D132"/>
  <c r="F86"/>
  <c r="F138"/>
  <c r="C162"/>
  <c r="H58"/>
  <c r="H9"/>
  <c r="G160"/>
  <c r="N2" i="44"/>
  <c r="D161" i="52"/>
  <c r="E166"/>
  <c r="D73"/>
  <c r="G132"/>
  <c r="F110"/>
  <c r="F185"/>
  <c r="G178"/>
  <c r="F26"/>
  <c r="C110"/>
  <c r="D28"/>
  <c r="G104"/>
  <c r="D44"/>
  <c r="F147"/>
  <c r="F189"/>
  <c r="C122"/>
  <c r="F83"/>
  <c r="H120"/>
  <c r="C42"/>
  <c r="F52"/>
  <c r="D111"/>
  <c r="C137"/>
  <c r="C105"/>
  <c r="F177"/>
  <c r="G37"/>
  <c r="H172"/>
  <c r="F10"/>
  <c r="F39"/>
  <c r="F23"/>
  <c r="H180"/>
  <c r="F122"/>
  <c r="D10"/>
  <c r="R39" i="49"/>
  <c r="F114" i="52"/>
  <c r="H90"/>
  <c r="E70"/>
  <c r="G102"/>
  <c r="H108"/>
  <c r="C108"/>
  <c r="G143"/>
  <c r="F97"/>
  <c r="H78"/>
  <c r="H16"/>
  <c r="C16"/>
  <c r="E168"/>
  <c r="H87"/>
  <c r="C94"/>
  <c r="C8"/>
  <c r="C7"/>
  <c r="E21"/>
  <c r="G107"/>
  <c r="C32"/>
  <c r="F175"/>
  <c r="D121"/>
  <c r="H75"/>
  <c r="D92"/>
  <c r="H132"/>
  <c r="E167"/>
  <c r="C24"/>
  <c r="H22"/>
  <c r="D158"/>
  <c r="D138"/>
  <c r="H126"/>
  <c r="H156"/>
  <c r="H85"/>
  <c r="G29"/>
  <c r="F126"/>
  <c r="G57"/>
  <c r="F120"/>
  <c r="D59"/>
  <c r="H45"/>
  <c r="F32"/>
  <c r="H43"/>
  <c r="E72"/>
  <c r="E122"/>
  <c r="E120"/>
  <c r="C126"/>
  <c r="F67"/>
  <c r="F96"/>
  <c r="G191"/>
  <c r="E141"/>
  <c r="C191"/>
  <c r="E118"/>
  <c r="E150"/>
  <c r="F116"/>
  <c r="C168"/>
  <c r="D39"/>
  <c r="G11"/>
  <c r="D64"/>
  <c r="C188"/>
  <c r="E189"/>
  <c r="D7"/>
  <c r="F156"/>
  <c r="D63"/>
  <c r="H38"/>
  <c r="E69"/>
  <c r="E98"/>
  <c r="H84"/>
  <c r="D113"/>
  <c r="C78"/>
  <c r="H54"/>
  <c r="C132"/>
  <c r="D123"/>
  <c r="F146"/>
  <c r="G91"/>
  <c r="H15"/>
  <c r="C142"/>
  <c r="H136"/>
  <c r="D175"/>
  <c r="D46"/>
  <c r="E18"/>
  <c r="H162"/>
  <c r="G80"/>
  <c r="H116"/>
  <c r="C64"/>
  <c r="L1" i="48"/>
  <c r="E31" i="52"/>
  <c r="G179"/>
  <c r="E55"/>
  <c r="G74"/>
  <c r="H149"/>
  <c r="F66"/>
  <c r="R7" i="49"/>
  <c r="C18" i="52"/>
  <c r="F29"/>
  <c r="G111"/>
  <c r="E75"/>
  <c r="D185"/>
  <c r="H37"/>
  <c r="D77"/>
  <c r="F51"/>
  <c r="G129"/>
  <c r="E95"/>
  <c r="D174"/>
  <c r="R31" i="49"/>
  <c r="D71" i="52"/>
  <c r="D33"/>
  <c r="E81"/>
  <c r="G13"/>
  <c r="G147"/>
  <c r="G103"/>
  <c r="D131"/>
  <c r="F164"/>
  <c r="D55"/>
  <c r="E136"/>
  <c r="H32"/>
  <c r="G184"/>
  <c r="F154"/>
  <c r="D165"/>
  <c r="F28"/>
  <c r="F169"/>
  <c r="H145"/>
  <c r="D23"/>
  <c r="D88"/>
  <c r="R47" i="49"/>
  <c r="F73" i="52"/>
  <c r="H138"/>
  <c r="H130"/>
  <c r="E185"/>
  <c r="H113"/>
  <c r="G75"/>
  <c r="G182"/>
  <c r="G32"/>
  <c r="H119"/>
  <c r="C141"/>
  <c r="L2" i="44"/>
  <c r="G85" i="52"/>
  <c r="R23" i="49"/>
  <c r="G110" i="52"/>
  <c r="F58"/>
  <c r="H155"/>
  <c r="C60"/>
  <c r="H161"/>
  <c r="E49"/>
  <c r="R4" i="49"/>
  <c r="E41" i="52"/>
  <c r="E10"/>
  <c r="F187"/>
  <c r="C50"/>
  <c r="E165"/>
  <c r="F14"/>
  <c r="C47"/>
  <c r="C134"/>
  <c r="C48"/>
  <c r="C181"/>
  <c r="R11" i="49"/>
  <c r="D180" i="52"/>
  <c r="G149"/>
  <c r="E146"/>
  <c r="H129"/>
  <c r="F76"/>
  <c r="C75"/>
  <c r="H192"/>
  <c r="C149"/>
  <c r="P2" i="46"/>
  <c r="D146" i="52"/>
  <c r="G168"/>
  <c r="H164"/>
  <c r="G117"/>
  <c r="C150"/>
  <c r="E73"/>
  <c r="D31"/>
  <c r="H170"/>
  <c r="G48"/>
  <c r="F160"/>
  <c r="C109"/>
  <c r="E148"/>
  <c r="H49"/>
  <c r="D162"/>
  <c r="C171"/>
  <c r="D110"/>
  <c r="E93"/>
  <c r="D74"/>
  <c r="N1" i="48"/>
  <c r="G139" i="52"/>
  <c r="F103"/>
  <c r="C175"/>
  <c r="D52"/>
  <c r="G82"/>
  <c r="G170"/>
  <c r="H169"/>
  <c r="D119"/>
  <c r="G97"/>
  <c r="F128"/>
  <c r="F106"/>
  <c r="C166"/>
  <c r="F69"/>
  <c r="D134"/>
  <c r="C178"/>
  <c r="H10"/>
  <c r="E134"/>
  <c r="C79"/>
  <c r="G45"/>
  <c r="H124"/>
  <c r="H178"/>
  <c r="G116"/>
  <c r="G169"/>
  <c r="E78"/>
  <c r="E186"/>
  <c r="G95"/>
  <c r="H158"/>
  <c r="D112"/>
  <c r="C88"/>
  <c r="R41" i="49"/>
  <c r="E177" i="52"/>
  <c r="H86"/>
  <c r="F179"/>
  <c r="F15"/>
  <c r="G100"/>
  <c r="D29"/>
  <c r="H118"/>
  <c r="D34"/>
  <c r="H8"/>
  <c r="C71"/>
  <c r="D86"/>
  <c r="F176"/>
  <c r="C52"/>
  <c r="D192"/>
  <c r="G172"/>
  <c r="H140"/>
  <c r="R49" i="49"/>
  <c r="D193" i="52"/>
  <c r="C86"/>
  <c r="G192"/>
  <c r="F44"/>
  <c r="E27"/>
  <c r="H181"/>
  <c r="C41"/>
  <c r="E127"/>
  <c r="D139"/>
  <c r="H150"/>
  <c r="G22"/>
  <c r="C76"/>
  <c r="F35"/>
  <c r="D140"/>
  <c r="F170"/>
  <c r="C36"/>
  <c r="C139"/>
  <c r="D49"/>
  <c r="G167"/>
  <c r="G27"/>
  <c r="H88"/>
  <c r="F186"/>
  <c r="H104"/>
  <c r="E129"/>
  <c r="C13"/>
  <c r="H193"/>
  <c r="F149"/>
  <c r="E180"/>
  <c r="C70"/>
  <c r="F193"/>
  <c r="H190"/>
  <c r="H133"/>
  <c r="D62"/>
  <c r="C61"/>
  <c r="F174"/>
  <c r="F190"/>
  <c r="H159"/>
  <c r="G174"/>
  <c r="E64"/>
  <c r="H79"/>
  <c r="G158"/>
  <c r="F105"/>
  <c r="G157"/>
  <c r="G67"/>
  <c r="F36"/>
  <c r="G171"/>
  <c r="G18"/>
  <c r="D69"/>
  <c r="E96"/>
  <c r="D81"/>
  <c r="E99"/>
  <c r="F129"/>
  <c r="G118"/>
  <c r="C89"/>
  <c r="F139"/>
  <c r="F112"/>
  <c r="E114"/>
  <c r="E154"/>
  <c r="R24" i="49"/>
  <c r="G108" i="52"/>
  <c r="G33"/>
  <c r="H34"/>
  <c r="F141"/>
  <c r="H24"/>
  <c r="F42"/>
  <c r="H171"/>
  <c r="D68"/>
  <c r="G69"/>
  <c r="G136"/>
  <c r="E11"/>
  <c r="E12"/>
  <c r="E112"/>
  <c r="F90"/>
  <c r="D164"/>
  <c r="G144"/>
  <c r="D122"/>
  <c r="D19"/>
  <c r="E84"/>
  <c r="G62"/>
  <c r="G58"/>
  <c r="C73"/>
  <c r="D48"/>
  <c r="D156"/>
  <c r="G180"/>
  <c r="C19"/>
  <c r="G77"/>
  <c r="E65"/>
  <c r="C146"/>
  <c r="G34"/>
  <c r="F27"/>
  <c r="F104"/>
  <c r="C66"/>
  <c r="G86"/>
  <c r="D98"/>
  <c r="F31"/>
  <c r="D153"/>
  <c r="F145"/>
  <c r="H143"/>
  <c r="H103"/>
  <c r="R34" i="49"/>
  <c r="P2" i="44"/>
  <c r="E28" i="52"/>
  <c r="E59"/>
  <c r="D87"/>
  <c r="F88"/>
  <c r="E101"/>
  <c r="R44" i="49"/>
  <c r="G94" i="52"/>
  <c r="H62"/>
  <c r="E164"/>
  <c r="E169"/>
  <c r="C118"/>
  <c r="E140"/>
  <c r="G31"/>
  <c r="F11"/>
  <c r="D143"/>
  <c r="E38"/>
  <c r="F163"/>
  <c r="C72"/>
  <c r="F89"/>
  <c r="C35"/>
  <c r="E97"/>
  <c r="F117"/>
  <c r="C46"/>
  <c r="D169"/>
  <c r="D157"/>
  <c r="H2" i="44"/>
  <c r="G50" i="52"/>
  <c r="H40"/>
  <c r="G124"/>
  <c r="F95"/>
  <c r="D37"/>
  <c r="G56"/>
  <c r="H122"/>
  <c r="J1" i="48"/>
  <c r="H141" i="52"/>
  <c r="G112"/>
  <c r="C167"/>
  <c r="G68"/>
  <c r="H29"/>
  <c r="G186"/>
  <c r="C148"/>
  <c r="E26"/>
  <c r="H134"/>
  <c r="F70"/>
  <c r="C21"/>
  <c r="H117"/>
  <c r="C85"/>
  <c r="E171"/>
  <c r="F87"/>
  <c r="G15"/>
  <c r="D151"/>
  <c r="G162"/>
  <c r="C23"/>
  <c r="H69"/>
  <c r="D51"/>
  <c r="F17"/>
  <c r="D133"/>
  <c r="H160"/>
  <c r="D91"/>
  <c r="E77"/>
  <c r="D24"/>
  <c r="F62"/>
  <c r="E86"/>
  <c r="F111"/>
  <c r="F130"/>
  <c r="C190"/>
  <c r="D181"/>
  <c r="F16"/>
  <c r="D17"/>
  <c r="D118"/>
  <c r="C156"/>
  <c r="H11"/>
  <c r="F102"/>
  <c r="D135"/>
  <c r="D167"/>
  <c r="F142"/>
  <c r="H175"/>
  <c r="E23"/>
  <c r="D109"/>
  <c r="E83"/>
  <c r="C117"/>
  <c r="G47"/>
  <c r="E193"/>
  <c r="H72"/>
  <c r="F37"/>
  <c r="F93"/>
  <c r="C106"/>
  <c r="F85"/>
  <c r="F81"/>
  <c r="H82"/>
  <c r="H35"/>
  <c r="F143"/>
  <c r="C44"/>
  <c r="E34"/>
  <c r="D100"/>
  <c r="H44"/>
  <c r="G121"/>
  <c r="E22"/>
  <c r="C151"/>
  <c r="E190"/>
  <c r="H57"/>
  <c r="D12"/>
  <c r="G122"/>
  <c r="E178"/>
  <c r="C169"/>
  <c r="G145"/>
  <c r="G96"/>
  <c r="C152"/>
  <c r="F144"/>
  <c r="R50" i="49"/>
  <c r="E107" i="52"/>
  <c r="J2" i="44"/>
  <c r="F183" i="52"/>
  <c r="C62"/>
  <c r="R28" i="49"/>
  <c r="C138" i="52"/>
  <c r="C143"/>
  <c r="C26"/>
  <c r="G19"/>
  <c r="G133"/>
  <c r="E143"/>
  <c r="C179"/>
  <c r="C38"/>
  <c r="G119"/>
  <c r="F65"/>
  <c r="C104"/>
  <c r="F192"/>
  <c r="F82"/>
  <c r="C15"/>
  <c r="C124"/>
  <c r="C140"/>
  <c r="I12" l="1"/>
  <c r="I17"/>
  <c r="I51"/>
  <c r="I37"/>
  <c r="I48"/>
  <c r="I19"/>
  <c r="I68"/>
  <c r="I69"/>
  <c r="I62"/>
  <c r="I49"/>
  <c r="I34"/>
  <c r="I52"/>
  <c r="I74"/>
  <c r="I31"/>
  <c r="R52" i="49"/>
  <c r="I55" i="52"/>
  <c r="I33"/>
  <c r="I71"/>
  <c r="I77"/>
  <c r="I46"/>
  <c r="I63"/>
  <c r="I7"/>
  <c r="I64"/>
  <c r="I39"/>
  <c r="I59"/>
  <c r="I10"/>
  <c r="I44"/>
  <c r="I73"/>
  <c r="I78"/>
  <c r="I79"/>
  <c r="I9"/>
  <c r="I61"/>
  <c r="I42"/>
  <c r="I40"/>
  <c r="I45"/>
  <c r="I32"/>
  <c r="I65"/>
  <c r="I53"/>
  <c r="I18"/>
  <c r="I14"/>
  <c r="J6"/>
  <c r="I72"/>
  <c r="I60"/>
  <c r="I66"/>
  <c r="I76"/>
  <c r="J76" s="1"/>
  <c r="I54"/>
  <c r="I75"/>
  <c r="I16"/>
  <c r="I15"/>
  <c r="J15" s="1"/>
  <c r="I41"/>
  <c r="I56"/>
  <c r="I58"/>
  <c r="I36"/>
  <c r="J36" s="1"/>
  <c r="I13"/>
  <c r="I43"/>
  <c r="I47"/>
  <c r="I20"/>
  <c r="J20" s="1"/>
  <c r="I11"/>
  <c r="I67"/>
  <c r="I8"/>
  <c r="I38"/>
  <c r="J38" s="1"/>
  <c r="I30"/>
  <c r="I70"/>
  <c r="I50"/>
  <c r="I35"/>
  <c r="J35" s="1"/>
  <c r="J70" l="1"/>
  <c r="J67"/>
  <c r="J50"/>
  <c r="J8"/>
  <c r="J47"/>
  <c r="J65"/>
  <c r="J42"/>
  <c r="J78"/>
  <c r="J59"/>
  <c r="J63"/>
  <c r="J33"/>
  <c r="J74"/>
  <c r="J62"/>
  <c r="J48"/>
  <c r="J12"/>
  <c r="J30"/>
  <c r="J11"/>
  <c r="J13"/>
  <c r="J41"/>
  <c r="J54"/>
  <c r="J72"/>
  <c r="J53"/>
  <c r="J40"/>
  <c r="J79"/>
  <c r="J10"/>
  <c r="J7"/>
  <c r="J71"/>
  <c r="J31"/>
  <c r="J49"/>
  <c r="J19"/>
  <c r="J17"/>
  <c r="J43"/>
  <c r="J56"/>
  <c r="J75"/>
  <c r="J60"/>
  <c r="J18"/>
  <c r="J45"/>
  <c r="J9"/>
  <c r="J44"/>
  <c r="J64"/>
  <c r="J77"/>
  <c r="J34"/>
  <c r="J68"/>
  <c r="J51"/>
  <c r="J58"/>
  <c r="J16"/>
  <c r="J66"/>
  <c r="J14"/>
  <c r="J32"/>
  <c r="J61"/>
  <c r="J73"/>
  <c r="J39"/>
  <c r="J46"/>
  <c r="J55"/>
  <c r="J52"/>
  <c r="J37"/>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<sst xmlns="http://schemas.openxmlformats.org/spreadsheetml/2006/main" count="581" uniqueCount="457">
  <si>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</si>
  <si>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</si>
  <si>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</si>
  <si>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</si>
  <si>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</si>
  <si>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</si>
  <si>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</si>
  <si>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</si>
  <si>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</si>
  <si>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</si>
  <si>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</si>
  <si>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</si>
  <si>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</si>
  <si>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</si>
  <si>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</si>
  <si>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</si>
  <si>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</si>
  <si>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</si>
  <si>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</si>
  <si>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</si>
  <si>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</si>
  <si>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</si>
  <si>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</si>
  <si>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</si>
  <si>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</si>
  <si>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</si>
  <si>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</si>
  <si>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</si>
  <si>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</si>
  <si>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</si>
  <si>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</si>
  <si>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</si>
  <si>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</si>
  <si>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</si>
  <si>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</si>
  <si>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</si>
  <si>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</si>
  <si>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</si>
  <si>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</si>
  <si>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</si>
  <si>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</si>
  <si>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</si>
  <si>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</si>
  <si>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</si>
  <si>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</si>
  <si>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</si>
  <si>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</si>
  <si>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</si>
  <si>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</si>
  <si>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</si>
  <si>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</si>
  <si>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</si>
  <si>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</si>
  <si>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</si>
  <si>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</si>
  <si>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</si>
  <si>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</si>
  <si>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</si>
  <si>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</si>
  <si>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</si>
  <si>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</si>
  <si>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</si>
  <si>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</si>
  <si>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</si>
  <si>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</si>
  <si>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</si>
  <si>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</si>
  <si>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</si>
  <si>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</si>
  <si>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</si>
  <si>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</si>
  <si>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</si>
  <si>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</si>
  <si>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</si>
  <si>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</si>
  <si>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</si>
  <si>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</si>
  <si>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</si>
  <si>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</si>
  <si>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</si>
  <si>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</si>
  <si>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</si>
  <si>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</si>
  <si>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</si>
  <si>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</si>
  <si>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</si>
  <si>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</si>
  <si>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</si>
  <si>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</si>
  <si>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</si>
  <si>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</si>
  <si>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</si>
  <si>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</si>
  <si>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</si>
  <si>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</si>
  <si>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</si>
  <si>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</si>
  <si>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</si>
  <si>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</si>
  <si>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</si>
  <si>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</si>
  <si>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</si>
  <si>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</si>
  <si>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</si>
  <si>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</si>
  <si>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</si>
  <si>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</si>
  <si>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</si>
  <si>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</si>
  <si>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</si>
  <si>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</si>
  <si>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</si>
  <si>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</si>
  <si>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</si>
  <si>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</si>
  <si>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</si>
  <si>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</si>
  <si>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</si>
  <si>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</si>
  <si>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</si>
  <si>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</si>
  <si>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</si>
  <si>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</si>
  <si>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</si>
  <si>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</si>
  <si>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</si>
  <si>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</si>
  <si>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</si>
  <si>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</si>
  <si>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</si>
  <si>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</si>
  <si>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</si>
  <si>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</si>
  <si>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</si>
  <si>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</si>
  <si>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</si>
  <si>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</si>
  <si>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</si>
  <si>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</si>
  <si>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</si>
  <si>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</si>
  <si>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</si>
  <si>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</si>
  <si>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</si>
  <si>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</si>
  <si>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</si>
  <si>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</si>
  <si>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</si>
  <si>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</si>
  <si>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</si>
  <si>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</si>
  <si>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</si>
  <si>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</si>
  <si>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</si>
  <si>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</si>
  <si>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</si>
  <si>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</si>
  <si>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</si>
  <si>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</si>
  <si>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</si>
  <si>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</si>
  <si>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</si>
  <si>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</si>
  <si>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</si>
  <si>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</si>
  <si>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</si>
  <si>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</si>
  <si>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</si>
  <si>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</si>
  <si>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</si>
  <si>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</si>
  <si>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</si>
  <si>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</si>
  <si>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</si>
  <si>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</si>
  <si>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</si>
  <si>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</si>
  <si>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</si>
  <si>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</si>
  <si>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</si>
  <si>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</si>
  <si>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</si>
  <si>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</si>
  <si>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</si>
  <si>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</si>
  <si>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</si>
  <si>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</si>
  <si>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</si>
  <si>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</si>
  <si>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</si>
  <si>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</si>
  <si>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</si>
  <si>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</si>
  <si>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</si>
  <si>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</si>
  <si>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</si>
  <si>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</si>
  <si>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</si>
  <si>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</si>
  <si>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</si>
  <si>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</si>
  <si>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</si>
  <si>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</si>
  <si>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</si>
  <si>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</si>
  <si>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</si>
  <si>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</si>
  <si>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</si>
  <si>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</si>
  <si>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</si>
  <si>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</si>
  <si>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</si>
  <si>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</si>
  <si>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</si>
  <si>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</si>
  <si>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</si>
  <si>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</si>
  <si>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</si>
  <si>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</si>
  <si>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</si>
  <si>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</si>
  <si>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</si>
  <si>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</si>
  <si>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</si>
  <si>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</si>
  <si>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</si>
  <si>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</si>
  <si>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</si>
  <si>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</si>
  <si>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</si>
  <si>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</si>
  <si>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</si>
  <si>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</si>
  <si>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</si>
  <si>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</si>
  <si>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</si>
  <si>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</si>
  <si>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</si>
  <si>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</si>
  <si>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</si>
  <si>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</si>
  <si>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</si>
  <si>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</si>
  <si>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</si>
  <si>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</si>
  <si>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</si>
  <si>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</si>
  <si>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</si>
  <si>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</si>
  <si>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</si>
  <si>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</si>
  <si>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</si>
  <si>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</si>
  <si>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</si>
  <si>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</si>
  <si>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</si>
  <si>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</si>
  <si>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</si>
  <si>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</si>
  <si>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</si>
  <si>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</si>
  <si>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</si>
  <si>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</si>
  <si>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</si>
  <si>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</si>
  <si>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</si>
  <si>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</si>
  <si>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</si>
  <si>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</si>
  <si>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</si>
  <si>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</si>
  <si>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</si>
  <si>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</si>
  <si>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</si>
  <si>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</si>
  <si>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</si>
  <si>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</si>
  <si>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</si>
  <si>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</si>
  <si>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</si>
  <si>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</si>
  <si>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</si>
  <si>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</si>
  <si>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</si>
  <si>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</si>
  <si>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</si>
  <si>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</si>
  <si>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</si>
  <si>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</si>
  <si>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</si>
  <si>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</si>
  <si>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</si>
  <si>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</si>
  <si>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</si>
  <si>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</si>
  <si>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</si>
  <si>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</si>
  <si>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</si>
  <si>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</si>
  <si>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</si>
  <si>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</si>
  <si>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</si>
  <si>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</si>
  <si>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</si>
  <si>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</si>
  <si>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</si>
  <si>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</si>
  <si>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</si>
  <si>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</si>
  <si>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</si>
  <si>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</si>
  <si>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</si>
  <si>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</si>
  <si>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</si>
  <si>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</si>
  <si>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</si>
  <si>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</si>
  <si>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</si>
  <si>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</si>
  <si>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</si>
  <si>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</si>
  <si>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</si>
  <si>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</si>
  <si>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</si>
  <si>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</si>
  <si>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</si>
  <si>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</si>
  <si>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</si>
  <si>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</si>
  <si>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</si>
  <si>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</si>
  <si>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</si>
  <si>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</si>
  <si>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</si>
  <si>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</si>
  <si>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</si>
  <si>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</si>
  <si>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重点公告</t>
    <phoneticPr fontId="59" type="noConversion"/>
  </si>
  <si>
    <t>CI005018.WI</t>
    <phoneticPr fontId="2" type="noConversion"/>
  </si>
  <si>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</si>
  <si>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</si>
  <si>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</si>
  <si>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</si>
  <si>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</si>
  <si>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</si>
  <si>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</si>
  <si>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</si>
  <si>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</si>
  <si>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</si>
  <si>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</si>
  <si>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</si>
  <si>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</si>
  <si>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</si>
  <si>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</si>
  <si>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</si>
  <si>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</si>
  <si>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</si>
  <si>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</si>
  <si>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</si>
  <si>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</si>
  <si>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</si>
  <si>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</si>
  <si>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</si>
  <si>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</si>
  <si>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</si>
  <si>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元/千克</t>
    <phoneticPr fontId="2" type="noConversion"/>
  </si>
  <si>
    <t>数据来源：Wind资讯</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</si>
  <si>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</si>
  <si>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</si>
  <si>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</si>
  <si>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</si>
  <si>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</si>
  <si>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</si>
  <si>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</si>
  <si>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</si>
  <si>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单位</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</si>
  <si>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</si>
  <si>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</si>
  <si>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</si>
  <si>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</si>
  <si>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</si>
  <si>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</si>
  <si>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</si>
  <si>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</si>
  <si>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</si>
  <si>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</si>
  <si>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</si>
  <si>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</si>
  <si>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华海药业（600521）</t>
    <phoneticPr fontId="2" type="noConversion"/>
  </si>
  <si>
    <t>制剂产品获得美国FDA批准文号。</t>
    <phoneticPr fontId="2" type="noConversion"/>
  </si>
  <si>
    <t>恩华药业（002262）</t>
    <phoneticPr fontId="2" type="noConversion"/>
  </si>
  <si>
    <t>非公开发行股票预案。</t>
    <phoneticPr fontId="2" type="noConversion"/>
  </si>
  <si>
    <t>恒瑞医药（600276）</t>
    <phoneticPr fontId="2" type="noConversion"/>
  </si>
  <si>
    <t>阿帕替尼获得国家1.1类新药批件及证书。</t>
    <phoneticPr fontId="2" type="noConversion"/>
  </si>
  <si>
    <t>福安药业（300194）</t>
    <phoneticPr fontId="2" type="noConversion"/>
  </si>
  <si>
    <t>发布发行股份及支付现金购买资产暨关联交易预案。</t>
    <phoneticPr fontId="2" type="noConversion"/>
  </si>
  <si>
    <t>双鹭药业（002038）</t>
    <phoneticPr fontId="2" type="noConversion"/>
  </si>
  <si>
    <t>指标名称</t>
    <phoneticPr fontId="2" type="noConversion"/>
  </si>
  <si>
    <t>单价:花类:红花:新疆统</t>
    <phoneticPr fontId="2" type="noConversion"/>
  </si>
  <si>
    <t>单位</t>
    <phoneticPr fontId="2" type="noConversion"/>
  </si>
  <si>
    <t>元/千克</t>
    <phoneticPr fontId="2" type="noConversion"/>
  </si>
  <si>
    <t>单位</t>
    <phoneticPr fontId="2" type="noConversion"/>
  </si>
  <si>
    <t>元/千克</t>
    <phoneticPr fontId="2" type="noConversion"/>
  </si>
  <si>
    <t>单价:全草类:青蒿:全草</t>
    <phoneticPr fontId="2" type="noConversion"/>
  </si>
  <si>
    <t>单价:根茎类:丹参:山东统</t>
    <phoneticPr fontId="2" type="noConversion"/>
  </si>
  <si>
    <t>单价:根茎类:三七:120头</t>
    <phoneticPr fontId="2" type="noConversion"/>
  </si>
  <si>
    <t>单价:根茎类:川芎:晒统个</t>
    <phoneticPr fontId="2" type="noConversion"/>
  </si>
  <si>
    <t>利德曼（300289）</t>
    <phoneticPr fontId="2" type="noConversion"/>
  </si>
  <si>
    <t>发行股份购买资产。</t>
    <phoneticPr fontId="2" type="noConversion"/>
  </si>
  <si>
    <t>达安基因（002030）</t>
    <phoneticPr fontId="2" type="noConversion"/>
  </si>
  <si>
    <t>取得两个医疗器械注册证。</t>
    <phoneticPr fontId="2" type="noConversion"/>
  </si>
  <si>
    <t>重组人碱性成纤维细胞生长因子（扶济复）获得药品注册批件。</t>
    <phoneticPr fontId="2" type="noConversion"/>
  </si>
  <si>
    <t>三明试行药品“基准价”释放重要信号</t>
    <phoneticPr fontId="2" type="noConversion"/>
  </si>
  <si>
    <t>福建省三明市从今年9月1日起对第一批住院进口药进行限价结算，即按照同类型国产药品限价，进口品种超出限价部分的基本医保统筹资金不予支付。这一规定实际上就是“基准价”雏形。所谓“基准价”，就是通常所说的“医保支付价格”，即通过对药品实施定额医保支付，超额患者自付的管理方式，让药企主动开展价格竞争，形成更为合理的药品价格。换言之，医院销售低于基准价的药品，差额收益归医院；而高于基准价的药品，则医院没有利润，由患者自付。 
三明市率先启动药品支付价格改革，对药品实施定额医保支付，预示着医保改革正在提速，旨在发挥医保的杠杆作用，实现医保、医药和医疗之“三医联动”。笔者认为，改革的意义主要表现在：首先，它利于遏制药物滥用，引导医患合理用药；其次，它利于遏制药价虚高，并进一步挤出药价水分；再者，可节省医保开支，把钱花在刀刃上。 
（资料来源：健康报）</t>
    <phoneticPr fontId="2" type="noConversion"/>
  </si>
  <si>
    <t>药企赞助学术活动,中纪委问责</t>
    <phoneticPr fontId="2" type="noConversion"/>
  </si>
  <si>
    <t>企业捐赠资助学术交流活动被中纪委定性为违反九不准的典型案件，企业未来学术推广活动估计会受到限制，九不准继续发威，内外资药企都不会好过。
为进一步严肃行业纪律，发挥警示教育作用，驻国家卫生计生委纪检组监察局近日通报了五起违反《加强医疗卫生行风建设“九不准”》的典型案件。
（资料来源：中纪委网站）</t>
    <phoneticPr fontId="2" type="noConversion"/>
  </si>
  <si>
    <t xml:space="preserve">药品管理法修订将增加药品召回制度 </t>
    <phoneticPr fontId="2" type="noConversion"/>
  </si>
  <si>
    <t>不再审批牌照，网售处方药将出清单</t>
    <phoneticPr fontId="2" type="noConversion"/>
  </si>
  <si>
    <t>CFDA药品化妆品监管司副巡视员刘小平在广东的一个论坛上解读即将出台的《互联网食品药品经营监督管理办法》，证实网售处方药将只出“正面清单”，目前总局药化司正在加紧完善这一清单，首次击破“负面清单”传闻。
刘小平表示：“希望以正面清单的形式，允许销售的处方药品种，要求按目录销售。”并且强调，网售处方药肯定是逐步放开，而不是全面放开。
“负面清单目前不会做，因为是放大管小了，监管风险大。”
总体来看，从其现场解读，网络售药新政的变化可以总结为五点：
一，B2B（即商业对商业）牌照不再需审批也不需备案。
二，B2C（即商业对客户）牌照不再需审批，有执业药师的药品零售企业到省局备案即可。
三，第三方交易平台下放到省局审批。
四，以正面清单形式逐步放开处方药网售。
五，允许委托第三方物流配送。
（资料来源：第一药店财智）</t>
    <phoneticPr fontId="2" type="noConversion"/>
  </si>
  <si>
    <t>陕西省基本药物招标启动</t>
    <phoneticPr fontId="2" type="noConversion"/>
  </si>
  <si>
    <t>11月7日，陕西省发布了《2014年陕西省基本药物集中采购实施方案》。如同机构的预测那样，降价仍然是主流。
此次招标，陕西省是将低价药和基本药物一起招标。在价格限定上，不高于十省平均价和陕西省医疗机构现行集中采购价格。在议价组出现3个以上厂家时，还有二轮竞价。
需要注意的是，陕西省对本省企业有小幅度照顾。主要表现附加分加分项上，给陕西省公益捐款或者陕西省对外捐款，承担或参与陕西省重大疫情、战略药品储备的都会加分，总分值为5分。
（资料来源：赛柏蓝）</t>
    <phoneticPr fontId="2" type="noConversion"/>
  </si>
  <si>
    <t>辽宁20个县取消公立医院药品加成</t>
    <phoneticPr fontId="2" type="noConversion"/>
  </si>
  <si>
    <t>从１１月１日起，辽宁２０个县取消公立综合医院和中医院的药品加成政策。
《辽宁省推进县级公立医院综合改革实施方案的通知》指出，１１月１日起瓦房店、康平、新民等全省２０个国家县级公立医院综合改革试点县（市）的综合医院和中医院，必须取消药品加成政策（不含中药饮片）。
辽宁省卫计委体制改革处处长计立群表示，原有医院药品加成收入部分将由适当调整医疗服务价格、增加财政补助和医院节约运行成本等办法补偿。“调整医疗服务价格将补偿８０％；医院尽量避免粗放型管理和不合理浪费，节约５％左右的运行成本；剩余１５％由各级财政补助解决。”
计立群表示，取消药品加成的同时，县级公立医院将依托省级药品集中采购平台，开展集中招标采购。医院将逐步建立基本药物与非基本药物采购衔接机制，优先使用基本药物和常用
（资料来源：新华网）</t>
    <phoneticPr fontId="2" type="noConversion"/>
  </si>
  <si>
    <t>2014年11月6日，CFDA法制司副司长吴利雅在大会上发表了题为《药品管理法修订进展》的主题报告。
吴利雅表示，近年来，随着我国药品产业的快速发展和药品治理体系的不断完善，现行《药品管理法》也暴露出一些新问题，已经不能满足新时期药品监管工作的需要，需要进一步完善。《药品管理法》修改已列入13届人大立法规划和2014年国务院法制办立法计划中，2013年12月CFDA正式启动药品管理法修改工作，成立了修法领导小组和工作组，进行了相关任务分解。
吴利雅表示《药品管理法》的修订，是以维护公民健康、保障群众用药权益为根本要求;坚持科学治理，建立符合药品行业自身规律。涵盖了药品研制、生产、流通、使用全过程的监管制度。创新机制和制度，要努力构建企业负责、政府监管、行业自律、公众参与、法制保障的药品安全社会共治格局。
吴利雅还提到将确定增加的新机制，有以下几个方面：药品召回制度，药品出口管理规定，原辅料备案管理规定，细化对互联网药品交易规定，增加约谈、警告信等行政监管手段。考虑增设的新的管理制度包括建立药害救济制度、建立企业责任首负制度、运用信息技术提升监管效能、完善药品监管信息公开机制、建立和完善药品企业信用体系、运用政府购买服务手段提升监管效能等。
（资料来源：米内网）</t>
    <phoneticPr fontId="2" type="noConversion"/>
  </si>
  <si>
    <t>单价:根茎类:太子参:宣州统</t>
    <phoneticPr fontId="2" type="noConversion"/>
  </si>
  <si>
    <t>指标名称</t>
    <phoneticPr fontId="2" type="noConversion"/>
  </si>
  <si>
    <t>单价:根茎类:太子参:宣州统</t>
    <phoneticPr fontId="2" type="noConversion"/>
  </si>
  <si>
    <t>单位</t>
    <phoneticPr fontId="2" type="noConversion"/>
  </si>
  <si>
    <t>元/千克</t>
    <phoneticPr fontId="2" type="noConversion"/>
  </si>
  <si>
    <t>单价:花类:金银花:统花</t>
    <phoneticPr fontId="2" type="noConversion"/>
  </si>
  <si>
    <t>单位</t>
    <phoneticPr fontId="2" type="noConversion"/>
  </si>
  <si>
    <t>元/千克</t>
    <phoneticPr fontId="2" type="noConversion"/>
  </si>
  <si>
    <t>单价:根茎类:川芎:晒统个</t>
    <phoneticPr fontId="2" type="noConversion"/>
  </si>
  <si>
    <t>单价:根茎类:丹参:山东统</t>
    <phoneticPr fontId="2" type="noConversion"/>
  </si>
  <si>
    <t>单价:根茎类:天麻:家统</t>
    <phoneticPr fontId="2" type="noConversion"/>
  </si>
  <si>
    <t>单价:根茎类:板蓝根:甘肃统个</t>
    <phoneticPr fontId="2" type="noConversion"/>
  </si>
  <si>
    <t>单价:全草类:青蒿:全草</t>
    <phoneticPr fontId="2" type="noConversion"/>
  </si>
  <si>
    <t>单价:根茎类:三七:120头</t>
    <phoneticPr fontId="2" type="noConversion"/>
  </si>
  <si>
    <t>单价:根茎类:黄连:鸡爪统</t>
    <phoneticPr fontId="2" type="noConversion"/>
  </si>
  <si>
    <t>单价:菌藻类:冬虫夏草:2000条</t>
    <phoneticPr fontId="2" type="noConversion"/>
  </si>
  <si>
    <t>单价:根茎类:西洋参:国产长支</t>
    <phoneticPr fontId="2" type="noConversion"/>
  </si>
  <si>
    <t>单价:地塞米松磷酸钠</t>
    <phoneticPr fontId="2" type="noConversion"/>
  </si>
  <si>
    <t>单价:皂素</t>
    <phoneticPr fontId="2" type="noConversion"/>
  </si>
  <si>
    <t>单价:黄体酮</t>
    <phoneticPr fontId="2" type="noConversion"/>
  </si>
  <si>
    <t>单价:双烯(双烯醇酮醋酸酯)</t>
    <phoneticPr fontId="2" type="noConversion"/>
  </si>
  <si>
    <t>单价:7-ADCA</t>
    <phoneticPr fontId="2" type="noConversion"/>
  </si>
  <si>
    <t>单价:醋酸甲地孕酮</t>
    <phoneticPr fontId="2" type="noConversion"/>
  </si>
  <si>
    <t>单价:氢化可的松</t>
    <phoneticPr fontId="2" type="noConversion"/>
  </si>
  <si>
    <t>单价:泛酸钙:鑫富/新发</t>
    <phoneticPr fontId="2" type="noConversion"/>
  </si>
  <si>
    <t>单价:6-APA</t>
    <phoneticPr fontId="2" type="noConversion"/>
  </si>
  <si>
    <t>单价:维生素D3:国产</t>
    <phoneticPr fontId="2" type="noConversion"/>
  </si>
  <si>
    <t>单价:醋酸氢化可的松</t>
    <phoneticPr fontId="2" type="noConversion"/>
  </si>
  <si>
    <t>单价:4-AA</t>
    <phoneticPr fontId="2" type="noConversion"/>
  </si>
  <si>
    <t>单价:VC粉:国产</t>
    <phoneticPr fontId="2" type="noConversion"/>
  </si>
  <si>
    <t>单价:维生素A:国产</t>
    <phoneticPr fontId="2" type="noConversion"/>
  </si>
  <si>
    <t>单价:7-ACA-酶法</t>
    <phoneticPr fontId="2" type="noConversion"/>
  </si>
  <si>
    <t>单价:维生素E:国产</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</si>
</sst>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82">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60" fillId="24" borderId="0" xfId="65" applyNumberFormat="1" applyFont="1" applyFill="1" applyBorder="1" applyAlignment="1">
      <alignment vertical="center"/>
    </xf>
    <xf numFmtId="180" fontId="0" fillId="0" borderId="0" xfId="0" applyNumberFormat="1" applyAlignment="1">
      <alignment vertical="center"/>
    </xf>
    <xf numFmtId="176" fontId="0" fillId="0" borderId="0" xfId="0" applyNumberFormat="1" applyAlignment="1">
      <alignment horizontal="right" vertical="center"/>
    </xf>
    <xf numFmtId="176" fontId="8" fillId="0" borderId="0" xfId="0" applyNumberFormat="1" applyFont="1" applyBorder="1" applyAlignment="1">
      <alignment horizontal="righ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1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#REF!</c:f>
              <c:numCache>
                <c:formatCode>General</c:formatCode>
                <c:ptCount val="246"/>
                <c:pt idx="0">
                  <c:v>5862</c:v>
                </c:pt>
                <c:pt idx="1">
                  <c:v>5702.22</c:v>
                </c:pt>
                <c:pt idx="2">
                  <c:v>5660.59</c:v>
                </c:pt>
                <c:pt idx="3">
                  <c:v>5552.7</c:v>
                </c:pt>
                <c:pt idx="4">
                  <c:v>5628.75</c:v>
                </c:pt>
                <c:pt idx="5">
                  <c:v>5535.09</c:v>
                </c:pt>
                <c:pt idx="6">
                  <c:v>5553.54</c:v>
                </c:pt>
                <c:pt idx="7">
                  <c:v>5519.59</c:v>
                </c:pt>
                <c:pt idx="8">
                  <c:v>5540.38</c:v>
                </c:pt>
                <c:pt idx="9">
                  <c:v>5464.8200000000024</c:v>
                </c:pt>
                <c:pt idx="10">
                  <c:v>5368.59</c:v>
                </c:pt>
                <c:pt idx="11">
                  <c:v>5292.6</c:v>
                </c:pt>
                <c:pt idx="12">
                  <c:v>5421.22</c:v>
                </c:pt>
                <c:pt idx="13">
                  <c:v>5507.17</c:v>
                </c:pt>
                <c:pt idx="14">
                  <c:v>5413.26</c:v>
                </c:pt>
                <c:pt idx="15">
                  <c:v>5504.88</c:v>
                </c:pt>
                <c:pt idx="16">
                  <c:v>5560.6200000000035</c:v>
                </c:pt>
                <c:pt idx="17">
                  <c:v>5620.56</c:v>
                </c:pt>
                <c:pt idx="18">
                  <c:v>5607.13</c:v>
                </c:pt>
                <c:pt idx="19">
                  <c:v>5631.7699999999995</c:v>
                </c:pt>
                <c:pt idx="20">
                  <c:v>5611.39</c:v>
                </c:pt>
                <c:pt idx="21">
                  <c:v>5573.6100000000024</c:v>
                </c:pt>
                <c:pt idx="22">
                  <c:v>5589.54</c:v>
                </c:pt>
                <c:pt idx="23">
                  <c:v>5611.78</c:v>
                </c:pt>
                <c:pt idx="24">
                  <c:v>5652.87</c:v>
                </c:pt>
                <c:pt idx="25">
                  <c:v>5708.08</c:v>
                </c:pt>
                <c:pt idx="26">
                  <c:v>5774.33</c:v>
                </c:pt>
                <c:pt idx="27">
                  <c:v>5524.8200000000024</c:v>
                </c:pt>
                <c:pt idx="28">
                  <c:v>5639.3200000000024</c:v>
                </c:pt>
                <c:pt idx="29">
                  <c:v>5706.17</c:v>
                </c:pt>
                <c:pt idx="30">
                  <c:v>5695.49</c:v>
                </c:pt>
                <c:pt idx="31">
                  <c:v>5680.03</c:v>
                </c:pt>
                <c:pt idx="32">
                  <c:v>5705.4699999999993</c:v>
                </c:pt>
                <c:pt idx="33">
                  <c:v>5663.6500000000024</c:v>
                </c:pt>
                <c:pt idx="34">
                  <c:v>5613.5</c:v>
                </c:pt>
                <c:pt idx="35">
                  <c:v>5662.5</c:v>
                </c:pt>
                <c:pt idx="36">
                  <c:v>5687.45</c:v>
                </c:pt>
                <c:pt idx="37">
                  <c:v>5602.91</c:v>
                </c:pt>
                <c:pt idx="38">
                  <c:v>5636.8</c:v>
                </c:pt>
                <c:pt idx="39">
                  <c:v>5670.55</c:v>
                </c:pt>
                <c:pt idx="40">
                  <c:v>5627.41</c:v>
                </c:pt>
                <c:pt idx="41">
                  <c:v>5596.6100000000024</c:v>
                </c:pt>
                <c:pt idx="42">
                  <c:v>5754.6200000000035</c:v>
                </c:pt>
                <c:pt idx="43">
                  <c:v>5734.41</c:v>
                </c:pt>
                <c:pt idx="44">
                  <c:v>5757.9699999999993</c:v>
                </c:pt>
                <c:pt idx="45">
                  <c:v>5709.78</c:v>
                </c:pt>
                <c:pt idx="46">
                  <c:v>5761.79</c:v>
                </c:pt>
                <c:pt idx="47">
                  <c:v>5767.98</c:v>
                </c:pt>
                <c:pt idx="48">
                  <c:v>5813.24</c:v>
                </c:pt>
                <c:pt idx="49">
                  <c:v>5916.22</c:v>
                </c:pt>
                <c:pt idx="50">
                  <c:v>5884.67</c:v>
                </c:pt>
                <c:pt idx="51">
                  <c:v>5751.18</c:v>
                </c:pt>
                <c:pt idx="52">
                  <c:v>5812.72</c:v>
                </c:pt>
                <c:pt idx="53">
                  <c:v>5867</c:v>
                </c:pt>
                <c:pt idx="54">
                  <c:v>5812.56</c:v>
                </c:pt>
                <c:pt idx="55">
                  <c:v>5702.63</c:v>
                </c:pt>
                <c:pt idx="56">
                  <c:v>5677.17</c:v>
                </c:pt>
                <c:pt idx="57">
                  <c:v>5760.76</c:v>
                </c:pt>
                <c:pt idx="58">
                  <c:v>5842.68</c:v>
                </c:pt>
                <c:pt idx="59">
                  <c:v>5820.6200000000035</c:v>
                </c:pt>
                <c:pt idx="60">
                  <c:v>5746.76</c:v>
                </c:pt>
                <c:pt idx="61">
                  <c:v>5681</c:v>
                </c:pt>
                <c:pt idx="62">
                  <c:v>5718.59</c:v>
                </c:pt>
                <c:pt idx="63">
                  <c:v>5837.53</c:v>
                </c:pt>
                <c:pt idx="64">
                  <c:v>5850.3</c:v>
                </c:pt>
                <c:pt idx="65">
                  <c:v>5937.46</c:v>
                </c:pt>
                <c:pt idx="66">
                  <c:v>5892.3200000000024</c:v>
                </c:pt>
                <c:pt idx="67">
                  <c:v>5909.51</c:v>
                </c:pt>
                <c:pt idx="68">
                  <c:v>5964.6600000000035</c:v>
                </c:pt>
                <c:pt idx="69">
                  <c:v>5943.94</c:v>
                </c:pt>
                <c:pt idx="70">
                  <c:v>5982.53</c:v>
                </c:pt>
                <c:pt idx="71">
                  <c:v>6167.1</c:v>
                </c:pt>
                <c:pt idx="72">
                  <c:v>6182.33</c:v>
                </c:pt>
                <c:pt idx="73">
                  <c:v>6233.41</c:v>
                </c:pt>
                <c:pt idx="74">
                  <c:v>6118.04</c:v>
                </c:pt>
                <c:pt idx="75">
                  <c:v>6263.1200000000035</c:v>
                </c:pt>
                <c:pt idx="76">
                  <c:v>6364.7</c:v>
                </c:pt>
                <c:pt idx="77">
                  <c:v>6387.09</c:v>
                </c:pt>
                <c:pt idx="78">
                  <c:v>6420.09</c:v>
                </c:pt>
                <c:pt idx="79">
                  <c:v>6328.75</c:v>
                </c:pt>
                <c:pt idx="80">
                  <c:v>6329.1600000000035</c:v>
                </c:pt>
                <c:pt idx="81">
                  <c:v>6417.46</c:v>
                </c:pt>
                <c:pt idx="82">
                  <c:v>6228.28</c:v>
                </c:pt>
                <c:pt idx="83">
                  <c:v>6265.08</c:v>
                </c:pt>
                <c:pt idx="84">
                  <c:v>6067.6900000000014</c:v>
                </c:pt>
                <c:pt idx="85">
                  <c:v>6076.25</c:v>
                </c:pt>
                <c:pt idx="86">
                  <c:v>6182.22</c:v>
                </c:pt>
                <c:pt idx="87">
                  <c:v>6141.35</c:v>
                </c:pt>
                <c:pt idx="88">
                  <c:v>6087.43</c:v>
                </c:pt>
                <c:pt idx="89">
                  <c:v>6052.96</c:v>
                </c:pt>
                <c:pt idx="90">
                  <c:v>6112.64</c:v>
                </c:pt>
                <c:pt idx="91">
                  <c:v>5950.6200000000035</c:v>
                </c:pt>
                <c:pt idx="92">
                  <c:v>5976.6100000000024</c:v>
                </c:pt>
                <c:pt idx="93">
                  <c:v>5958.6600000000035</c:v>
                </c:pt>
                <c:pt idx="94">
                  <c:v>6040.99</c:v>
                </c:pt>
                <c:pt idx="95">
                  <c:v>6009.3</c:v>
                </c:pt>
                <c:pt idx="96">
                  <c:v>6140.5</c:v>
                </c:pt>
                <c:pt idx="97">
                  <c:v>6164.43</c:v>
                </c:pt>
                <c:pt idx="98">
                  <c:v>6135.03</c:v>
                </c:pt>
                <c:pt idx="99">
                  <c:v>5985.23</c:v>
                </c:pt>
                <c:pt idx="100">
                  <c:v>6046.1100000000024</c:v>
                </c:pt>
                <c:pt idx="101">
                  <c:v>6023.7</c:v>
                </c:pt>
                <c:pt idx="102">
                  <c:v>6000.07</c:v>
                </c:pt>
                <c:pt idx="103">
                  <c:v>6067.72</c:v>
                </c:pt>
                <c:pt idx="104">
                  <c:v>5950.21</c:v>
                </c:pt>
                <c:pt idx="105">
                  <c:v>5794.79</c:v>
                </c:pt>
                <c:pt idx="106">
                  <c:v>5761.8200000000024</c:v>
                </c:pt>
                <c:pt idx="107">
                  <c:v>5827.6600000000035</c:v>
                </c:pt>
                <c:pt idx="108">
                  <c:v>5765.73</c:v>
                </c:pt>
                <c:pt idx="109">
                  <c:v>5750.33</c:v>
                </c:pt>
                <c:pt idx="110">
                  <c:v>5815.8600000000024</c:v>
                </c:pt>
                <c:pt idx="111">
                  <c:v>5901.3600000000024</c:v>
                </c:pt>
                <c:pt idx="112">
                  <c:v>5964.3200000000024</c:v>
                </c:pt>
                <c:pt idx="113">
                  <c:v>5975.38</c:v>
                </c:pt>
                <c:pt idx="114">
                  <c:v>6003.1</c:v>
                </c:pt>
                <c:pt idx="115">
                  <c:v>6029.7699999999995</c:v>
                </c:pt>
                <c:pt idx="116">
                  <c:v>5996.03</c:v>
                </c:pt>
                <c:pt idx="117">
                  <c:v>5979.67</c:v>
                </c:pt>
                <c:pt idx="118">
                  <c:v>5961.96</c:v>
                </c:pt>
                <c:pt idx="119">
                  <c:v>5986.39</c:v>
                </c:pt>
                <c:pt idx="120">
                  <c:v>5898.2</c:v>
                </c:pt>
                <c:pt idx="121">
                  <c:v>5830.76</c:v>
                </c:pt>
                <c:pt idx="122">
                  <c:v>5806.25</c:v>
                </c:pt>
                <c:pt idx="123">
                  <c:v>5735.31</c:v>
                </c:pt>
                <c:pt idx="124">
                  <c:v>5627.9699999999993</c:v>
                </c:pt>
                <c:pt idx="125">
                  <c:v>5433.84</c:v>
                </c:pt>
                <c:pt idx="126">
                  <c:v>5502.08</c:v>
                </c:pt>
                <c:pt idx="127">
                  <c:v>5580.71</c:v>
                </c:pt>
                <c:pt idx="128">
                  <c:v>5633.1100000000024</c:v>
                </c:pt>
                <c:pt idx="129">
                  <c:v>5664.41</c:v>
                </c:pt>
                <c:pt idx="130">
                  <c:v>5574.09</c:v>
                </c:pt>
                <c:pt idx="131">
                  <c:v>5567.79</c:v>
                </c:pt>
                <c:pt idx="132">
                  <c:v>5520.73</c:v>
                </c:pt>
                <c:pt idx="133">
                  <c:v>5598.22</c:v>
                </c:pt>
                <c:pt idx="134">
                  <c:v>5589.64</c:v>
                </c:pt>
                <c:pt idx="135">
                  <c:v>5602.55</c:v>
                </c:pt>
                <c:pt idx="136">
                  <c:v>5517.55</c:v>
                </c:pt>
                <c:pt idx="137">
                  <c:v>5467.74</c:v>
                </c:pt>
                <c:pt idx="138">
                  <c:v>5409.7</c:v>
                </c:pt>
                <c:pt idx="139">
                  <c:v>5429.44</c:v>
                </c:pt>
                <c:pt idx="140">
                  <c:v>5486.02</c:v>
                </c:pt>
                <c:pt idx="141">
                  <c:v>5499.49</c:v>
                </c:pt>
                <c:pt idx="142">
                  <c:v>5558.33</c:v>
                </c:pt>
                <c:pt idx="143">
                  <c:v>5674.41</c:v>
                </c:pt>
                <c:pt idx="144">
                  <c:v>5646.88</c:v>
                </c:pt>
                <c:pt idx="145">
                  <c:v>5714.74</c:v>
                </c:pt>
                <c:pt idx="146">
                  <c:v>5690.8200000000024</c:v>
                </c:pt>
                <c:pt idx="147">
                  <c:v>5687.84</c:v>
                </c:pt>
                <c:pt idx="148">
                  <c:v>5691.6100000000024</c:v>
                </c:pt>
                <c:pt idx="149">
                  <c:v>5627.1</c:v>
                </c:pt>
                <c:pt idx="150">
                  <c:v>5689.6100000000024</c:v>
                </c:pt>
                <c:pt idx="151">
                  <c:v>5694.79</c:v>
                </c:pt>
                <c:pt idx="152">
                  <c:v>5663.23</c:v>
                </c:pt>
                <c:pt idx="153">
                  <c:v>5705.48</c:v>
                </c:pt>
                <c:pt idx="154">
                  <c:v>5761.3200000000024</c:v>
                </c:pt>
                <c:pt idx="155">
                  <c:v>5746.6100000000024</c:v>
                </c:pt>
                <c:pt idx="156">
                  <c:v>5783.05</c:v>
                </c:pt>
                <c:pt idx="157">
                  <c:v>5780.04</c:v>
                </c:pt>
                <c:pt idx="158">
                  <c:v>5719.24</c:v>
                </c:pt>
                <c:pt idx="159">
                  <c:v>5684.2699999999995</c:v>
                </c:pt>
                <c:pt idx="160">
                  <c:v>5574.81</c:v>
                </c:pt>
                <c:pt idx="161">
                  <c:v>5617.3600000000024</c:v>
                </c:pt>
                <c:pt idx="162">
                  <c:v>5663.92</c:v>
                </c:pt>
                <c:pt idx="163">
                  <c:v>5717.03</c:v>
                </c:pt>
                <c:pt idx="164">
                  <c:v>5699.23</c:v>
                </c:pt>
                <c:pt idx="165">
                  <c:v>5772.63</c:v>
                </c:pt>
                <c:pt idx="166">
                  <c:v>5796.02</c:v>
                </c:pt>
                <c:pt idx="167">
                  <c:v>5854.42</c:v>
                </c:pt>
                <c:pt idx="168">
                  <c:v>5876.29</c:v>
                </c:pt>
                <c:pt idx="169">
                  <c:v>5908.51</c:v>
                </c:pt>
                <c:pt idx="170">
                  <c:v>6023.42</c:v>
                </c:pt>
                <c:pt idx="171">
                  <c:v>5994.5</c:v>
                </c:pt>
                <c:pt idx="172">
                  <c:v>5967.72</c:v>
                </c:pt>
                <c:pt idx="173">
                  <c:v>6005.1200000000035</c:v>
                </c:pt>
                <c:pt idx="174">
                  <c:v>5905.98</c:v>
                </c:pt>
                <c:pt idx="175">
                  <c:v>5916.78</c:v>
                </c:pt>
                <c:pt idx="176">
                  <c:v>5930.3600000000024</c:v>
                </c:pt>
                <c:pt idx="177">
                  <c:v>5979.54</c:v>
                </c:pt>
                <c:pt idx="178">
                  <c:v>5993.6500000000024</c:v>
                </c:pt>
                <c:pt idx="179">
                  <c:v>5924.17</c:v>
                </c:pt>
                <c:pt idx="180">
                  <c:v>5883.9</c:v>
                </c:pt>
                <c:pt idx="181">
                  <c:v>5885.1900000000014</c:v>
                </c:pt>
                <c:pt idx="182">
                  <c:v>5901.33</c:v>
                </c:pt>
                <c:pt idx="183">
                  <c:v>5954.93</c:v>
                </c:pt>
                <c:pt idx="184">
                  <c:v>5860.9</c:v>
                </c:pt>
                <c:pt idx="185">
                  <c:v>5841.68</c:v>
                </c:pt>
                <c:pt idx="186">
                  <c:v>5883.8600000000024</c:v>
                </c:pt>
                <c:pt idx="187">
                  <c:v>5981.1100000000024</c:v>
                </c:pt>
                <c:pt idx="188">
                  <c:v>6028.8</c:v>
                </c:pt>
                <c:pt idx="189">
                  <c:v>6089.56</c:v>
                </c:pt>
                <c:pt idx="190">
                  <c:v>6106.93</c:v>
                </c:pt>
                <c:pt idx="191">
                  <c:v>6135.3600000000024</c:v>
                </c:pt>
                <c:pt idx="192">
                  <c:v>6191.4</c:v>
                </c:pt>
                <c:pt idx="193">
                  <c:v>6193.94</c:v>
                </c:pt>
                <c:pt idx="194">
                  <c:v>6210.56</c:v>
                </c:pt>
                <c:pt idx="195">
                  <c:v>6151.64</c:v>
                </c:pt>
                <c:pt idx="196">
                  <c:v>6179.8200000000024</c:v>
                </c:pt>
                <c:pt idx="197">
                  <c:v>6271.22</c:v>
                </c:pt>
                <c:pt idx="198">
                  <c:v>6273.52</c:v>
                </c:pt>
                <c:pt idx="199">
                  <c:v>6254.25</c:v>
                </c:pt>
                <c:pt idx="200">
                  <c:v>6219.93</c:v>
                </c:pt>
                <c:pt idx="201">
                  <c:v>6281.39</c:v>
                </c:pt>
                <c:pt idx="202">
                  <c:v>6367.08</c:v>
                </c:pt>
                <c:pt idx="203">
                  <c:v>6358.08</c:v>
                </c:pt>
                <c:pt idx="204">
                  <c:v>6357.08</c:v>
                </c:pt>
                <c:pt idx="205">
                  <c:v>6355.3200000000024</c:v>
                </c:pt>
                <c:pt idx="206">
                  <c:v>6405.74</c:v>
                </c:pt>
                <c:pt idx="207">
                  <c:v>6377</c:v>
                </c:pt>
                <c:pt idx="208">
                  <c:v>6282.6900000000014</c:v>
                </c:pt>
                <c:pt idx="209">
                  <c:v>6296.22</c:v>
                </c:pt>
                <c:pt idx="210">
                  <c:v>6245.63</c:v>
                </c:pt>
                <c:pt idx="211">
                  <c:v>6296.78</c:v>
                </c:pt>
                <c:pt idx="212">
                  <c:v>6390.48</c:v>
                </c:pt>
                <c:pt idx="213">
                  <c:v>6459.1600000000035</c:v>
                </c:pt>
                <c:pt idx="214">
                  <c:v>6501.5</c:v>
                </c:pt>
                <c:pt idx="215">
                  <c:v>6528.81</c:v>
                </c:pt>
                <c:pt idx="216">
                  <c:v>6574.58</c:v>
                </c:pt>
                <c:pt idx="217">
                  <c:v>6629.6500000000024</c:v>
                </c:pt>
                <c:pt idx="218">
                  <c:v>6638.31</c:v>
                </c:pt>
                <c:pt idx="219">
                  <c:v>6617.39</c:v>
                </c:pt>
                <c:pt idx="220">
                  <c:v>6668.05</c:v>
                </c:pt>
                <c:pt idx="221">
                  <c:v>6701.54</c:v>
                </c:pt>
                <c:pt idx="222">
                  <c:v>6504.98</c:v>
                </c:pt>
                <c:pt idx="223">
                  <c:v>6574.07</c:v>
                </c:pt>
                <c:pt idx="224">
                  <c:v>6676.63</c:v>
                </c:pt>
                <c:pt idx="225">
                  <c:v>6742.4</c:v>
                </c:pt>
                <c:pt idx="226">
                  <c:v>6680.33</c:v>
                </c:pt>
                <c:pt idx="227">
                  <c:v>6736.63</c:v>
                </c:pt>
                <c:pt idx="228">
                  <c:v>6798.35</c:v>
                </c:pt>
                <c:pt idx="229">
                  <c:v>6784.84</c:v>
                </c:pt>
                <c:pt idx="230">
                  <c:v>6806.46</c:v>
                </c:pt>
                <c:pt idx="231">
                  <c:v>6859.25</c:v>
                </c:pt>
                <c:pt idx="232">
                  <c:v>6907.76</c:v>
                </c:pt>
                <c:pt idx="233">
                  <c:v>7116.6600000000035</c:v>
                </c:pt>
                <c:pt idx="234">
                  <c:v>7111.1600000000035</c:v>
                </c:pt>
                <c:pt idx="235">
                  <c:v>7117.2699999999995</c:v>
                </c:pt>
                <c:pt idx="236">
                  <c:v>7162.05</c:v>
                </c:pt>
                <c:pt idx="237">
                  <c:v>7140.5</c:v>
                </c:pt>
                <c:pt idx="238">
                  <c:v>7293.09</c:v>
                </c:pt>
                <c:pt idx="239">
                  <c:v>7204.8</c:v>
                </c:pt>
                <c:pt idx="240">
                  <c:v>7106.04</c:v>
                </c:pt>
                <c:pt idx="241">
                  <c:v>7219.26</c:v>
                </c:pt>
                <c:pt idx="242">
                  <c:v>7101.72</c:v>
                </c:pt>
                <c:pt idx="243">
                  <c:v>6962.2</c:v>
                </c:pt>
                <c:pt idx="244">
                  <c:v>6860.67</c:v>
                </c:pt>
                <c:pt idx="245">
                  <c:v>6879.79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#REF!</c:f>
              <c:numCache>
                <c:formatCode>General</c:formatCode>
                <c:ptCount val="246"/>
                <c:pt idx="0">
                  <c:v>5862</c:v>
                </c:pt>
                <c:pt idx="1">
                  <c:v>5783.9786999999997</c:v>
                </c:pt>
                <c:pt idx="2">
                  <c:v>5777.6051000000034</c:v>
                </c:pt>
                <c:pt idx="3">
                  <c:v>5792.5012000000024</c:v>
                </c:pt>
                <c:pt idx="4">
                  <c:v>5878.9962000000014</c:v>
                </c:pt>
                <c:pt idx="5">
                  <c:v>5796.5792999999994</c:v>
                </c:pt>
                <c:pt idx="6">
                  <c:v>5824.0272000000004</c:v>
                </c:pt>
                <c:pt idx="7">
                  <c:v>5813.0139000000008</c:v>
                </c:pt>
                <c:pt idx="8">
                  <c:v>5821.121200000005</c:v>
                </c:pt>
                <c:pt idx="9">
                  <c:v>5747.3733999999995</c:v>
                </c:pt>
                <c:pt idx="10">
                  <c:v>5715.5787999999993</c:v>
                </c:pt>
                <c:pt idx="11">
                  <c:v>5635.9702000000007</c:v>
                </c:pt>
                <c:pt idx="12">
                  <c:v>5655.3596000000034</c:v>
                </c:pt>
                <c:pt idx="13">
                  <c:v>5714.2356999999993</c:v>
                </c:pt>
                <c:pt idx="14">
                  <c:v>5587.5457000000015</c:v>
                </c:pt>
                <c:pt idx="15">
                  <c:v>5627.5454</c:v>
                </c:pt>
                <c:pt idx="16">
                  <c:v>5740.4381999999996</c:v>
                </c:pt>
                <c:pt idx="17">
                  <c:v>5931.3278</c:v>
                </c:pt>
                <c:pt idx="18">
                  <c:v>5890.4491000000007</c:v>
                </c:pt>
                <c:pt idx="19">
                  <c:v>5921.4377999999961</c:v>
                </c:pt>
                <c:pt idx="20">
                  <c:v>5885.1500000000024</c:v>
                </c:pt>
                <c:pt idx="21">
                  <c:v>5855.7729000000008</c:v>
                </c:pt>
                <c:pt idx="22">
                  <c:v>5832.9892999999993</c:v>
                </c:pt>
                <c:pt idx="23">
                  <c:v>5830.0345000000007</c:v>
                </c:pt>
                <c:pt idx="24">
                  <c:v>5896.1145000000024</c:v>
                </c:pt>
                <c:pt idx="25">
                  <c:v>5957.2861000000003</c:v>
                </c:pt>
                <c:pt idx="26">
                  <c:v>5955.8453</c:v>
                </c:pt>
                <c:pt idx="27">
                  <c:v>5906.6394</c:v>
                </c:pt>
                <c:pt idx="28">
                  <c:v>5965.2225000000035</c:v>
                </c:pt>
                <c:pt idx="29">
                  <c:v>6044.2206000000024</c:v>
                </c:pt>
                <c:pt idx="30">
                  <c:v>6027.2976999999992</c:v>
                </c:pt>
                <c:pt idx="31">
                  <c:v>5988.4458000000004</c:v>
                </c:pt>
                <c:pt idx="32">
                  <c:v>5984.9782000000005</c:v>
                </c:pt>
                <c:pt idx="33">
                  <c:v>5990.9610000000002</c:v>
                </c:pt>
                <c:pt idx="34">
                  <c:v>5891.9142999999995</c:v>
                </c:pt>
                <c:pt idx="35">
                  <c:v>5885.1988000000001</c:v>
                </c:pt>
                <c:pt idx="36">
                  <c:v>5876.9693000000016</c:v>
                </c:pt>
                <c:pt idx="37">
                  <c:v>5782.4157999999998</c:v>
                </c:pt>
                <c:pt idx="38">
                  <c:v>5754.2354000000005</c:v>
                </c:pt>
                <c:pt idx="39">
                  <c:v>5756.3111000000044</c:v>
                </c:pt>
                <c:pt idx="40">
                  <c:v>5695.7011000000002</c:v>
                </c:pt>
                <c:pt idx="41">
                  <c:v>5563.1747999999998</c:v>
                </c:pt>
                <c:pt idx="42">
                  <c:v>5578.95</c:v>
                </c:pt>
                <c:pt idx="43">
                  <c:v>5587.8632000000034</c:v>
                </c:pt>
                <c:pt idx="44">
                  <c:v>5629.0350000000008</c:v>
                </c:pt>
                <c:pt idx="45">
                  <c:v>5531.893</c:v>
                </c:pt>
                <c:pt idx="46">
                  <c:v>5625.0546000000004</c:v>
                </c:pt>
                <c:pt idx="47">
                  <c:v>5615.2377999999999</c:v>
                </c:pt>
                <c:pt idx="48">
                  <c:v>5689.8892000000014</c:v>
                </c:pt>
                <c:pt idx="49">
                  <c:v>5670.2312000000002</c:v>
                </c:pt>
                <c:pt idx="50">
                  <c:v>5594.0414000000001</c:v>
                </c:pt>
                <c:pt idx="51">
                  <c:v>5466.7165000000014</c:v>
                </c:pt>
                <c:pt idx="52">
                  <c:v>5465.1537000000017</c:v>
                </c:pt>
                <c:pt idx="53">
                  <c:v>5474.7017999999998</c:v>
                </c:pt>
                <c:pt idx="54">
                  <c:v>5426.6192000000037</c:v>
                </c:pt>
                <c:pt idx="55">
                  <c:v>5384.2020000000002</c:v>
                </c:pt>
                <c:pt idx="56">
                  <c:v>5356.9251000000004</c:v>
                </c:pt>
                <c:pt idx="57">
                  <c:v>5403.7377999999999</c:v>
                </c:pt>
                <c:pt idx="58">
                  <c:v>5394.1897000000017</c:v>
                </c:pt>
                <c:pt idx="59">
                  <c:v>5401.2714000000005</c:v>
                </c:pt>
                <c:pt idx="60">
                  <c:v>5319.8314</c:v>
                </c:pt>
                <c:pt idx="61">
                  <c:v>5289.3066000000035</c:v>
                </c:pt>
                <c:pt idx="62">
                  <c:v>5341.6138000000001</c:v>
                </c:pt>
                <c:pt idx="63">
                  <c:v>5479.3171000000002</c:v>
                </c:pt>
                <c:pt idx="64">
                  <c:v>5450.2331999999997</c:v>
                </c:pt>
                <c:pt idx="65">
                  <c:v>5483.9080999999996</c:v>
                </c:pt>
                <c:pt idx="66">
                  <c:v>5411.2346999999991</c:v>
                </c:pt>
                <c:pt idx="67">
                  <c:v>5420.8317000000015</c:v>
                </c:pt>
                <c:pt idx="68">
                  <c:v>5440.1966000000039</c:v>
                </c:pt>
                <c:pt idx="69">
                  <c:v>5378.3412000000044</c:v>
                </c:pt>
                <c:pt idx="70">
                  <c:v>5402.8342999999995</c:v>
                </c:pt>
                <c:pt idx="71">
                  <c:v>5537.2654000000002</c:v>
                </c:pt>
                <c:pt idx="72">
                  <c:v>5581.2943000000005</c:v>
                </c:pt>
                <c:pt idx="73">
                  <c:v>5595.1891000000014</c:v>
                </c:pt>
                <c:pt idx="74">
                  <c:v>5566.6180000000004</c:v>
                </c:pt>
                <c:pt idx="75">
                  <c:v>5605.7385000000004</c:v>
                </c:pt>
                <c:pt idx="76">
                  <c:v>5645.0056000000004</c:v>
                </c:pt>
                <c:pt idx="77">
                  <c:v>5573.6753000000017</c:v>
                </c:pt>
                <c:pt idx="78">
                  <c:v>5637.7040000000006</c:v>
                </c:pt>
                <c:pt idx="79">
                  <c:v>5585.8852000000024</c:v>
                </c:pt>
                <c:pt idx="80">
                  <c:v>5529.3533000000016</c:v>
                </c:pt>
                <c:pt idx="81">
                  <c:v>5407.7915000000003</c:v>
                </c:pt>
                <c:pt idx="82">
                  <c:v>5269.5754000000006</c:v>
                </c:pt>
                <c:pt idx="83">
                  <c:v>5282.9818999999998</c:v>
                </c:pt>
                <c:pt idx="84">
                  <c:v>5260.2959000000001</c:v>
                </c:pt>
                <c:pt idx="85">
                  <c:v>5321.0034999999998</c:v>
                </c:pt>
                <c:pt idx="86">
                  <c:v>5348.8421000000035</c:v>
                </c:pt>
                <c:pt idx="87">
                  <c:v>5333.9460000000008</c:v>
                </c:pt>
                <c:pt idx="88">
                  <c:v>5284.3982000000024</c:v>
                </c:pt>
                <c:pt idx="89">
                  <c:v>5307.9632999999994</c:v>
                </c:pt>
                <c:pt idx="90">
                  <c:v>5295.0941000000003</c:v>
                </c:pt>
                <c:pt idx="91">
                  <c:v>5122.7635</c:v>
                </c:pt>
                <c:pt idx="92">
                  <c:v>5149.3077999999996</c:v>
                </c:pt>
                <c:pt idx="93">
                  <c:v>5162.6655000000037</c:v>
                </c:pt>
                <c:pt idx="94">
                  <c:v>5226.6454000000003</c:v>
                </c:pt>
                <c:pt idx="95">
                  <c:v>5183.9350999999997</c:v>
                </c:pt>
                <c:pt idx="96">
                  <c:v>5233.2631000000001</c:v>
                </c:pt>
                <c:pt idx="97">
                  <c:v>5221.2729999999992</c:v>
                </c:pt>
                <c:pt idx="98">
                  <c:v>5179.1244000000024</c:v>
                </c:pt>
                <c:pt idx="99">
                  <c:v>5096.3413</c:v>
                </c:pt>
                <c:pt idx="100">
                  <c:v>5271.7487999999994</c:v>
                </c:pt>
                <c:pt idx="101">
                  <c:v>5315.0939000000008</c:v>
                </c:pt>
                <c:pt idx="102">
                  <c:v>5309.9412999999995</c:v>
                </c:pt>
                <c:pt idx="103">
                  <c:v>5301.6630000000014</c:v>
                </c:pt>
                <c:pt idx="104">
                  <c:v>5264.2030000000004</c:v>
                </c:pt>
                <c:pt idx="105">
                  <c:v>5255.07</c:v>
                </c:pt>
                <c:pt idx="106">
                  <c:v>5241.2240000000002</c:v>
                </c:pt>
                <c:pt idx="107">
                  <c:v>5282.2736999999997</c:v>
                </c:pt>
                <c:pt idx="108">
                  <c:v>5325.3014000000003</c:v>
                </c:pt>
                <c:pt idx="109">
                  <c:v>5286.9134999999997</c:v>
                </c:pt>
                <c:pt idx="110">
                  <c:v>5336.8764000000001</c:v>
                </c:pt>
                <c:pt idx="111">
                  <c:v>5463.4931000000006</c:v>
                </c:pt>
                <c:pt idx="112">
                  <c:v>5466.6677</c:v>
                </c:pt>
                <c:pt idx="113">
                  <c:v>5552.4788999999964</c:v>
                </c:pt>
                <c:pt idx="114">
                  <c:v>5544.9332000000004</c:v>
                </c:pt>
                <c:pt idx="115">
                  <c:v>5539.9027000000015</c:v>
                </c:pt>
                <c:pt idx="116">
                  <c:v>5444.2991000000002</c:v>
                </c:pt>
                <c:pt idx="117">
                  <c:v>5451.7960000000003</c:v>
                </c:pt>
                <c:pt idx="118">
                  <c:v>5432.9195</c:v>
                </c:pt>
                <c:pt idx="119">
                  <c:v>5432.1381000000001</c:v>
                </c:pt>
                <c:pt idx="120">
                  <c:v>5341.2231000000002</c:v>
                </c:pt>
                <c:pt idx="121">
                  <c:v>5364.5196000000014</c:v>
                </c:pt>
                <c:pt idx="122">
                  <c:v>5359.3426000000036</c:v>
                </c:pt>
                <c:pt idx="123">
                  <c:v>5349.0863000000018</c:v>
                </c:pt>
                <c:pt idx="124">
                  <c:v>5293.7997999999998</c:v>
                </c:pt>
                <c:pt idx="125">
                  <c:v>5213.5563000000002</c:v>
                </c:pt>
                <c:pt idx="126">
                  <c:v>5270.9429</c:v>
                </c:pt>
                <c:pt idx="127">
                  <c:v>5271.4069</c:v>
                </c:pt>
                <c:pt idx="128">
                  <c:v>5266.0589</c:v>
                </c:pt>
                <c:pt idx="129">
                  <c:v>5268.1590000000024</c:v>
                </c:pt>
                <c:pt idx="130">
                  <c:v>5219.2950000000001</c:v>
                </c:pt>
                <c:pt idx="131">
                  <c:v>5214.8506000000034</c:v>
                </c:pt>
                <c:pt idx="132">
                  <c:v>5210.9677999999985</c:v>
                </c:pt>
                <c:pt idx="133">
                  <c:v>5323.6409000000003</c:v>
                </c:pt>
                <c:pt idx="134">
                  <c:v>5310.9425000000001</c:v>
                </c:pt>
                <c:pt idx="135">
                  <c:v>5304.8864000000003</c:v>
                </c:pt>
                <c:pt idx="136">
                  <c:v>5235.8028000000004</c:v>
                </c:pt>
                <c:pt idx="137">
                  <c:v>5240.3693000000003</c:v>
                </c:pt>
                <c:pt idx="138">
                  <c:v>5165.1319000000003</c:v>
                </c:pt>
                <c:pt idx="139">
                  <c:v>5166.6703000000007</c:v>
                </c:pt>
                <c:pt idx="140">
                  <c:v>5215.8274000000001</c:v>
                </c:pt>
                <c:pt idx="141">
                  <c:v>5203.5442000000003</c:v>
                </c:pt>
                <c:pt idx="142">
                  <c:v>5246.3766000000014</c:v>
                </c:pt>
                <c:pt idx="143">
                  <c:v>5264.8624000000036</c:v>
                </c:pt>
                <c:pt idx="144">
                  <c:v>5243.6171000000004</c:v>
                </c:pt>
                <c:pt idx="145">
                  <c:v>5297.5117</c:v>
                </c:pt>
                <c:pt idx="146">
                  <c:v>5262.8599000000004</c:v>
                </c:pt>
                <c:pt idx="147">
                  <c:v>5266.0345000000007</c:v>
                </c:pt>
                <c:pt idx="148">
                  <c:v>5250.0640000000003</c:v>
                </c:pt>
                <c:pt idx="149">
                  <c:v>5197.1951000000045</c:v>
                </c:pt>
                <c:pt idx="150">
                  <c:v>5251.7245000000003</c:v>
                </c:pt>
                <c:pt idx="151">
                  <c:v>5212.9458000000004</c:v>
                </c:pt>
                <c:pt idx="152">
                  <c:v>5211.8714</c:v>
                </c:pt>
                <c:pt idx="153">
                  <c:v>5277.7804000000006</c:v>
                </c:pt>
                <c:pt idx="154">
                  <c:v>5276.5595000000003</c:v>
                </c:pt>
                <c:pt idx="155">
                  <c:v>5258.5865000000003</c:v>
                </c:pt>
                <c:pt idx="156">
                  <c:v>5314.3369000000002</c:v>
                </c:pt>
                <c:pt idx="157">
                  <c:v>5352.4562000000014</c:v>
                </c:pt>
                <c:pt idx="158">
                  <c:v>5298.2930999999999</c:v>
                </c:pt>
                <c:pt idx="159">
                  <c:v>5275.2652000000035</c:v>
                </c:pt>
                <c:pt idx="160">
                  <c:v>5193.8740000000007</c:v>
                </c:pt>
                <c:pt idx="161">
                  <c:v>5217.8542000000034</c:v>
                </c:pt>
                <c:pt idx="162">
                  <c:v>5211.4562000000014</c:v>
                </c:pt>
                <c:pt idx="163">
                  <c:v>5237.6099000000004</c:v>
                </c:pt>
                <c:pt idx="164">
                  <c:v>5209.6492000000035</c:v>
                </c:pt>
                <c:pt idx="165">
                  <c:v>5248.0127000000002</c:v>
                </c:pt>
                <c:pt idx="166">
                  <c:v>5250.8942000000034</c:v>
                </c:pt>
                <c:pt idx="167">
                  <c:v>5287.1821000000036</c:v>
                </c:pt>
                <c:pt idx="168">
                  <c:v>5285.8146000000024</c:v>
                </c:pt>
                <c:pt idx="169">
                  <c:v>5301.2235000000001</c:v>
                </c:pt>
                <c:pt idx="170">
                  <c:v>5323.9827000000005</c:v>
                </c:pt>
                <c:pt idx="171">
                  <c:v>5320.3442000000014</c:v>
                </c:pt>
                <c:pt idx="172">
                  <c:v>5314.4589999999998</c:v>
                </c:pt>
                <c:pt idx="173">
                  <c:v>5324.6665000000039</c:v>
                </c:pt>
                <c:pt idx="174">
                  <c:v>5247.1092000000044</c:v>
                </c:pt>
                <c:pt idx="175">
                  <c:v>5232.7992000000004</c:v>
                </c:pt>
                <c:pt idx="176">
                  <c:v>5245.3998000000001</c:v>
                </c:pt>
                <c:pt idx="177">
                  <c:v>5303.3968000000004</c:v>
                </c:pt>
                <c:pt idx="178">
                  <c:v>5311.26</c:v>
                </c:pt>
                <c:pt idx="179">
                  <c:v>5301.2235000000001</c:v>
                </c:pt>
                <c:pt idx="180">
                  <c:v>5267.5241000000024</c:v>
                </c:pt>
                <c:pt idx="181">
                  <c:v>5284.7889000000005</c:v>
                </c:pt>
                <c:pt idx="182">
                  <c:v>5290.0392000000002</c:v>
                </c:pt>
                <c:pt idx="183">
                  <c:v>5354.5319</c:v>
                </c:pt>
                <c:pt idx="184">
                  <c:v>5367.0593000000017</c:v>
                </c:pt>
                <c:pt idx="185">
                  <c:v>5462.7361000000001</c:v>
                </c:pt>
                <c:pt idx="186">
                  <c:v>5519.9761000000008</c:v>
                </c:pt>
                <c:pt idx="187">
                  <c:v>5674.9198000000006</c:v>
                </c:pt>
                <c:pt idx="188">
                  <c:v>5693.1614000000036</c:v>
                </c:pt>
                <c:pt idx="189">
                  <c:v>5670.3045000000002</c:v>
                </c:pt>
                <c:pt idx="190">
                  <c:v>5739.2660000000014</c:v>
                </c:pt>
                <c:pt idx="191">
                  <c:v>5688.3507</c:v>
                </c:pt>
                <c:pt idx="192">
                  <c:v>5801.2191000000003</c:v>
                </c:pt>
                <c:pt idx="193">
                  <c:v>5785.9078999999965</c:v>
                </c:pt>
                <c:pt idx="194">
                  <c:v>5770.9384999999975</c:v>
                </c:pt>
                <c:pt idx="195">
                  <c:v>5683.6133</c:v>
                </c:pt>
                <c:pt idx="196">
                  <c:v>5692.5754000000006</c:v>
                </c:pt>
                <c:pt idx="197">
                  <c:v>5776.1399000000001</c:v>
                </c:pt>
                <c:pt idx="198">
                  <c:v>5755.8715000000002</c:v>
                </c:pt>
                <c:pt idx="199">
                  <c:v>5760.3892000000014</c:v>
                </c:pt>
                <c:pt idx="200">
                  <c:v>5704.3457000000008</c:v>
                </c:pt>
                <c:pt idx="201">
                  <c:v>5764.6138000000001</c:v>
                </c:pt>
                <c:pt idx="202">
                  <c:v>5798.6306000000004</c:v>
                </c:pt>
                <c:pt idx="203">
                  <c:v>5799.1433999999999</c:v>
                </c:pt>
                <c:pt idx="204">
                  <c:v>5778.0691000000024</c:v>
                </c:pt>
                <c:pt idx="205">
                  <c:v>5749.0095000000001</c:v>
                </c:pt>
                <c:pt idx="206">
                  <c:v>5776.1644000000024</c:v>
                </c:pt>
                <c:pt idx="207">
                  <c:v>5721.2197999999999</c:v>
                </c:pt>
                <c:pt idx="208">
                  <c:v>5675.3838000000005</c:v>
                </c:pt>
                <c:pt idx="209">
                  <c:v>5683.9306999999999</c:v>
                </c:pt>
                <c:pt idx="210">
                  <c:v>5644.1020000000044</c:v>
                </c:pt>
                <c:pt idx="211">
                  <c:v>5710.0599000000002</c:v>
                </c:pt>
                <c:pt idx="212">
                  <c:v>5751.6469000000034</c:v>
                </c:pt>
                <c:pt idx="213">
                  <c:v>5827.6902000000036</c:v>
                </c:pt>
                <c:pt idx="214">
                  <c:v>5882.3417000000018</c:v>
                </c:pt>
                <c:pt idx="215">
                  <c:v>5924.7832999999991</c:v>
                </c:pt>
                <c:pt idx="216">
                  <c:v>5981.0466000000024</c:v>
                </c:pt>
                <c:pt idx="217">
                  <c:v>5971.1810000000014</c:v>
                </c:pt>
                <c:pt idx="218">
                  <c:v>5939.9479999999985</c:v>
                </c:pt>
                <c:pt idx="219">
                  <c:v>5918.0190000000002</c:v>
                </c:pt>
                <c:pt idx="220">
                  <c:v>5954.4290000000001</c:v>
                </c:pt>
                <c:pt idx="221">
                  <c:v>5951.5718999999999</c:v>
                </c:pt>
                <c:pt idx="222">
                  <c:v>5833.3067000000001</c:v>
                </c:pt>
                <c:pt idx="223">
                  <c:v>5864.0024000000003</c:v>
                </c:pt>
                <c:pt idx="224">
                  <c:v>5881.9021000000002</c:v>
                </c:pt>
                <c:pt idx="225">
                  <c:v>5922.3169000000034</c:v>
                </c:pt>
                <c:pt idx="226">
                  <c:v>5809.2775999999994</c:v>
                </c:pt>
                <c:pt idx="227">
                  <c:v>5859.4358999999995</c:v>
                </c:pt>
                <c:pt idx="228">
                  <c:v>5962.9759000000004</c:v>
                </c:pt>
                <c:pt idx="229">
                  <c:v>5951.0346</c:v>
                </c:pt>
                <c:pt idx="230">
                  <c:v>5951.5963000000002</c:v>
                </c:pt>
                <c:pt idx="231">
                  <c:v>5977.4813000000004</c:v>
                </c:pt>
                <c:pt idx="232">
                  <c:v>5985.2712000000001</c:v>
                </c:pt>
                <c:pt idx="233">
                  <c:v>6052.1571000000004</c:v>
                </c:pt>
                <c:pt idx="234">
                  <c:v>6060.8994000000002</c:v>
                </c:pt>
                <c:pt idx="235">
                  <c:v>6023.8545000000004</c:v>
                </c:pt>
                <c:pt idx="236">
                  <c:v>5994.9414000000006</c:v>
                </c:pt>
                <c:pt idx="237">
                  <c:v>5974.4532000000008</c:v>
                </c:pt>
                <c:pt idx="238">
                  <c:v>6016.7239</c:v>
                </c:pt>
                <c:pt idx="239">
                  <c:v>5969.1541000000034</c:v>
                </c:pt>
                <c:pt idx="240">
                  <c:v>5962.6585000000014</c:v>
                </c:pt>
                <c:pt idx="241">
                  <c:v>5994.3554000000004</c:v>
                </c:pt>
                <c:pt idx="242">
                  <c:v>5942.2923000000001</c:v>
                </c:pt>
                <c:pt idx="243">
                  <c:v>5906.2730999999985</c:v>
                </c:pt>
                <c:pt idx="244">
                  <c:v>5850.8401000000003</c:v>
                </c:pt>
                <c:pt idx="245">
                  <c:v>5838.0686000000014</c:v>
                </c:pt>
              </c:numCache>
            </c:numRef>
          </c:val>
          <c:smooth val="1"/>
        </c:ser>
        <c:marker val="1"/>
        <c:axId val="72413568"/>
        <c:axId val="72415104"/>
      </c:lineChart>
      <c:catAx>
        <c:axId val="72413568"/>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72415104"/>
        <c:crosses val="autoZero"/>
        <c:auto val="1"/>
        <c:lblAlgn val="ctr"/>
        <c:lblOffset val="100"/>
      </c:catAx>
      <c:valAx>
        <c:axId val="72415104"/>
        <c:scaling>
          <c:orientation val="minMax"/>
          <c:min val="5096"/>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72413568"/>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dispBlanksAs val="gap"/>
  </c:chart>
  <c:spPr>
    <a:ln>
      <a:noFill/>
    </a:ln>
  </c:spPr>
  <c:txPr>
    <a:bodyPr/>
    <a:lstStyle/>
    <a:p>
      <a:pPr>
        <a:defRPr sz="900"/>
      </a:pPr>
      <a:endParaRPr lang="zh-CN"/>
    </a:p>
  </c:txPr>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315470976"/>
        <c:axId val="315472512"/>
      </c:lineChart>
      <c:dateAx>
        <c:axId val="315470976"/>
        <c:scaling>
          <c:orientation val="minMax"/>
        </c:scaling>
        <c:axPos val="b"/>
        <c:numFmt formatCode="yyyy\-mm;@" sourceLinked="1"/>
        <c:tickLblPos val="nextTo"/>
        <c:crossAx val="315472512"/>
        <c:crosses val="autoZero"/>
        <c:auto val="1"/>
        <c:lblOffset val="100"/>
      </c:dateAx>
      <c:valAx>
        <c:axId val="315472512"/>
        <c:scaling>
          <c:orientation val="minMax"/>
        </c:scaling>
        <c:axPos val="l"/>
        <c:majorGridlines/>
        <c:numFmt formatCode="#,##0;[Red]#,##0" sourceLinked="0"/>
        <c:tickLblPos val="nextTo"/>
        <c:crossAx val="315470976"/>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315488128"/>
        <c:axId val="315489664"/>
      </c:lineChart>
      <c:dateAx>
        <c:axId val="315488128"/>
        <c:scaling>
          <c:orientation val="minMax"/>
        </c:scaling>
        <c:axPos val="b"/>
        <c:numFmt formatCode="yyyy\-mm;@" sourceLinked="1"/>
        <c:tickLblPos val="nextTo"/>
        <c:crossAx val="315489664"/>
        <c:crosses val="autoZero"/>
        <c:auto val="1"/>
        <c:lblOffset val="100"/>
      </c:dateAx>
      <c:valAx>
        <c:axId val="315489664"/>
        <c:scaling>
          <c:orientation val="minMax"/>
        </c:scaling>
        <c:axPos val="l"/>
        <c:majorGridlines/>
        <c:numFmt formatCode="#,##0;[Red]#,##0" sourceLinked="0"/>
        <c:tickLblPos val="nextTo"/>
        <c:crossAx val="315488128"/>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316195968"/>
        <c:axId val="316197504"/>
      </c:lineChart>
      <c:dateAx>
        <c:axId val="316195968"/>
        <c:scaling>
          <c:orientation val="minMax"/>
        </c:scaling>
        <c:axPos val="b"/>
        <c:numFmt formatCode="yyyy\-mm;@" sourceLinked="1"/>
        <c:tickLblPos val="nextTo"/>
        <c:crossAx val="316197504"/>
        <c:crosses val="autoZero"/>
        <c:auto val="1"/>
        <c:lblOffset val="100"/>
      </c:dateAx>
      <c:valAx>
        <c:axId val="316197504"/>
        <c:scaling>
          <c:orientation val="minMax"/>
        </c:scaling>
        <c:axPos val="l"/>
        <c:numFmt formatCode="#,##0.00;[Red]#,##0.00" sourceLinked="0"/>
        <c:tickLblPos val="nextTo"/>
        <c:txPr>
          <a:bodyPr/>
          <a:lstStyle/>
          <a:p>
            <a:pPr>
              <a:defRPr sz="1000"/>
            </a:pPr>
            <a:endParaRPr lang="zh-CN"/>
          </a:p>
        </c:txPr>
        <c:crossAx val="316195968"/>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317766272"/>
        <c:axId val="317768064"/>
      </c:lineChart>
      <c:dateAx>
        <c:axId val="317766272"/>
        <c:scaling>
          <c:orientation val="minMax"/>
        </c:scaling>
        <c:axPos val="b"/>
        <c:numFmt formatCode="yyyy\-mm;@" sourceLinked="1"/>
        <c:tickLblPos val="nextTo"/>
        <c:txPr>
          <a:bodyPr/>
          <a:lstStyle/>
          <a:p>
            <a:pPr>
              <a:defRPr sz="1000"/>
            </a:pPr>
            <a:endParaRPr lang="zh-CN"/>
          </a:p>
        </c:txPr>
        <c:crossAx val="317768064"/>
        <c:crosses val="autoZero"/>
        <c:auto val="1"/>
        <c:lblOffset val="100"/>
      </c:dateAx>
      <c:valAx>
        <c:axId val="317768064"/>
        <c:scaling>
          <c:orientation val="minMax"/>
        </c:scaling>
        <c:axPos val="l"/>
        <c:numFmt formatCode="#,##0;[Red]#,##0" sourceLinked="0"/>
        <c:tickLblPos val="nextTo"/>
        <c:crossAx val="317766272"/>
        <c:crosses val="autoZero"/>
        <c:crossBetween val="between"/>
      </c:valAx>
    </c:plotArea>
    <c:legend>
      <c:legendPos val="b"/>
    </c:legend>
    <c:plotVisOnly val="1"/>
  </c:chart>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777"/>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41589</c:v>
                </c:pt>
                <c:pt idx="1">
                  <c:v>41590</c:v>
                </c:pt>
                <c:pt idx="2">
                  <c:v>41591</c:v>
                </c:pt>
                <c:pt idx="3">
                  <c:v>41592</c:v>
                </c:pt>
                <c:pt idx="4">
                  <c:v>41593</c:v>
                </c:pt>
                <c:pt idx="5">
                  <c:v>41596</c:v>
                </c:pt>
                <c:pt idx="6">
                  <c:v>41597</c:v>
                </c:pt>
                <c:pt idx="7">
                  <c:v>41598</c:v>
                </c:pt>
                <c:pt idx="8">
                  <c:v>41599</c:v>
                </c:pt>
                <c:pt idx="9">
                  <c:v>41600</c:v>
                </c:pt>
                <c:pt idx="10">
                  <c:v>41603</c:v>
                </c:pt>
                <c:pt idx="11">
                  <c:v>41604</c:v>
                </c:pt>
                <c:pt idx="12">
                  <c:v>41605</c:v>
                </c:pt>
                <c:pt idx="13">
                  <c:v>41606</c:v>
                </c:pt>
                <c:pt idx="14">
                  <c:v>41607</c:v>
                </c:pt>
                <c:pt idx="15">
                  <c:v>41610</c:v>
                </c:pt>
                <c:pt idx="16">
                  <c:v>41611</c:v>
                </c:pt>
                <c:pt idx="17">
                  <c:v>41612</c:v>
                </c:pt>
                <c:pt idx="18">
                  <c:v>41613</c:v>
                </c:pt>
                <c:pt idx="19">
                  <c:v>41614</c:v>
                </c:pt>
                <c:pt idx="20">
                  <c:v>41617</c:v>
                </c:pt>
                <c:pt idx="21">
                  <c:v>41618</c:v>
                </c:pt>
                <c:pt idx="22">
                  <c:v>41619</c:v>
                </c:pt>
                <c:pt idx="23">
                  <c:v>41620</c:v>
                </c:pt>
                <c:pt idx="24">
                  <c:v>41621</c:v>
                </c:pt>
                <c:pt idx="25">
                  <c:v>41624</c:v>
                </c:pt>
                <c:pt idx="26">
                  <c:v>41625</c:v>
                </c:pt>
                <c:pt idx="27">
                  <c:v>41626</c:v>
                </c:pt>
                <c:pt idx="28">
                  <c:v>41627</c:v>
                </c:pt>
                <c:pt idx="29">
                  <c:v>41628</c:v>
                </c:pt>
                <c:pt idx="30">
                  <c:v>41631</c:v>
                </c:pt>
                <c:pt idx="31">
                  <c:v>41632</c:v>
                </c:pt>
                <c:pt idx="32">
                  <c:v>41633</c:v>
                </c:pt>
                <c:pt idx="33">
                  <c:v>41634</c:v>
                </c:pt>
                <c:pt idx="34">
                  <c:v>41635</c:v>
                </c:pt>
                <c:pt idx="35">
                  <c:v>41638</c:v>
                </c:pt>
                <c:pt idx="36">
                  <c:v>41639</c:v>
                </c:pt>
                <c:pt idx="37">
                  <c:v>41641</c:v>
                </c:pt>
                <c:pt idx="38">
                  <c:v>41642</c:v>
                </c:pt>
                <c:pt idx="39">
                  <c:v>41645</c:v>
                </c:pt>
                <c:pt idx="40">
                  <c:v>41646</c:v>
                </c:pt>
                <c:pt idx="41">
                  <c:v>41647</c:v>
                </c:pt>
                <c:pt idx="42">
                  <c:v>41648</c:v>
                </c:pt>
                <c:pt idx="43">
                  <c:v>41649</c:v>
                </c:pt>
                <c:pt idx="44">
                  <c:v>41652</c:v>
                </c:pt>
                <c:pt idx="45">
                  <c:v>41653</c:v>
                </c:pt>
                <c:pt idx="46">
                  <c:v>41654</c:v>
                </c:pt>
                <c:pt idx="47">
                  <c:v>41655</c:v>
                </c:pt>
                <c:pt idx="48">
                  <c:v>41656</c:v>
                </c:pt>
                <c:pt idx="49">
                  <c:v>41659</c:v>
                </c:pt>
                <c:pt idx="50">
                  <c:v>41660</c:v>
                </c:pt>
                <c:pt idx="51">
                  <c:v>41661</c:v>
                </c:pt>
                <c:pt idx="52">
                  <c:v>41662</c:v>
                </c:pt>
                <c:pt idx="53">
                  <c:v>41663</c:v>
                </c:pt>
                <c:pt idx="54">
                  <c:v>41666</c:v>
                </c:pt>
                <c:pt idx="55">
                  <c:v>41667</c:v>
                </c:pt>
                <c:pt idx="56">
                  <c:v>41668</c:v>
                </c:pt>
                <c:pt idx="57">
                  <c:v>41669</c:v>
                </c:pt>
                <c:pt idx="58">
                  <c:v>41677</c:v>
                </c:pt>
                <c:pt idx="59">
                  <c:v>41680</c:v>
                </c:pt>
                <c:pt idx="60">
                  <c:v>41681</c:v>
                </c:pt>
                <c:pt idx="61">
                  <c:v>41682</c:v>
                </c:pt>
                <c:pt idx="62">
                  <c:v>41683</c:v>
                </c:pt>
                <c:pt idx="63">
                  <c:v>41684</c:v>
                </c:pt>
                <c:pt idx="64">
                  <c:v>41687</c:v>
                </c:pt>
                <c:pt idx="65">
                  <c:v>41688</c:v>
                </c:pt>
                <c:pt idx="66">
                  <c:v>41689</c:v>
                </c:pt>
                <c:pt idx="67">
                  <c:v>41690</c:v>
                </c:pt>
                <c:pt idx="68">
                  <c:v>41691</c:v>
                </c:pt>
                <c:pt idx="69">
                  <c:v>41694</c:v>
                </c:pt>
                <c:pt idx="70">
                  <c:v>41695</c:v>
                </c:pt>
                <c:pt idx="71">
                  <c:v>41696</c:v>
                </c:pt>
                <c:pt idx="72">
                  <c:v>41697</c:v>
                </c:pt>
                <c:pt idx="73">
                  <c:v>41698</c:v>
                </c:pt>
                <c:pt idx="74">
                  <c:v>41701</c:v>
                </c:pt>
                <c:pt idx="75">
                  <c:v>41702</c:v>
                </c:pt>
                <c:pt idx="76">
                  <c:v>41703</c:v>
                </c:pt>
                <c:pt idx="77">
                  <c:v>41704</c:v>
                </c:pt>
                <c:pt idx="78">
                  <c:v>41705</c:v>
                </c:pt>
                <c:pt idx="79">
                  <c:v>41708</c:v>
                </c:pt>
                <c:pt idx="80">
                  <c:v>41709</c:v>
                </c:pt>
                <c:pt idx="81">
                  <c:v>41710</c:v>
                </c:pt>
                <c:pt idx="82">
                  <c:v>41711</c:v>
                </c:pt>
                <c:pt idx="83">
                  <c:v>41712</c:v>
                </c:pt>
                <c:pt idx="84">
                  <c:v>41715</c:v>
                </c:pt>
                <c:pt idx="85">
                  <c:v>41716</c:v>
                </c:pt>
                <c:pt idx="86">
                  <c:v>41717</c:v>
                </c:pt>
                <c:pt idx="87">
                  <c:v>41718</c:v>
                </c:pt>
                <c:pt idx="88">
                  <c:v>41719</c:v>
                </c:pt>
                <c:pt idx="89">
                  <c:v>41722</c:v>
                </c:pt>
                <c:pt idx="90">
                  <c:v>41723</c:v>
                </c:pt>
                <c:pt idx="91">
                  <c:v>41724</c:v>
                </c:pt>
                <c:pt idx="92">
                  <c:v>41725</c:v>
                </c:pt>
                <c:pt idx="93">
                  <c:v>41726</c:v>
                </c:pt>
                <c:pt idx="94">
                  <c:v>41729</c:v>
                </c:pt>
                <c:pt idx="95">
                  <c:v>41730</c:v>
                </c:pt>
                <c:pt idx="96">
                  <c:v>41731</c:v>
                </c:pt>
                <c:pt idx="97">
                  <c:v>41732</c:v>
                </c:pt>
                <c:pt idx="98">
                  <c:v>41733</c:v>
                </c:pt>
                <c:pt idx="99">
                  <c:v>41737</c:v>
                </c:pt>
                <c:pt idx="100">
                  <c:v>41738</c:v>
                </c:pt>
                <c:pt idx="101">
                  <c:v>41739</c:v>
                </c:pt>
                <c:pt idx="102">
                  <c:v>41740</c:v>
                </c:pt>
                <c:pt idx="103">
                  <c:v>41743</c:v>
                </c:pt>
                <c:pt idx="104">
                  <c:v>41744</c:v>
                </c:pt>
                <c:pt idx="105">
                  <c:v>41745</c:v>
                </c:pt>
                <c:pt idx="106">
                  <c:v>41746</c:v>
                </c:pt>
                <c:pt idx="107">
                  <c:v>41747</c:v>
                </c:pt>
                <c:pt idx="108">
                  <c:v>41750</c:v>
                </c:pt>
                <c:pt idx="109">
                  <c:v>41751</c:v>
                </c:pt>
                <c:pt idx="110">
                  <c:v>41752</c:v>
                </c:pt>
                <c:pt idx="111">
                  <c:v>41753</c:v>
                </c:pt>
                <c:pt idx="112">
                  <c:v>41754</c:v>
                </c:pt>
                <c:pt idx="113">
                  <c:v>41757</c:v>
                </c:pt>
                <c:pt idx="114">
                  <c:v>41758</c:v>
                </c:pt>
                <c:pt idx="115">
                  <c:v>41759</c:v>
                </c:pt>
                <c:pt idx="116">
                  <c:v>41764</c:v>
                </c:pt>
                <c:pt idx="117">
                  <c:v>41765</c:v>
                </c:pt>
                <c:pt idx="118">
                  <c:v>41766</c:v>
                </c:pt>
                <c:pt idx="119">
                  <c:v>41767</c:v>
                </c:pt>
                <c:pt idx="120">
                  <c:v>41768</c:v>
                </c:pt>
                <c:pt idx="121">
                  <c:v>41771</c:v>
                </c:pt>
                <c:pt idx="122">
                  <c:v>41772</c:v>
                </c:pt>
                <c:pt idx="123">
                  <c:v>41773</c:v>
                </c:pt>
                <c:pt idx="124">
                  <c:v>41774</c:v>
                </c:pt>
                <c:pt idx="125">
                  <c:v>41775</c:v>
                </c:pt>
                <c:pt idx="126">
                  <c:v>41778</c:v>
                </c:pt>
                <c:pt idx="127">
                  <c:v>41779</c:v>
                </c:pt>
                <c:pt idx="128">
                  <c:v>41780</c:v>
                </c:pt>
                <c:pt idx="129">
                  <c:v>41781</c:v>
                </c:pt>
                <c:pt idx="130">
                  <c:v>41782</c:v>
                </c:pt>
                <c:pt idx="131">
                  <c:v>41785</c:v>
                </c:pt>
                <c:pt idx="132">
                  <c:v>41786</c:v>
                </c:pt>
                <c:pt idx="133">
                  <c:v>41787</c:v>
                </c:pt>
                <c:pt idx="134">
                  <c:v>41788</c:v>
                </c:pt>
                <c:pt idx="135">
                  <c:v>41789</c:v>
                </c:pt>
                <c:pt idx="136">
                  <c:v>41793</c:v>
                </c:pt>
                <c:pt idx="137">
                  <c:v>41794</c:v>
                </c:pt>
                <c:pt idx="138">
                  <c:v>41795</c:v>
                </c:pt>
                <c:pt idx="139">
                  <c:v>41796</c:v>
                </c:pt>
                <c:pt idx="140">
                  <c:v>41799</c:v>
                </c:pt>
                <c:pt idx="141">
                  <c:v>41800</c:v>
                </c:pt>
                <c:pt idx="142">
                  <c:v>41801</c:v>
                </c:pt>
                <c:pt idx="143">
                  <c:v>41802</c:v>
                </c:pt>
                <c:pt idx="144">
                  <c:v>41803</c:v>
                </c:pt>
                <c:pt idx="145">
                  <c:v>41806</c:v>
                </c:pt>
                <c:pt idx="146">
                  <c:v>41807</c:v>
                </c:pt>
                <c:pt idx="147">
                  <c:v>41808</c:v>
                </c:pt>
                <c:pt idx="148">
                  <c:v>41809</c:v>
                </c:pt>
                <c:pt idx="149">
                  <c:v>41810</c:v>
                </c:pt>
                <c:pt idx="150">
                  <c:v>41813</c:v>
                </c:pt>
                <c:pt idx="151">
                  <c:v>41814</c:v>
                </c:pt>
                <c:pt idx="152">
                  <c:v>41815</c:v>
                </c:pt>
                <c:pt idx="153">
                  <c:v>41816</c:v>
                </c:pt>
                <c:pt idx="154">
                  <c:v>41817</c:v>
                </c:pt>
                <c:pt idx="155">
                  <c:v>41820</c:v>
                </c:pt>
                <c:pt idx="156">
                  <c:v>41821</c:v>
                </c:pt>
                <c:pt idx="157">
                  <c:v>41822</c:v>
                </c:pt>
                <c:pt idx="158">
                  <c:v>41823</c:v>
                </c:pt>
                <c:pt idx="159">
                  <c:v>41824</c:v>
                </c:pt>
                <c:pt idx="160">
                  <c:v>41827</c:v>
                </c:pt>
                <c:pt idx="161">
                  <c:v>41828</c:v>
                </c:pt>
                <c:pt idx="162">
                  <c:v>41829</c:v>
                </c:pt>
                <c:pt idx="163">
                  <c:v>41830</c:v>
                </c:pt>
                <c:pt idx="164">
                  <c:v>41831</c:v>
                </c:pt>
                <c:pt idx="165">
                  <c:v>41834</c:v>
                </c:pt>
                <c:pt idx="166">
                  <c:v>41835</c:v>
                </c:pt>
                <c:pt idx="167">
                  <c:v>41836</c:v>
                </c:pt>
                <c:pt idx="168">
                  <c:v>41837</c:v>
                </c:pt>
                <c:pt idx="169">
                  <c:v>41838</c:v>
                </c:pt>
                <c:pt idx="170">
                  <c:v>41841</c:v>
                </c:pt>
                <c:pt idx="171">
                  <c:v>41842</c:v>
                </c:pt>
                <c:pt idx="172">
                  <c:v>41843</c:v>
                </c:pt>
                <c:pt idx="173">
                  <c:v>41844</c:v>
                </c:pt>
                <c:pt idx="174">
                  <c:v>41845</c:v>
                </c:pt>
                <c:pt idx="175">
                  <c:v>41848</c:v>
                </c:pt>
                <c:pt idx="176">
                  <c:v>41849</c:v>
                </c:pt>
                <c:pt idx="177">
                  <c:v>41850</c:v>
                </c:pt>
                <c:pt idx="178">
                  <c:v>41851</c:v>
                </c:pt>
                <c:pt idx="179">
                  <c:v>41852</c:v>
                </c:pt>
                <c:pt idx="180">
                  <c:v>41855</c:v>
                </c:pt>
                <c:pt idx="181">
                  <c:v>41856</c:v>
                </c:pt>
                <c:pt idx="182">
                  <c:v>41857</c:v>
                </c:pt>
                <c:pt idx="183">
                  <c:v>41858</c:v>
                </c:pt>
                <c:pt idx="184">
                  <c:v>41859</c:v>
                </c:pt>
                <c:pt idx="185">
                  <c:v>41862</c:v>
                </c:pt>
                <c:pt idx="186">
                  <c:v>41863</c:v>
                </c:pt>
                <c:pt idx="187">
                  <c:v>41864</c:v>
                </c:pt>
                <c:pt idx="188">
                  <c:v>41865</c:v>
                </c:pt>
                <c:pt idx="189">
                  <c:v>41866</c:v>
                </c:pt>
                <c:pt idx="190">
                  <c:v>41869</c:v>
                </c:pt>
                <c:pt idx="191">
                  <c:v>41870</c:v>
                </c:pt>
                <c:pt idx="192">
                  <c:v>41871</c:v>
                </c:pt>
                <c:pt idx="193">
                  <c:v>41872</c:v>
                </c:pt>
                <c:pt idx="194">
                  <c:v>41873</c:v>
                </c:pt>
                <c:pt idx="195">
                  <c:v>41876</c:v>
                </c:pt>
                <c:pt idx="196">
                  <c:v>41877</c:v>
                </c:pt>
                <c:pt idx="197">
                  <c:v>41878</c:v>
                </c:pt>
                <c:pt idx="198">
                  <c:v>41879</c:v>
                </c:pt>
                <c:pt idx="199">
                  <c:v>41880</c:v>
                </c:pt>
                <c:pt idx="200">
                  <c:v>41883</c:v>
                </c:pt>
                <c:pt idx="201">
                  <c:v>41884</c:v>
                </c:pt>
                <c:pt idx="202">
                  <c:v>41885</c:v>
                </c:pt>
                <c:pt idx="203">
                  <c:v>41886</c:v>
                </c:pt>
                <c:pt idx="204">
                  <c:v>41887</c:v>
                </c:pt>
                <c:pt idx="205">
                  <c:v>41891</c:v>
                </c:pt>
                <c:pt idx="206">
                  <c:v>41892</c:v>
                </c:pt>
                <c:pt idx="207">
                  <c:v>41893</c:v>
                </c:pt>
                <c:pt idx="208">
                  <c:v>41894</c:v>
                </c:pt>
                <c:pt idx="209">
                  <c:v>41897</c:v>
                </c:pt>
                <c:pt idx="210">
                  <c:v>41898</c:v>
                </c:pt>
                <c:pt idx="211">
                  <c:v>41899</c:v>
                </c:pt>
                <c:pt idx="212">
                  <c:v>41900</c:v>
                </c:pt>
                <c:pt idx="213">
                  <c:v>41901</c:v>
                </c:pt>
                <c:pt idx="214">
                  <c:v>41904</c:v>
                </c:pt>
                <c:pt idx="215">
                  <c:v>41905</c:v>
                </c:pt>
                <c:pt idx="216">
                  <c:v>41906</c:v>
                </c:pt>
                <c:pt idx="217">
                  <c:v>41907</c:v>
                </c:pt>
                <c:pt idx="218">
                  <c:v>41908</c:v>
                </c:pt>
                <c:pt idx="219">
                  <c:v>41911</c:v>
                </c:pt>
                <c:pt idx="220">
                  <c:v>41912</c:v>
                </c:pt>
                <c:pt idx="221">
                  <c:v>41920</c:v>
                </c:pt>
                <c:pt idx="222">
                  <c:v>41921</c:v>
                </c:pt>
                <c:pt idx="223">
                  <c:v>41922</c:v>
                </c:pt>
                <c:pt idx="224">
                  <c:v>41925</c:v>
                </c:pt>
                <c:pt idx="225">
                  <c:v>41926</c:v>
                </c:pt>
                <c:pt idx="226">
                  <c:v>41927</c:v>
                </c:pt>
                <c:pt idx="227">
                  <c:v>41928</c:v>
                </c:pt>
                <c:pt idx="228">
                  <c:v>41929</c:v>
                </c:pt>
                <c:pt idx="229">
                  <c:v>41932</c:v>
                </c:pt>
                <c:pt idx="230">
                  <c:v>41933</c:v>
                </c:pt>
                <c:pt idx="231">
                  <c:v>41934</c:v>
                </c:pt>
                <c:pt idx="232">
                  <c:v>41935</c:v>
                </c:pt>
                <c:pt idx="233">
                  <c:v>41936</c:v>
                </c:pt>
                <c:pt idx="234">
                  <c:v>41939</c:v>
                </c:pt>
                <c:pt idx="235">
                  <c:v>41940</c:v>
                </c:pt>
                <c:pt idx="236">
                  <c:v>41941</c:v>
                </c:pt>
                <c:pt idx="237">
                  <c:v>41942</c:v>
                </c:pt>
                <c:pt idx="238">
                  <c:v>41943</c:v>
                </c:pt>
                <c:pt idx="239">
                  <c:v>41946</c:v>
                </c:pt>
                <c:pt idx="240">
                  <c:v>41947</c:v>
                </c:pt>
                <c:pt idx="241">
                  <c:v>41948</c:v>
                </c:pt>
                <c:pt idx="242">
                  <c:v>41949</c:v>
                </c:pt>
                <c:pt idx="243">
                  <c:v>41950</c:v>
                </c:pt>
                <c:pt idx="244">
                  <c:v>41953</c:v>
                </c:pt>
                <c:pt idx="245">
                  <c:v>41954</c:v>
                </c:pt>
              </c:numCache>
            </c:numRef>
          </c:cat>
          <c:val>
            <c:numRef>
              <c:f>市场及表现!$M$5:$M$813</c:f>
              <c:numCache>
                <c:formatCode>###,###,##0.000</c:formatCode>
                <c:ptCount val="809"/>
                <c:pt idx="0">
                  <c:v>0</c:v>
                </c:pt>
                <c:pt idx="1">
                  <c:v>1.0411120740242641E-2</c:v>
                </c:pt>
                <c:pt idx="2">
                  <c:v>-1.1992370964238885E-2</c:v>
                </c:pt>
                <c:pt idx="3">
                  <c:v>-4.9173341209358679E-3</c:v>
                </c:pt>
                <c:pt idx="4">
                  <c:v>1.5046057906920263E-2</c:v>
                </c:pt>
                <c:pt idx="5">
                  <c:v>4.8799402734759578E-2</c:v>
                </c:pt>
                <c:pt idx="6">
                  <c:v>4.1571077024848746E-2</c:v>
                </c:pt>
                <c:pt idx="7">
                  <c:v>4.7049318857682598E-2</c:v>
                </c:pt>
                <c:pt idx="8">
                  <c:v>4.0632344641733598E-2</c:v>
                </c:pt>
                <c:pt idx="9">
                  <c:v>3.5439090560903441E-2</c:v>
                </c:pt>
                <c:pt idx="10">
                  <c:v>3.1409104667797116E-2</c:v>
                </c:pt>
                <c:pt idx="11">
                  <c:v>3.088533172358443E-2</c:v>
                </c:pt>
                <c:pt idx="12">
                  <c:v>4.2571988553855578E-2</c:v>
                </c:pt>
                <c:pt idx="13">
                  <c:v>5.3388137341642938E-2</c:v>
                </c:pt>
                <c:pt idx="14">
                  <c:v>5.3135102761833419E-2</c:v>
                </c:pt>
                <c:pt idx="15">
                  <c:v>4.443174953549156E-2</c:v>
                </c:pt>
                <c:pt idx="16">
                  <c:v>5.479321331894571E-2</c:v>
                </c:pt>
                <c:pt idx="17">
                  <c:v>6.8762362962991874E-2</c:v>
                </c:pt>
                <c:pt idx="18">
                  <c:v>6.5766537169959394E-2</c:v>
                </c:pt>
                <c:pt idx="19">
                  <c:v>5.8896605148174075E-2</c:v>
                </c:pt>
                <c:pt idx="20">
                  <c:v>5.8285608679863099E-2</c:v>
                </c:pt>
                <c:pt idx="21">
                  <c:v>5.9343517759270936E-2</c:v>
                </c:pt>
                <c:pt idx="22">
                  <c:v>4.18301567993975E-2</c:v>
                </c:pt>
                <c:pt idx="23">
                  <c:v>4.0643571431963954E-2</c:v>
                </c:pt>
                <c:pt idx="24">
                  <c:v>3.9185815900502963E-2</c:v>
                </c:pt>
                <c:pt idx="25">
                  <c:v>2.2468261648118659E-2</c:v>
                </c:pt>
                <c:pt idx="26">
                  <c:v>1.7482271386927373E-2</c:v>
                </c:pt>
                <c:pt idx="27">
                  <c:v>1.7849301067538237E-2</c:v>
                </c:pt>
                <c:pt idx="28">
                  <c:v>7.1337615922004716E-3</c:v>
                </c:pt>
                <c:pt idx="29">
                  <c:v>-1.6301731214233617E-2</c:v>
                </c:pt>
                <c:pt idx="30">
                  <c:v>-1.3509714843846221E-2</c:v>
                </c:pt>
                <c:pt idx="31">
                  <c:v>-1.1935373413838102E-2</c:v>
                </c:pt>
                <c:pt idx="32">
                  <c:v>-4.6543681497688283E-3</c:v>
                </c:pt>
                <c:pt idx="33">
                  <c:v>-2.1829630003856071E-2</c:v>
                </c:pt>
                <c:pt idx="34">
                  <c:v>-5.3590651365414965E-3</c:v>
                </c:pt>
                <c:pt idx="35">
                  <c:v>-7.0948996260183916E-3</c:v>
                </c:pt>
                <c:pt idx="36">
                  <c:v>6.1043512879934703E-3</c:v>
                </c:pt>
                <c:pt idx="37">
                  <c:v>2.629227912045895E-3</c:v>
                </c:pt>
                <c:pt idx="38">
                  <c:v>-1.084248856486647E-2</c:v>
                </c:pt>
                <c:pt idx="39">
                  <c:v>-3.3357384572403892E-2</c:v>
                </c:pt>
                <c:pt idx="40">
                  <c:v>-3.3632009133425567E-2</c:v>
                </c:pt>
                <c:pt idx="41">
                  <c:v>-3.1943672602616102E-2</c:v>
                </c:pt>
                <c:pt idx="42">
                  <c:v>-4.0445807204058659E-2</c:v>
                </c:pt>
                <c:pt idx="43">
                  <c:v>-4.7946166677245716E-2</c:v>
                </c:pt>
                <c:pt idx="44">
                  <c:v>-5.2770232079344059E-2</c:v>
                </c:pt>
                <c:pt idx="45">
                  <c:v>-4.4493928681383355E-2</c:v>
                </c:pt>
                <c:pt idx="46">
                  <c:v>-4.6180106214071759E-2</c:v>
                </c:pt>
                <c:pt idx="47">
                  <c:v>-4.4926591904879798E-2</c:v>
                </c:pt>
                <c:pt idx="48">
                  <c:v>-5.9329700171295019E-2</c:v>
                </c:pt>
                <c:pt idx="49">
                  <c:v>-6.4725036476273368E-2</c:v>
                </c:pt>
                <c:pt idx="50">
                  <c:v>-5.5477183923754669E-2</c:v>
                </c:pt>
                <c:pt idx="51">
                  <c:v>-3.1129730310908821E-2</c:v>
                </c:pt>
                <c:pt idx="52">
                  <c:v>-3.6271168436829204E-2</c:v>
                </c:pt>
                <c:pt idx="53">
                  <c:v>-3.0317083418074153E-2</c:v>
                </c:pt>
                <c:pt idx="54">
                  <c:v>-4.3167008436069354E-2</c:v>
                </c:pt>
                <c:pt idx="55">
                  <c:v>-4.1467445115029311E-2</c:v>
                </c:pt>
                <c:pt idx="56">
                  <c:v>-3.8045001293239955E-2</c:v>
                </c:pt>
                <c:pt idx="57">
                  <c:v>-4.8982917575065232E-2</c:v>
                </c:pt>
                <c:pt idx="58">
                  <c:v>-4.4650671944985287E-2</c:v>
                </c:pt>
                <c:pt idx="59">
                  <c:v>-2.0879670830510455E-2</c:v>
                </c:pt>
                <c:pt idx="60">
                  <c:v>-1.3095187204568148E-2</c:v>
                </c:pt>
                <c:pt idx="61">
                  <c:v>-1.0640838140342668E-2</c:v>
                </c:pt>
                <c:pt idx="62">
                  <c:v>-1.5689439347049916E-2</c:v>
                </c:pt>
                <c:pt idx="63">
                  <c:v>-8.771577566973332E-3</c:v>
                </c:pt>
                <c:pt idx="64">
                  <c:v>-1.8316940060599807E-3</c:v>
                </c:pt>
                <c:pt idx="65">
                  <c:v>-1.4442402032221802E-2</c:v>
                </c:pt>
                <c:pt idx="66">
                  <c:v>-3.1232066821855753E-3</c:v>
                </c:pt>
                <c:pt idx="67">
                  <c:v>-1.2285994708727377E-2</c:v>
                </c:pt>
                <c:pt idx="68">
                  <c:v>-2.2278701613073992E-2</c:v>
                </c:pt>
                <c:pt idx="69">
                  <c:v>-4.3775845906258937E-2</c:v>
                </c:pt>
                <c:pt idx="70">
                  <c:v>-6.8215704638693864E-2</c:v>
                </c:pt>
                <c:pt idx="71">
                  <c:v>-6.5842533903826994E-2</c:v>
                </c:pt>
                <c:pt idx="72">
                  <c:v>-6.9856975010460287E-2</c:v>
                </c:pt>
                <c:pt idx="73">
                  <c:v>-5.9121140952783202E-2</c:v>
                </c:pt>
                <c:pt idx="74">
                  <c:v>-5.4199057035980713E-2</c:v>
                </c:pt>
                <c:pt idx="75">
                  <c:v>-5.6831739345020393E-2</c:v>
                </c:pt>
                <c:pt idx="76">
                  <c:v>-6.5595976318381433E-2</c:v>
                </c:pt>
                <c:pt idx="77">
                  <c:v>-6.1425655547394542E-2</c:v>
                </c:pt>
                <c:pt idx="78">
                  <c:v>-6.3703830364926772E-2</c:v>
                </c:pt>
                <c:pt idx="79">
                  <c:v>-9.4176361647730245E-2</c:v>
                </c:pt>
                <c:pt idx="80">
                  <c:v>-8.9480972533657721E-2</c:v>
                </c:pt>
                <c:pt idx="81">
                  <c:v>-8.7117733190148594E-2</c:v>
                </c:pt>
                <c:pt idx="82">
                  <c:v>-7.5805014834476103E-2</c:v>
                </c:pt>
                <c:pt idx="83">
                  <c:v>-8.3360212859942884E-2</c:v>
                </c:pt>
                <c:pt idx="84">
                  <c:v>-7.4636996850885429E-2</c:v>
                </c:pt>
                <c:pt idx="85">
                  <c:v>-7.6754974007821719E-2</c:v>
                </c:pt>
                <c:pt idx="86">
                  <c:v>-8.4209130921214403E-2</c:v>
                </c:pt>
                <c:pt idx="87">
                  <c:v>-9.8848433582093054E-2</c:v>
                </c:pt>
                <c:pt idx="88">
                  <c:v>-6.7831834772737576E-2</c:v>
                </c:pt>
                <c:pt idx="89">
                  <c:v>-6.016480064459051E-2</c:v>
                </c:pt>
                <c:pt idx="90">
                  <c:v>-6.1077625050250717E-2</c:v>
                </c:pt>
                <c:pt idx="91">
                  <c:v>-6.2542721175324112E-2</c:v>
                </c:pt>
                <c:pt idx="92">
                  <c:v>-6.9166527411287926E-2</c:v>
                </c:pt>
                <c:pt idx="93">
                  <c:v>-7.0782321605223686E-2</c:v>
                </c:pt>
                <c:pt idx="94">
                  <c:v>-7.3226307478467367E-2</c:v>
                </c:pt>
                <c:pt idx="95">
                  <c:v>-6.5967755794859029E-2</c:v>
                </c:pt>
                <c:pt idx="96">
                  <c:v>-5.8362900812603868E-2</c:v>
                </c:pt>
                <c:pt idx="97">
                  <c:v>-6.5150359106157629E-2</c:v>
                </c:pt>
                <c:pt idx="98">
                  <c:v>-5.6314011595547053E-2</c:v>
                </c:pt>
                <c:pt idx="99">
                  <c:v>-3.3927791876035673E-2</c:v>
                </c:pt>
                <c:pt idx="100">
                  <c:v>-3.3364725166016296E-2</c:v>
                </c:pt>
                <c:pt idx="101">
                  <c:v>-1.8190854570318438E-2</c:v>
                </c:pt>
                <c:pt idx="102">
                  <c:v>-1.9527274407365791E-2</c:v>
                </c:pt>
                <c:pt idx="103">
                  <c:v>-2.0413759035946999E-2</c:v>
                </c:pt>
                <c:pt idx="104">
                  <c:v>-3.7318714325254798E-2</c:v>
                </c:pt>
                <c:pt idx="105">
                  <c:v>-3.5996112076183362E-2</c:v>
                </c:pt>
                <c:pt idx="106">
                  <c:v>-3.9330900574250371E-2</c:v>
                </c:pt>
                <c:pt idx="107">
                  <c:v>-3.947080365250677E-2</c:v>
                </c:pt>
                <c:pt idx="108">
                  <c:v>-5.5547135462882702E-2</c:v>
                </c:pt>
                <c:pt idx="109">
                  <c:v>-5.142474445018741E-2</c:v>
                </c:pt>
                <c:pt idx="110">
                  <c:v>-5.2343182250962794E-2</c:v>
                </c:pt>
                <c:pt idx="111">
                  <c:v>-5.4154149875058732E-2</c:v>
                </c:pt>
                <c:pt idx="112">
                  <c:v>-6.3933547765026799E-2</c:v>
                </c:pt>
                <c:pt idx="113">
                  <c:v>-7.8121188018942189E-2</c:v>
                </c:pt>
                <c:pt idx="114">
                  <c:v>-6.7973465049490867E-2</c:v>
                </c:pt>
                <c:pt idx="115">
                  <c:v>-6.7891854920507866E-2</c:v>
                </c:pt>
                <c:pt idx="116">
                  <c:v>-6.883706429798675E-2</c:v>
                </c:pt>
                <c:pt idx="117">
                  <c:v>-6.846658022038199E-2</c:v>
                </c:pt>
                <c:pt idx="118">
                  <c:v>-7.7107754300832387E-2</c:v>
                </c:pt>
                <c:pt idx="119">
                  <c:v>-7.7893629616963556E-2</c:v>
                </c:pt>
                <c:pt idx="120">
                  <c:v>-7.8578032021396571E-2</c:v>
                </c:pt>
                <c:pt idx="121">
                  <c:v>-5.8653501959722631E-2</c:v>
                </c:pt>
                <c:pt idx="122">
                  <c:v>-6.0899723605060574E-2</c:v>
                </c:pt>
                <c:pt idx="123">
                  <c:v>-6.1970586673195549E-2</c:v>
                </c:pt>
                <c:pt idx="124">
                  <c:v>-7.4185334443922057E-2</c:v>
                </c:pt>
                <c:pt idx="125">
                  <c:v>-7.3378732745826736E-2</c:v>
                </c:pt>
                <c:pt idx="126">
                  <c:v>-8.6682047369282422E-2</c:v>
                </c:pt>
                <c:pt idx="127">
                  <c:v>-8.6410877205254644E-2</c:v>
                </c:pt>
                <c:pt idx="128">
                  <c:v>-7.7717023570646027E-2</c:v>
                </c:pt>
                <c:pt idx="129">
                  <c:v>-7.9891998277983212E-2</c:v>
                </c:pt>
                <c:pt idx="130">
                  <c:v>-7.2315642070928221E-2</c:v>
                </c:pt>
                <c:pt idx="131">
                  <c:v>-6.9050373312365187E-2</c:v>
                </c:pt>
                <c:pt idx="132">
                  <c:v>-7.2805302844825448E-2</c:v>
                </c:pt>
                <c:pt idx="133">
                  <c:v>-6.3274621538424447E-2</c:v>
                </c:pt>
                <c:pt idx="134">
                  <c:v>-6.9400994607254463E-2</c:v>
                </c:pt>
                <c:pt idx="135">
                  <c:v>-6.88396550957322E-2</c:v>
                </c:pt>
                <c:pt idx="136">
                  <c:v>-7.1666215436059333E-2</c:v>
                </c:pt>
                <c:pt idx="137">
                  <c:v>-8.1012086503282399E-2</c:v>
                </c:pt>
                <c:pt idx="138">
                  <c:v>-7.1370864493073838E-2</c:v>
                </c:pt>
                <c:pt idx="139">
                  <c:v>-7.8230433323877024E-2</c:v>
                </c:pt>
                <c:pt idx="140">
                  <c:v>-7.841826616042491E-2</c:v>
                </c:pt>
                <c:pt idx="141">
                  <c:v>-6.6765289700844943E-2</c:v>
                </c:pt>
                <c:pt idx="142">
                  <c:v>-6.6982053112217388E-2</c:v>
                </c:pt>
                <c:pt idx="143">
                  <c:v>-7.0158371148185572E-2</c:v>
                </c:pt>
                <c:pt idx="144">
                  <c:v>-6.0299522127355787E-2</c:v>
                </c:pt>
                <c:pt idx="145">
                  <c:v>-5.3557834593972342E-2</c:v>
                </c:pt>
                <c:pt idx="146">
                  <c:v>-6.3135582059416606E-2</c:v>
                </c:pt>
                <c:pt idx="147">
                  <c:v>-6.7209611514196133E-2</c:v>
                </c:pt>
                <c:pt idx="148">
                  <c:v>-8.1602356589629332E-2</c:v>
                </c:pt>
                <c:pt idx="149">
                  <c:v>-7.7361220680265852E-2</c:v>
                </c:pt>
                <c:pt idx="150">
                  <c:v>-7.8492103896171228E-2</c:v>
                </c:pt>
                <c:pt idx="151">
                  <c:v>-7.3867098120851349E-2</c:v>
                </c:pt>
                <c:pt idx="152">
                  <c:v>-7.8811203818490494E-2</c:v>
                </c:pt>
                <c:pt idx="153">
                  <c:v>-7.202979071967619E-2</c:v>
                </c:pt>
                <c:pt idx="154">
                  <c:v>-7.1519403563815143E-2</c:v>
                </c:pt>
                <c:pt idx="155">
                  <c:v>-6.510286114749031E-2</c:v>
                </c:pt>
                <c:pt idx="156">
                  <c:v>-6.5344237137444861E-2</c:v>
                </c:pt>
                <c:pt idx="157">
                  <c:v>-6.2620445107688605E-2</c:v>
                </c:pt>
                <c:pt idx="158">
                  <c:v>-5.8593913611576398E-2</c:v>
                </c:pt>
                <c:pt idx="159">
                  <c:v>-5.9240317649075558E-2</c:v>
                </c:pt>
                <c:pt idx="160">
                  <c:v>-6.0279227545016134E-2</c:v>
                </c:pt>
                <c:pt idx="161">
                  <c:v>-5.847257791716276E-2</c:v>
                </c:pt>
                <c:pt idx="162">
                  <c:v>-7.2187829382150959E-2</c:v>
                </c:pt>
                <c:pt idx="163">
                  <c:v>-7.4719470579116654E-2</c:v>
                </c:pt>
                <c:pt idx="164">
                  <c:v>-7.2490520918748746E-2</c:v>
                </c:pt>
                <c:pt idx="165">
                  <c:v>-6.2235711642483871E-2</c:v>
                </c:pt>
                <c:pt idx="166">
                  <c:v>-6.0846180451653797E-2</c:v>
                </c:pt>
                <c:pt idx="167">
                  <c:v>-6.2620013308064548E-2</c:v>
                </c:pt>
                <c:pt idx="168">
                  <c:v>-6.8578848122686331E-2</c:v>
                </c:pt>
                <c:pt idx="169">
                  <c:v>-6.552343398150795E-2</c:v>
                </c:pt>
                <c:pt idx="170">
                  <c:v>-6.4594632989750433E-2</c:v>
                </c:pt>
                <c:pt idx="171">
                  <c:v>-5.3193827510731428E-2</c:v>
                </c:pt>
                <c:pt idx="172">
                  <c:v>-5.0976536440218045E-2</c:v>
                </c:pt>
                <c:pt idx="173">
                  <c:v>-3.4057763562934218E-2</c:v>
                </c:pt>
                <c:pt idx="174">
                  <c:v>-2.3936812170186061E-2</c:v>
                </c:pt>
                <c:pt idx="175">
                  <c:v>3.4578513909775399E-3</c:v>
                </c:pt>
                <c:pt idx="176">
                  <c:v>6.6842581833586046E-3</c:v>
                </c:pt>
                <c:pt idx="177">
                  <c:v>2.6434772996459799E-3</c:v>
                </c:pt>
                <c:pt idx="178">
                  <c:v>1.4837498688408779E-2</c:v>
                </c:pt>
                <c:pt idx="179">
                  <c:v>5.8349083224626952E-3</c:v>
                </c:pt>
                <c:pt idx="180">
                  <c:v>2.5791823355955312E-2</c:v>
                </c:pt>
                <c:pt idx="181">
                  <c:v>2.3085735110793371E-2</c:v>
                </c:pt>
                <c:pt idx="182">
                  <c:v>2.0437939814904826E-2</c:v>
                </c:pt>
                <c:pt idx="183">
                  <c:v>4.9950580533004718E-3</c:v>
                </c:pt>
                <c:pt idx="184">
                  <c:v>6.5827852716602298E-3</c:v>
                </c:pt>
                <c:pt idx="185">
                  <c:v>2.135680941530449E-2</c:v>
                </c:pt>
                <c:pt idx="186">
                  <c:v>1.7774167932919083E-2</c:v>
                </c:pt>
                <c:pt idx="187">
                  <c:v>1.8572565438153443E-2</c:v>
                </c:pt>
                <c:pt idx="188">
                  <c:v>8.6601732639173257E-3</c:v>
                </c:pt>
                <c:pt idx="189">
                  <c:v>1.9321305986599535E-2</c:v>
                </c:pt>
                <c:pt idx="190">
                  <c:v>2.533497935350093E-2</c:v>
                </c:pt>
                <c:pt idx="191">
                  <c:v>2.5423930076096113E-2</c:v>
                </c:pt>
                <c:pt idx="192">
                  <c:v>2.1698362918084468E-2</c:v>
                </c:pt>
                <c:pt idx="193">
                  <c:v>1.6561674588030817E-2</c:v>
                </c:pt>
                <c:pt idx="194">
                  <c:v>2.1363286409668225E-2</c:v>
                </c:pt>
                <c:pt idx="195">
                  <c:v>1.1647363064464455E-2</c:v>
                </c:pt>
                <c:pt idx="196">
                  <c:v>3.5420523177061014E-3</c:v>
                </c:pt>
                <c:pt idx="197">
                  <c:v>5.0546464014464831E-3</c:v>
                </c:pt>
                <c:pt idx="198">
                  <c:v>-1.9910280674074743E-3</c:v>
                </c:pt>
                <c:pt idx="199">
                  <c:v>9.6714479839057343E-3</c:v>
                </c:pt>
                <c:pt idx="200">
                  <c:v>1.7024995584848712E-2</c:v>
                </c:pt>
                <c:pt idx="201">
                  <c:v>3.0472531282803139E-2</c:v>
                </c:pt>
                <c:pt idx="202">
                  <c:v>4.0135343274224411E-2</c:v>
                </c:pt>
                <c:pt idx="203">
                  <c:v>4.7642611541399482E-2</c:v>
                </c:pt>
                <c:pt idx="204">
                  <c:v>5.7589115885951392E-2</c:v>
                </c:pt>
                <c:pt idx="205">
                  <c:v>5.5846804402110761E-2</c:v>
                </c:pt>
                <c:pt idx="206">
                  <c:v>5.0323655408355039E-2</c:v>
                </c:pt>
                <c:pt idx="207">
                  <c:v>4.6446526582232694E-2</c:v>
                </c:pt>
                <c:pt idx="208">
                  <c:v>5.2882068182024344E-2</c:v>
                </c:pt>
                <c:pt idx="209">
                  <c:v>5.2377294421278364E-2</c:v>
                </c:pt>
                <c:pt idx="210">
                  <c:v>3.1467829416694792E-2</c:v>
                </c:pt>
                <c:pt idx="211">
                  <c:v>3.6891664496873533E-2</c:v>
                </c:pt>
                <c:pt idx="212">
                  <c:v>4.0060210139605257E-2</c:v>
                </c:pt>
                <c:pt idx="213">
                  <c:v>4.7205198522036085E-2</c:v>
                </c:pt>
                <c:pt idx="214">
                  <c:v>2.721676211597357E-2</c:v>
                </c:pt>
                <c:pt idx="215">
                  <c:v>3.6086789997275215E-2</c:v>
                </c:pt>
                <c:pt idx="216">
                  <c:v>5.4395957664637562E-2</c:v>
                </c:pt>
                <c:pt idx="217">
                  <c:v>5.2280571305446832E-2</c:v>
                </c:pt>
                <c:pt idx="218">
                  <c:v>5.2382476016769264E-2</c:v>
                </c:pt>
                <c:pt idx="219">
                  <c:v>5.6958688434549209E-2</c:v>
                </c:pt>
                <c:pt idx="220">
                  <c:v>5.8335697436275868E-2</c:v>
                </c:pt>
                <c:pt idx="221">
                  <c:v>7.0164848142548975E-2</c:v>
                </c:pt>
                <c:pt idx="222">
                  <c:v>7.1707236400362806E-2</c:v>
                </c:pt>
                <c:pt idx="223">
                  <c:v>6.5158563299018146E-2</c:v>
                </c:pt>
                <c:pt idx="224">
                  <c:v>6.0044760349049486E-2</c:v>
                </c:pt>
                <c:pt idx="225">
                  <c:v>5.6424552299354502E-2</c:v>
                </c:pt>
                <c:pt idx="226">
                  <c:v>6.3899867394335175E-2</c:v>
                </c:pt>
                <c:pt idx="227">
                  <c:v>5.5488842513609082E-2</c:v>
                </c:pt>
                <c:pt idx="228">
                  <c:v>5.4338960114236778E-2</c:v>
                </c:pt>
                <c:pt idx="229">
                  <c:v>5.9943287437351112E-2</c:v>
                </c:pt>
                <c:pt idx="230">
                  <c:v>5.0737319448384666E-2</c:v>
                </c:pt>
                <c:pt idx="231">
                  <c:v>4.4368274990727041E-2</c:v>
                </c:pt>
                <c:pt idx="232">
                  <c:v>3.4564264522177091E-2</c:v>
                </c:pt>
                <c:pt idx="233">
                  <c:v>3.2305952487360123E-2</c:v>
                </c:pt>
                <c:pt idx="234">
                  <c:v>2.2860767506559965E-2</c:v>
                </c:pt>
                <c:pt idx="235">
                  <c:v>4.3509857337721947E-2</c:v>
                </c:pt>
                <c:pt idx="236">
                  <c:v>5.8506690087478219E-2</c:v>
                </c:pt>
                <c:pt idx="237">
                  <c:v>6.6080887296411817E-2</c:v>
                </c:pt>
                <c:pt idx="238">
                  <c:v>8.3093792491781615E-2</c:v>
                </c:pt>
                <c:pt idx="239">
                  <c:v>8.4917282304980857E-2</c:v>
                </c:pt>
                <c:pt idx="240">
                  <c:v>8.5186725270511632E-2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41589</c:v>
                </c:pt>
                <c:pt idx="1">
                  <c:v>41590</c:v>
                </c:pt>
                <c:pt idx="2">
                  <c:v>41591</c:v>
                </c:pt>
                <c:pt idx="3">
                  <c:v>41592</c:v>
                </c:pt>
                <c:pt idx="4">
                  <c:v>41593</c:v>
                </c:pt>
                <c:pt idx="5">
                  <c:v>41596</c:v>
                </c:pt>
                <c:pt idx="6">
                  <c:v>41597</c:v>
                </c:pt>
                <c:pt idx="7">
                  <c:v>41598</c:v>
                </c:pt>
                <c:pt idx="8">
                  <c:v>41599</c:v>
                </c:pt>
                <c:pt idx="9">
                  <c:v>41600</c:v>
                </c:pt>
                <c:pt idx="10">
                  <c:v>41603</c:v>
                </c:pt>
                <c:pt idx="11">
                  <c:v>41604</c:v>
                </c:pt>
                <c:pt idx="12">
                  <c:v>41605</c:v>
                </c:pt>
                <c:pt idx="13">
                  <c:v>41606</c:v>
                </c:pt>
                <c:pt idx="14">
                  <c:v>41607</c:v>
                </c:pt>
                <c:pt idx="15">
                  <c:v>41610</c:v>
                </c:pt>
                <c:pt idx="16">
                  <c:v>41611</c:v>
                </c:pt>
                <c:pt idx="17">
                  <c:v>41612</c:v>
                </c:pt>
                <c:pt idx="18">
                  <c:v>41613</c:v>
                </c:pt>
                <c:pt idx="19">
                  <c:v>41614</c:v>
                </c:pt>
                <c:pt idx="20">
                  <c:v>41617</c:v>
                </c:pt>
                <c:pt idx="21">
                  <c:v>41618</c:v>
                </c:pt>
                <c:pt idx="22">
                  <c:v>41619</c:v>
                </c:pt>
                <c:pt idx="23">
                  <c:v>41620</c:v>
                </c:pt>
                <c:pt idx="24">
                  <c:v>41621</c:v>
                </c:pt>
                <c:pt idx="25">
                  <c:v>41624</c:v>
                </c:pt>
                <c:pt idx="26">
                  <c:v>41625</c:v>
                </c:pt>
                <c:pt idx="27">
                  <c:v>41626</c:v>
                </c:pt>
                <c:pt idx="28">
                  <c:v>41627</c:v>
                </c:pt>
                <c:pt idx="29">
                  <c:v>41628</c:v>
                </c:pt>
                <c:pt idx="30">
                  <c:v>41631</c:v>
                </c:pt>
                <c:pt idx="31">
                  <c:v>41632</c:v>
                </c:pt>
                <c:pt idx="32">
                  <c:v>41633</c:v>
                </c:pt>
                <c:pt idx="33">
                  <c:v>41634</c:v>
                </c:pt>
                <c:pt idx="34">
                  <c:v>41635</c:v>
                </c:pt>
                <c:pt idx="35">
                  <c:v>41638</c:v>
                </c:pt>
                <c:pt idx="36">
                  <c:v>41639</c:v>
                </c:pt>
                <c:pt idx="37">
                  <c:v>41641</c:v>
                </c:pt>
                <c:pt idx="38">
                  <c:v>41642</c:v>
                </c:pt>
                <c:pt idx="39">
                  <c:v>41645</c:v>
                </c:pt>
                <c:pt idx="40">
                  <c:v>41646</c:v>
                </c:pt>
                <c:pt idx="41">
                  <c:v>41647</c:v>
                </c:pt>
                <c:pt idx="42">
                  <c:v>41648</c:v>
                </c:pt>
                <c:pt idx="43">
                  <c:v>41649</c:v>
                </c:pt>
                <c:pt idx="44">
                  <c:v>41652</c:v>
                </c:pt>
                <c:pt idx="45">
                  <c:v>41653</c:v>
                </c:pt>
                <c:pt idx="46">
                  <c:v>41654</c:v>
                </c:pt>
                <c:pt idx="47">
                  <c:v>41655</c:v>
                </c:pt>
                <c:pt idx="48">
                  <c:v>41656</c:v>
                </c:pt>
                <c:pt idx="49">
                  <c:v>41659</c:v>
                </c:pt>
                <c:pt idx="50">
                  <c:v>41660</c:v>
                </c:pt>
                <c:pt idx="51">
                  <c:v>41661</c:v>
                </c:pt>
                <c:pt idx="52">
                  <c:v>41662</c:v>
                </c:pt>
                <c:pt idx="53">
                  <c:v>41663</c:v>
                </c:pt>
                <c:pt idx="54">
                  <c:v>41666</c:v>
                </c:pt>
                <c:pt idx="55">
                  <c:v>41667</c:v>
                </c:pt>
                <c:pt idx="56">
                  <c:v>41668</c:v>
                </c:pt>
                <c:pt idx="57">
                  <c:v>41669</c:v>
                </c:pt>
                <c:pt idx="58">
                  <c:v>41677</c:v>
                </c:pt>
                <c:pt idx="59">
                  <c:v>41680</c:v>
                </c:pt>
                <c:pt idx="60">
                  <c:v>41681</c:v>
                </c:pt>
                <c:pt idx="61">
                  <c:v>41682</c:v>
                </c:pt>
                <c:pt idx="62">
                  <c:v>41683</c:v>
                </c:pt>
                <c:pt idx="63">
                  <c:v>41684</c:v>
                </c:pt>
                <c:pt idx="64">
                  <c:v>41687</c:v>
                </c:pt>
                <c:pt idx="65">
                  <c:v>41688</c:v>
                </c:pt>
                <c:pt idx="66">
                  <c:v>41689</c:v>
                </c:pt>
                <c:pt idx="67">
                  <c:v>41690</c:v>
                </c:pt>
                <c:pt idx="68">
                  <c:v>41691</c:v>
                </c:pt>
                <c:pt idx="69">
                  <c:v>41694</c:v>
                </c:pt>
                <c:pt idx="70">
                  <c:v>41695</c:v>
                </c:pt>
                <c:pt idx="71">
                  <c:v>41696</c:v>
                </c:pt>
                <c:pt idx="72">
                  <c:v>41697</c:v>
                </c:pt>
                <c:pt idx="73">
                  <c:v>41698</c:v>
                </c:pt>
                <c:pt idx="74">
                  <c:v>41701</c:v>
                </c:pt>
                <c:pt idx="75">
                  <c:v>41702</c:v>
                </c:pt>
                <c:pt idx="76">
                  <c:v>41703</c:v>
                </c:pt>
                <c:pt idx="77">
                  <c:v>41704</c:v>
                </c:pt>
                <c:pt idx="78">
                  <c:v>41705</c:v>
                </c:pt>
                <c:pt idx="79">
                  <c:v>41708</c:v>
                </c:pt>
                <c:pt idx="80">
                  <c:v>41709</c:v>
                </c:pt>
                <c:pt idx="81">
                  <c:v>41710</c:v>
                </c:pt>
                <c:pt idx="82">
                  <c:v>41711</c:v>
                </c:pt>
                <c:pt idx="83">
                  <c:v>41712</c:v>
                </c:pt>
                <c:pt idx="84">
                  <c:v>41715</c:v>
                </c:pt>
                <c:pt idx="85">
                  <c:v>41716</c:v>
                </c:pt>
                <c:pt idx="86">
                  <c:v>41717</c:v>
                </c:pt>
                <c:pt idx="87">
                  <c:v>41718</c:v>
                </c:pt>
                <c:pt idx="88">
                  <c:v>41719</c:v>
                </c:pt>
                <c:pt idx="89">
                  <c:v>41722</c:v>
                </c:pt>
                <c:pt idx="90">
                  <c:v>41723</c:v>
                </c:pt>
                <c:pt idx="91">
                  <c:v>41724</c:v>
                </c:pt>
                <c:pt idx="92">
                  <c:v>41725</c:v>
                </c:pt>
                <c:pt idx="93">
                  <c:v>41726</c:v>
                </c:pt>
                <c:pt idx="94">
                  <c:v>41729</c:v>
                </c:pt>
                <c:pt idx="95">
                  <c:v>41730</c:v>
                </c:pt>
                <c:pt idx="96">
                  <c:v>41731</c:v>
                </c:pt>
                <c:pt idx="97">
                  <c:v>41732</c:v>
                </c:pt>
                <c:pt idx="98">
                  <c:v>41733</c:v>
                </c:pt>
                <c:pt idx="99">
                  <c:v>41737</c:v>
                </c:pt>
                <c:pt idx="100">
                  <c:v>41738</c:v>
                </c:pt>
                <c:pt idx="101">
                  <c:v>41739</c:v>
                </c:pt>
                <c:pt idx="102">
                  <c:v>41740</c:v>
                </c:pt>
                <c:pt idx="103">
                  <c:v>41743</c:v>
                </c:pt>
                <c:pt idx="104">
                  <c:v>41744</c:v>
                </c:pt>
                <c:pt idx="105">
                  <c:v>41745</c:v>
                </c:pt>
                <c:pt idx="106">
                  <c:v>41746</c:v>
                </c:pt>
                <c:pt idx="107">
                  <c:v>41747</c:v>
                </c:pt>
                <c:pt idx="108">
                  <c:v>41750</c:v>
                </c:pt>
                <c:pt idx="109">
                  <c:v>41751</c:v>
                </c:pt>
                <c:pt idx="110">
                  <c:v>41752</c:v>
                </c:pt>
                <c:pt idx="111">
                  <c:v>41753</c:v>
                </c:pt>
                <c:pt idx="112">
                  <c:v>41754</c:v>
                </c:pt>
                <c:pt idx="113">
                  <c:v>41757</c:v>
                </c:pt>
                <c:pt idx="114">
                  <c:v>41758</c:v>
                </c:pt>
                <c:pt idx="115">
                  <c:v>41759</c:v>
                </c:pt>
                <c:pt idx="116">
                  <c:v>41764</c:v>
                </c:pt>
                <c:pt idx="117">
                  <c:v>41765</c:v>
                </c:pt>
                <c:pt idx="118">
                  <c:v>41766</c:v>
                </c:pt>
                <c:pt idx="119">
                  <c:v>41767</c:v>
                </c:pt>
                <c:pt idx="120">
                  <c:v>41768</c:v>
                </c:pt>
                <c:pt idx="121">
                  <c:v>41771</c:v>
                </c:pt>
                <c:pt idx="122">
                  <c:v>41772</c:v>
                </c:pt>
                <c:pt idx="123">
                  <c:v>41773</c:v>
                </c:pt>
                <c:pt idx="124">
                  <c:v>41774</c:v>
                </c:pt>
                <c:pt idx="125">
                  <c:v>41775</c:v>
                </c:pt>
                <c:pt idx="126">
                  <c:v>41778</c:v>
                </c:pt>
                <c:pt idx="127">
                  <c:v>41779</c:v>
                </c:pt>
                <c:pt idx="128">
                  <c:v>41780</c:v>
                </c:pt>
                <c:pt idx="129">
                  <c:v>41781</c:v>
                </c:pt>
                <c:pt idx="130">
                  <c:v>41782</c:v>
                </c:pt>
                <c:pt idx="131">
                  <c:v>41785</c:v>
                </c:pt>
                <c:pt idx="132">
                  <c:v>41786</c:v>
                </c:pt>
                <c:pt idx="133">
                  <c:v>41787</c:v>
                </c:pt>
                <c:pt idx="134">
                  <c:v>41788</c:v>
                </c:pt>
                <c:pt idx="135">
                  <c:v>41789</c:v>
                </c:pt>
                <c:pt idx="136">
                  <c:v>41793</c:v>
                </c:pt>
                <c:pt idx="137">
                  <c:v>41794</c:v>
                </c:pt>
                <c:pt idx="138">
                  <c:v>41795</c:v>
                </c:pt>
                <c:pt idx="139">
                  <c:v>41796</c:v>
                </c:pt>
                <c:pt idx="140">
                  <c:v>41799</c:v>
                </c:pt>
                <c:pt idx="141">
                  <c:v>41800</c:v>
                </c:pt>
                <c:pt idx="142">
                  <c:v>41801</c:v>
                </c:pt>
                <c:pt idx="143">
                  <c:v>41802</c:v>
                </c:pt>
                <c:pt idx="144">
                  <c:v>41803</c:v>
                </c:pt>
                <c:pt idx="145">
                  <c:v>41806</c:v>
                </c:pt>
                <c:pt idx="146">
                  <c:v>41807</c:v>
                </c:pt>
                <c:pt idx="147">
                  <c:v>41808</c:v>
                </c:pt>
                <c:pt idx="148">
                  <c:v>41809</c:v>
                </c:pt>
                <c:pt idx="149">
                  <c:v>41810</c:v>
                </c:pt>
                <c:pt idx="150">
                  <c:v>41813</c:v>
                </c:pt>
                <c:pt idx="151">
                  <c:v>41814</c:v>
                </c:pt>
                <c:pt idx="152">
                  <c:v>41815</c:v>
                </c:pt>
                <c:pt idx="153">
                  <c:v>41816</c:v>
                </c:pt>
                <c:pt idx="154">
                  <c:v>41817</c:v>
                </c:pt>
                <c:pt idx="155">
                  <c:v>41820</c:v>
                </c:pt>
                <c:pt idx="156">
                  <c:v>41821</c:v>
                </c:pt>
                <c:pt idx="157">
                  <c:v>41822</c:v>
                </c:pt>
                <c:pt idx="158">
                  <c:v>41823</c:v>
                </c:pt>
                <c:pt idx="159">
                  <c:v>41824</c:v>
                </c:pt>
                <c:pt idx="160">
                  <c:v>41827</c:v>
                </c:pt>
                <c:pt idx="161">
                  <c:v>41828</c:v>
                </c:pt>
                <c:pt idx="162">
                  <c:v>41829</c:v>
                </c:pt>
                <c:pt idx="163">
                  <c:v>41830</c:v>
                </c:pt>
                <c:pt idx="164">
                  <c:v>41831</c:v>
                </c:pt>
                <c:pt idx="165">
                  <c:v>41834</c:v>
                </c:pt>
                <c:pt idx="166">
                  <c:v>41835</c:v>
                </c:pt>
                <c:pt idx="167">
                  <c:v>41836</c:v>
                </c:pt>
                <c:pt idx="168">
                  <c:v>41837</c:v>
                </c:pt>
                <c:pt idx="169">
                  <c:v>41838</c:v>
                </c:pt>
                <c:pt idx="170">
                  <c:v>41841</c:v>
                </c:pt>
                <c:pt idx="171">
                  <c:v>41842</c:v>
                </c:pt>
                <c:pt idx="172">
                  <c:v>41843</c:v>
                </c:pt>
                <c:pt idx="173">
                  <c:v>41844</c:v>
                </c:pt>
                <c:pt idx="174">
                  <c:v>41845</c:v>
                </c:pt>
                <c:pt idx="175">
                  <c:v>41848</c:v>
                </c:pt>
                <c:pt idx="176">
                  <c:v>41849</c:v>
                </c:pt>
                <c:pt idx="177">
                  <c:v>41850</c:v>
                </c:pt>
                <c:pt idx="178">
                  <c:v>41851</c:v>
                </c:pt>
                <c:pt idx="179">
                  <c:v>41852</c:v>
                </c:pt>
                <c:pt idx="180">
                  <c:v>41855</c:v>
                </c:pt>
                <c:pt idx="181">
                  <c:v>41856</c:v>
                </c:pt>
                <c:pt idx="182">
                  <c:v>41857</c:v>
                </c:pt>
                <c:pt idx="183">
                  <c:v>41858</c:v>
                </c:pt>
                <c:pt idx="184">
                  <c:v>41859</c:v>
                </c:pt>
                <c:pt idx="185">
                  <c:v>41862</c:v>
                </c:pt>
                <c:pt idx="186">
                  <c:v>41863</c:v>
                </c:pt>
                <c:pt idx="187">
                  <c:v>41864</c:v>
                </c:pt>
                <c:pt idx="188">
                  <c:v>41865</c:v>
                </c:pt>
                <c:pt idx="189">
                  <c:v>41866</c:v>
                </c:pt>
                <c:pt idx="190">
                  <c:v>41869</c:v>
                </c:pt>
                <c:pt idx="191">
                  <c:v>41870</c:v>
                </c:pt>
                <c:pt idx="192">
                  <c:v>41871</c:v>
                </c:pt>
                <c:pt idx="193">
                  <c:v>41872</c:v>
                </c:pt>
                <c:pt idx="194">
                  <c:v>41873</c:v>
                </c:pt>
                <c:pt idx="195">
                  <c:v>41876</c:v>
                </c:pt>
                <c:pt idx="196">
                  <c:v>41877</c:v>
                </c:pt>
                <c:pt idx="197">
                  <c:v>41878</c:v>
                </c:pt>
                <c:pt idx="198">
                  <c:v>41879</c:v>
                </c:pt>
                <c:pt idx="199">
                  <c:v>41880</c:v>
                </c:pt>
                <c:pt idx="200">
                  <c:v>41883</c:v>
                </c:pt>
                <c:pt idx="201">
                  <c:v>41884</c:v>
                </c:pt>
                <c:pt idx="202">
                  <c:v>41885</c:v>
                </c:pt>
                <c:pt idx="203">
                  <c:v>41886</c:v>
                </c:pt>
                <c:pt idx="204">
                  <c:v>41887</c:v>
                </c:pt>
                <c:pt idx="205">
                  <c:v>41891</c:v>
                </c:pt>
                <c:pt idx="206">
                  <c:v>41892</c:v>
                </c:pt>
                <c:pt idx="207">
                  <c:v>41893</c:v>
                </c:pt>
                <c:pt idx="208">
                  <c:v>41894</c:v>
                </c:pt>
                <c:pt idx="209">
                  <c:v>41897</c:v>
                </c:pt>
                <c:pt idx="210">
                  <c:v>41898</c:v>
                </c:pt>
                <c:pt idx="211">
                  <c:v>41899</c:v>
                </c:pt>
                <c:pt idx="212">
                  <c:v>41900</c:v>
                </c:pt>
                <c:pt idx="213">
                  <c:v>41901</c:v>
                </c:pt>
                <c:pt idx="214">
                  <c:v>41904</c:v>
                </c:pt>
                <c:pt idx="215">
                  <c:v>41905</c:v>
                </c:pt>
                <c:pt idx="216">
                  <c:v>41906</c:v>
                </c:pt>
                <c:pt idx="217">
                  <c:v>41907</c:v>
                </c:pt>
                <c:pt idx="218">
                  <c:v>41908</c:v>
                </c:pt>
                <c:pt idx="219">
                  <c:v>41911</c:v>
                </c:pt>
                <c:pt idx="220">
                  <c:v>41912</c:v>
                </c:pt>
                <c:pt idx="221">
                  <c:v>41920</c:v>
                </c:pt>
                <c:pt idx="222">
                  <c:v>41921</c:v>
                </c:pt>
                <c:pt idx="223">
                  <c:v>41922</c:v>
                </c:pt>
                <c:pt idx="224">
                  <c:v>41925</c:v>
                </c:pt>
                <c:pt idx="225">
                  <c:v>41926</c:v>
                </c:pt>
                <c:pt idx="226">
                  <c:v>41927</c:v>
                </c:pt>
                <c:pt idx="227">
                  <c:v>41928</c:v>
                </c:pt>
                <c:pt idx="228">
                  <c:v>41929</c:v>
                </c:pt>
                <c:pt idx="229">
                  <c:v>41932</c:v>
                </c:pt>
                <c:pt idx="230">
                  <c:v>41933</c:v>
                </c:pt>
                <c:pt idx="231">
                  <c:v>41934</c:v>
                </c:pt>
                <c:pt idx="232">
                  <c:v>41935</c:v>
                </c:pt>
                <c:pt idx="233">
                  <c:v>41936</c:v>
                </c:pt>
                <c:pt idx="234">
                  <c:v>41939</c:v>
                </c:pt>
                <c:pt idx="235">
                  <c:v>41940</c:v>
                </c:pt>
                <c:pt idx="236">
                  <c:v>41941</c:v>
                </c:pt>
                <c:pt idx="237">
                  <c:v>41942</c:v>
                </c:pt>
                <c:pt idx="238">
                  <c:v>41943</c:v>
                </c:pt>
                <c:pt idx="239">
                  <c:v>41946</c:v>
                </c:pt>
                <c:pt idx="240">
                  <c:v>41947</c:v>
                </c:pt>
                <c:pt idx="241">
                  <c:v>41948</c:v>
                </c:pt>
                <c:pt idx="242">
                  <c:v>41949</c:v>
                </c:pt>
                <c:pt idx="243">
                  <c:v>41950</c:v>
                </c:pt>
                <c:pt idx="244">
                  <c:v>41953</c:v>
                </c:pt>
                <c:pt idx="245">
                  <c:v>41954</c:v>
                </c:pt>
              </c:numCache>
            </c:numRef>
          </c:cat>
          <c:val>
            <c:numRef>
              <c:f>市场及表现!$N$5:$N$813</c:f>
              <c:numCache>
                <c:formatCode>###,###,##0.000</c:formatCode>
                <c:ptCount val="809"/>
                <c:pt idx="0">
                  <c:v>0</c:v>
                </c:pt>
                <c:pt idx="1">
                  <c:v>1.5855722266606476E-2</c:v>
                </c:pt>
                <c:pt idx="2">
                  <c:v>-1.4678440334506826E-3</c:v>
                </c:pt>
                <c:pt idx="3">
                  <c:v>1.5431905935942902E-2</c:v>
                </c:pt>
                <c:pt idx="4">
                  <c:v>2.5714174142064783E-2</c:v>
                </c:pt>
                <c:pt idx="5">
                  <c:v>3.6770419951699829E-2</c:v>
                </c:pt>
                <c:pt idx="6">
                  <c:v>3.4293134549898019E-2</c:v>
                </c:pt>
                <c:pt idx="7">
                  <c:v>3.8839051671854641E-2</c:v>
                </c:pt>
                <c:pt idx="8">
                  <c:v>3.5080116615158863E-2</c:v>
                </c:pt>
                <c:pt idx="9">
                  <c:v>2.8110130931318755E-2</c:v>
                </c:pt>
                <c:pt idx="10">
                  <c:v>3.1049748005811839E-2</c:v>
                </c:pt>
                <c:pt idx="11">
                  <c:v>3.5151299902938637E-2</c:v>
                </c:pt>
                <c:pt idx="12">
                  <c:v>4.2730300209567362E-2</c:v>
                </c:pt>
                <c:pt idx="13">
                  <c:v>5.2915173297918283E-2</c:v>
                </c:pt>
                <c:pt idx="14">
                  <c:v>6.5135917930446707E-2</c:v>
                </c:pt>
                <c:pt idx="15">
                  <c:v>1.9110084207486722E-2</c:v>
                </c:pt>
                <c:pt idx="16">
                  <c:v>4.0231635841573077E-2</c:v>
                </c:pt>
                <c:pt idx="17">
                  <c:v>5.2562521808989571E-2</c:v>
                </c:pt>
                <c:pt idx="18">
                  <c:v>5.059335116364938E-2</c:v>
                </c:pt>
                <c:pt idx="19">
                  <c:v>4.7740983882159416E-2</c:v>
                </c:pt>
                <c:pt idx="20">
                  <c:v>5.2432735436142019E-2</c:v>
                </c:pt>
                <c:pt idx="21">
                  <c:v>4.4719577043992986E-2</c:v>
                </c:pt>
                <c:pt idx="22">
                  <c:v>3.546779714360393E-2</c:v>
                </c:pt>
                <c:pt idx="23">
                  <c:v>4.4507613540526014E-2</c:v>
                </c:pt>
                <c:pt idx="24">
                  <c:v>4.9110123128641936E-2</c:v>
                </c:pt>
                <c:pt idx="25">
                  <c:v>3.3515098816477851E-2</c:v>
                </c:pt>
                <c:pt idx="26">
                  <c:v>3.9767219765793227E-2</c:v>
                </c:pt>
                <c:pt idx="27">
                  <c:v>4.599183766196524E-2</c:v>
                </c:pt>
                <c:pt idx="28">
                  <c:v>3.8034324511272422E-2</c:v>
                </c:pt>
                <c:pt idx="29">
                  <c:v>3.2353662037059916E-2</c:v>
                </c:pt>
                <c:pt idx="30">
                  <c:v>6.1499538396946107E-2</c:v>
                </c:pt>
                <c:pt idx="31">
                  <c:v>5.7771352897319384E-2</c:v>
                </c:pt>
                <c:pt idx="32">
                  <c:v>6.2118347869646762E-2</c:v>
                </c:pt>
                <c:pt idx="33">
                  <c:v>5.3228147343982624E-2</c:v>
                </c:pt>
                <c:pt idx="34">
                  <c:v>6.2822968343838159E-2</c:v>
                </c:pt>
                <c:pt idx="35">
                  <c:v>6.3963247509604138E-2</c:v>
                </c:pt>
                <c:pt idx="36">
                  <c:v>7.23123886423791E-2</c:v>
                </c:pt>
                <c:pt idx="37">
                  <c:v>9.1309361701727321E-2</c:v>
                </c:pt>
                <c:pt idx="38">
                  <c:v>8.5489025774529548E-2</c:v>
                </c:pt>
                <c:pt idx="39">
                  <c:v>6.0865068232012876E-2</c:v>
                </c:pt>
                <c:pt idx="40">
                  <c:v>7.2216303193805453E-2</c:v>
                </c:pt>
                <c:pt idx="41">
                  <c:v>8.2230236782841581E-2</c:v>
                </c:pt>
                <c:pt idx="42">
                  <c:v>7.2187103104519146E-2</c:v>
                </c:pt>
                <c:pt idx="43">
                  <c:v>5.1910232764555087E-2</c:v>
                </c:pt>
                <c:pt idx="44">
                  <c:v>4.7213556116548983E-2</c:v>
                </c:pt>
                <c:pt idx="45">
                  <c:v>6.2633213878590333E-2</c:v>
                </c:pt>
                <c:pt idx="46">
                  <c:v>7.7744029508654666E-2</c:v>
                </c:pt>
                <c:pt idx="47">
                  <c:v>7.3673485413227269E-2</c:v>
                </c:pt>
                <c:pt idx="48">
                  <c:v>6.0050564667563533E-2</c:v>
                </c:pt>
                <c:pt idx="49">
                  <c:v>4.7919762950613176E-2</c:v>
                </c:pt>
                <c:pt idx="50">
                  <c:v>5.4853096342973862E-2</c:v>
                </c:pt>
                <c:pt idx="51">
                  <c:v>7.6792766966335524E-2</c:v>
                </c:pt>
                <c:pt idx="52">
                  <c:v>7.9149083204814952E-2</c:v>
                </c:pt>
                <c:pt idx="53">
                  <c:v>9.5227080314061796E-2</c:v>
                </c:pt>
                <c:pt idx="54">
                  <c:v>8.6899797744649954E-2</c:v>
                </c:pt>
                <c:pt idx="55">
                  <c:v>9.0071429173560258E-2</c:v>
                </c:pt>
                <c:pt idx="56">
                  <c:v>0.10024350070665888</c:v>
                </c:pt>
                <c:pt idx="57">
                  <c:v>9.6421959773123289E-2</c:v>
                </c:pt>
                <c:pt idx="58">
                  <c:v>0.10354062057992408</c:v>
                </c:pt>
                <c:pt idx="59">
                  <c:v>0.13758644900407324</c:v>
                </c:pt>
                <c:pt idx="60">
                  <c:v>0.14039473023793581</c:v>
                </c:pt>
                <c:pt idx="61">
                  <c:v>0.14981824281757583</c:v>
                </c:pt>
                <c:pt idx="62">
                  <c:v>0.12853552808804181</c:v>
                </c:pt>
                <c:pt idx="63">
                  <c:v>0.15529812009161126</c:v>
                </c:pt>
                <c:pt idx="64">
                  <c:v>0.17403587088011974</c:v>
                </c:pt>
                <c:pt idx="65">
                  <c:v>0.17816625394563212</c:v>
                </c:pt>
                <c:pt idx="66">
                  <c:v>0.18425226825943097</c:v>
                </c:pt>
                <c:pt idx="67">
                  <c:v>0.16740464681329903</c:v>
                </c:pt>
                <c:pt idx="68">
                  <c:v>0.16747929795754501</c:v>
                </c:pt>
                <c:pt idx="69">
                  <c:v>0.18376674990813413</c:v>
                </c:pt>
                <c:pt idx="70">
                  <c:v>0.14887157334046974</c:v>
                </c:pt>
                <c:pt idx="71">
                  <c:v>0.15565877716408405</c:v>
                </c:pt>
                <c:pt idx="72">
                  <c:v>0.11924890360858686</c:v>
                </c:pt>
                <c:pt idx="73">
                  <c:v>0.12082768215686213</c:v>
                </c:pt>
                <c:pt idx="74">
                  <c:v>0.14037563858132729</c:v>
                </c:pt>
                <c:pt idx="75">
                  <c:v>0.13283578078225711</c:v>
                </c:pt>
                <c:pt idx="76">
                  <c:v>0.12289055871096677</c:v>
                </c:pt>
                <c:pt idx="77">
                  <c:v>0.11653181962136427</c:v>
                </c:pt>
                <c:pt idx="78">
                  <c:v>0.1275403455125006</c:v>
                </c:pt>
                <c:pt idx="79">
                  <c:v>9.7654487610095986E-2</c:v>
                </c:pt>
                <c:pt idx="80">
                  <c:v>0.10244896518886359</c:v>
                </c:pt>
                <c:pt idx="81">
                  <c:v>9.9136590436356364E-2</c:v>
                </c:pt>
                <c:pt idx="82">
                  <c:v>0.11432351444822442</c:v>
                </c:pt>
                <c:pt idx="83">
                  <c:v>0.10847792588537741</c:v>
                </c:pt>
                <c:pt idx="84">
                  <c:v>0.13267950588874311</c:v>
                </c:pt>
                <c:pt idx="85">
                  <c:v>0.13709305419154738</c:v>
                </c:pt>
                <c:pt idx="86">
                  <c:v>0.1316705994556977</c:v>
                </c:pt>
                <c:pt idx="87">
                  <c:v>0.10403835021303243</c:v>
                </c:pt>
                <c:pt idx="88">
                  <c:v>0.11526846844314265</c:v>
                </c:pt>
                <c:pt idx="89">
                  <c:v>0.11113500488810968</c:v>
                </c:pt>
                <c:pt idx="90">
                  <c:v>0.10677589086419581</c:v>
                </c:pt>
                <c:pt idx="91">
                  <c:v>0.1192536257961152</c:v>
                </c:pt>
                <c:pt idx="92">
                  <c:v>9.7578692811058021E-2</c:v>
                </c:pt>
                <c:pt idx="93">
                  <c:v>6.8909001103682144E-2</c:v>
                </c:pt>
                <c:pt idx="94">
                  <c:v>6.282796722204198E-2</c:v>
                </c:pt>
                <c:pt idx="95">
                  <c:v>7.497227144395624E-2</c:v>
                </c:pt>
                <c:pt idx="96">
                  <c:v>6.35486542014565E-2</c:v>
                </c:pt>
                <c:pt idx="97">
                  <c:v>6.070899624499404E-2</c:v>
                </c:pt>
                <c:pt idx="98">
                  <c:v>7.2795970158947565E-2</c:v>
                </c:pt>
                <c:pt idx="99">
                  <c:v>8.8567098863035598E-2</c:v>
                </c:pt>
                <c:pt idx="100">
                  <c:v>0.10018100550608899</c:v>
                </c:pt>
                <c:pt idx="101">
                  <c:v>0.10222176525219995</c:v>
                </c:pt>
                <c:pt idx="102">
                  <c:v>0.10733454778404616</c:v>
                </c:pt>
                <c:pt idx="103">
                  <c:v>0.11225397887186306</c:v>
                </c:pt>
                <c:pt idx="104">
                  <c:v>0.10603105801183399</c:v>
                </c:pt>
                <c:pt idx="105">
                  <c:v>0.10301297146177335</c:v>
                </c:pt>
                <c:pt idx="106">
                  <c:v>9.9744959447569004E-2</c:v>
                </c:pt>
                <c:pt idx="107">
                  <c:v>0.10425217676704768</c:v>
                </c:pt>
                <c:pt idx="108">
                  <c:v>8.7985495063165109E-2</c:v>
                </c:pt>
                <c:pt idx="109">
                  <c:v>7.5545500739381932E-2</c:v>
                </c:pt>
                <c:pt idx="110">
                  <c:v>7.1023010094616534E-2</c:v>
                </c:pt>
                <c:pt idx="111">
                  <c:v>5.7938142036501938E-2</c:v>
                </c:pt>
                <c:pt idx="112">
                  <c:v>3.8138378651300098E-2</c:v>
                </c:pt>
                <c:pt idx="113">
                  <c:v>2.3292558904171035E-3</c:v>
                </c:pt>
                <c:pt idx="114">
                  <c:v>1.4915785595937203E-2</c:v>
                </c:pt>
                <c:pt idx="115">
                  <c:v>2.9420076819292262E-2</c:v>
                </c:pt>
                <c:pt idx="116">
                  <c:v>3.9085841308342584E-2</c:v>
                </c:pt>
                <c:pt idx="117">
                  <c:v>4.486035725967974E-2</c:v>
                </c:pt>
                <c:pt idx="118">
                  <c:v>2.8199594249725957E-2</c:v>
                </c:pt>
                <c:pt idx="119">
                  <c:v>2.7037032261560956E-2</c:v>
                </c:pt>
                <c:pt idx="120">
                  <c:v>1.8355548735437877E-2</c:v>
                </c:pt>
                <c:pt idx="121">
                  <c:v>3.2649665721694143E-2</c:v>
                </c:pt>
                <c:pt idx="122">
                  <c:v>3.1067732899718425E-2</c:v>
                </c:pt>
                <c:pt idx="123">
                  <c:v>3.3448748392496341E-2</c:v>
                </c:pt>
                <c:pt idx="124">
                  <c:v>1.7770052820065496E-2</c:v>
                </c:pt>
                <c:pt idx="125">
                  <c:v>8.581911775038531E-3</c:v>
                </c:pt>
                <c:pt idx="126">
                  <c:v>-2.1242649919723799E-3</c:v>
                </c:pt>
                <c:pt idx="127">
                  <c:v>1.5172240960021899E-3</c:v>
                </c:pt>
                <c:pt idx="128">
                  <c:v>1.1954143943675444E-2</c:v>
                </c:pt>
                <c:pt idx="129">
                  <c:v>1.4438512626769651E-2</c:v>
                </c:pt>
                <c:pt idx="130">
                  <c:v>2.5292183969859439E-2</c:v>
                </c:pt>
                <c:pt idx="131">
                  <c:v>4.6703725877899283E-2</c:v>
                </c:pt>
                <c:pt idx="132">
                  <c:v>4.162634130647036E-2</c:v>
                </c:pt>
                <c:pt idx="133">
                  <c:v>5.414255468832696E-2</c:v>
                </c:pt>
                <c:pt idx="134">
                  <c:v>4.9731883968547663E-2</c:v>
                </c:pt>
                <c:pt idx="135">
                  <c:v>4.9182007366132874E-2</c:v>
                </c:pt>
                <c:pt idx="136">
                  <c:v>4.9876777652277049E-2</c:v>
                </c:pt>
                <c:pt idx="137">
                  <c:v>3.7976828188906575E-2</c:v>
                </c:pt>
                <c:pt idx="138">
                  <c:v>4.9508520809250722E-2</c:v>
                </c:pt>
                <c:pt idx="139">
                  <c:v>5.0463251208036075E-2</c:v>
                </c:pt>
                <c:pt idx="140">
                  <c:v>4.4641089122380073E-2</c:v>
                </c:pt>
                <c:pt idx="141">
                  <c:v>5.2435280990356326E-2</c:v>
                </c:pt>
                <c:pt idx="142">
                  <c:v>6.2736290378231141E-2</c:v>
                </c:pt>
                <c:pt idx="143">
                  <c:v>6.0021954851718462E-2</c:v>
                </c:pt>
                <c:pt idx="144">
                  <c:v>6.6744117920548574E-2</c:v>
                </c:pt>
                <c:pt idx="145">
                  <c:v>6.6189574468740409E-2</c:v>
                </c:pt>
                <c:pt idx="146">
                  <c:v>5.4973936383980737E-2</c:v>
                </c:pt>
                <c:pt idx="147">
                  <c:v>4.8522671932496042E-2</c:v>
                </c:pt>
                <c:pt idx="148">
                  <c:v>2.8331594147977368E-2</c:v>
                </c:pt>
                <c:pt idx="149">
                  <c:v>3.6179832927898392E-2</c:v>
                </c:pt>
                <c:pt idx="150">
                  <c:v>4.4769215351174951E-2</c:v>
                </c:pt>
                <c:pt idx="151">
                  <c:v>5.4565098241883492E-2</c:v>
                </c:pt>
                <c:pt idx="152">
                  <c:v>5.1283343924130032E-2</c:v>
                </c:pt>
                <c:pt idx="153">
                  <c:v>6.482237205698671E-2</c:v>
                </c:pt>
                <c:pt idx="154">
                  <c:v>6.9135795227355246E-2</c:v>
                </c:pt>
                <c:pt idx="155">
                  <c:v>7.9908636001112976E-2</c:v>
                </c:pt>
                <c:pt idx="156">
                  <c:v>8.3942269560430605E-2</c:v>
                </c:pt>
                <c:pt idx="157">
                  <c:v>8.9886636694425981E-2</c:v>
                </c:pt>
                <c:pt idx="158">
                  <c:v>0.11108272879648795</c:v>
                </c:pt>
                <c:pt idx="159">
                  <c:v>0.10574831703357779</c:v>
                </c:pt>
                <c:pt idx="160">
                  <c:v>0.1008087244185405</c:v>
                </c:pt>
                <c:pt idx="161">
                  <c:v>0.10770748992251056</c:v>
                </c:pt>
                <c:pt idx="162">
                  <c:v>8.9419693510476517E-2</c:v>
                </c:pt>
                <c:pt idx="163">
                  <c:v>9.1412788676223933E-2</c:v>
                </c:pt>
                <c:pt idx="164">
                  <c:v>9.3917595577214019E-2</c:v>
                </c:pt>
                <c:pt idx="165">
                  <c:v>0.10298795862470933</c:v>
                </c:pt>
                <c:pt idx="166">
                  <c:v>0.10559045578019099</c:v>
                </c:pt>
                <c:pt idx="167">
                  <c:v>9.2775674713440281E-2</c:v>
                </c:pt>
                <c:pt idx="168">
                  <c:v>8.5346972781735309E-2</c:v>
                </c:pt>
                <c:pt idx="169">
                  <c:v>8.5585369467733763E-2</c:v>
                </c:pt>
                <c:pt idx="170">
                  <c:v>8.8562413567597309E-2</c:v>
                </c:pt>
                <c:pt idx="171">
                  <c:v>9.8449438366810638E-2</c:v>
                </c:pt>
                <c:pt idx="172">
                  <c:v>8.1104253301975682E-2</c:v>
                </c:pt>
                <c:pt idx="173">
                  <c:v>7.7558720540259474E-2</c:v>
                </c:pt>
                <c:pt idx="174">
                  <c:v>8.5339317673046811E-2</c:v>
                </c:pt>
                <c:pt idx="175">
                  <c:v>0.10327872363255453</c:v>
                </c:pt>
                <c:pt idx="176">
                  <c:v>0.1120749046666889</c:v>
                </c:pt>
                <c:pt idx="177">
                  <c:v>0.12328216824700378</c:v>
                </c:pt>
                <c:pt idx="178">
                  <c:v>0.12648718701742268</c:v>
                </c:pt>
                <c:pt idx="179">
                  <c:v>0.13173136072803437</c:v>
                </c:pt>
                <c:pt idx="180">
                  <c:v>0.14206931754410901</c:v>
                </c:pt>
                <c:pt idx="181">
                  <c:v>0.14253655586477887</c:v>
                </c:pt>
                <c:pt idx="182">
                  <c:v>0.1456026205779688</c:v>
                </c:pt>
                <c:pt idx="183">
                  <c:v>0.13473367590959251</c:v>
                </c:pt>
                <c:pt idx="184">
                  <c:v>0.13993226944292925</c:v>
                </c:pt>
                <c:pt idx="185">
                  <c:v>0.15679215750900766</c:v>
                </c:pt>
                <c:pt idx="186">
                  <c:v>0.15721685924983286</c:v>
                </c:pt>
                <c:pt idx="187">
                  <c:v>0.15366250927859126</c:v>
                </c:pt>
                <c:pt idx="188">
                  <c:v>0.14733164216303263</c:v>
                </c:pt>
                <c:pt idx="189">
                  <c:v>0.15866769602976372</c:v>
                </c:pt>
                <c:pt idx="190">
                  <c:v>0.17447516344256542</c:v>
                </c:pt>
                <c:pt idx="191">
                  <c:v>0.17281494560547217</c:v>
                </c:pt>
                <c:pt idx="192">
                  <c:v>0.1726305036011937</c:v>
                </c:pt>
                <c:pt idx="193">
                  <c:v>0.17230537361145326</c:v>
                </c:pt>
                <c:pt idx="194">
                  <c:v>0.18160531613542163</c:v>
                </c:pt>
                <c:pt idx="195">
                  <c:v>0.17630408880752446</c:v>
                </c:pt>
                <c:pt idx="196">
                  <c:v>0.15890834313325586</c:v>
                </c:pt>
                <c:pt idx="197">
                  <c:v>0.16140398234986497</c:v>
                </c:pt>
                <c:pt idx="198">
                  <c:v>0.15207220195217075</c:v>
                </c:pt>
                <c:pt idx="199">
                  <c:v>0.161506062763074</c:v>
                </c:pt>
                <c:pt idx="200">
                  <c:v>0.17879044966348245</c:v>
                </c:pt>
                <c:pt idx="201">
                  <c:v>0.19145952542052247</c:v>
                </c:pt>
                <c:pt idx="202">
                  <c:v>0.19926974690163157</c:v>
                </c:pt>
                <c:pt idx="203">
                  <c:v>0.20430653172794444</c:v>
                </c:pt>
                <c:pt idx="204">
                  <c:v>0.21274936032343894</c:v>
                </c:pt>
                <c:pt idx="205">
                  <c:v>0.22290835361060957</c:v>
                </c:pt>
                <c:pt idx="206">
                  <c:v>0.224505467527647</c:v>
                </c:pt>
                <c:pt idx="207">
                  <c:v>0.22064753254726255</c:v>
                </c:pt>
                <c:pt idx="208">
                  <c:v>0.22999146888863287</c:v>
                </c:pt>
                <c:pt idx="209">
                  <c:v>0.23616969498154883</c:v>
                </c:pt>
                <c:pt idx="210">
                  <c:v>0.19991139257808244</c:v>
                </c:pt>
                <c:pt idx="211">
                  <c:v>0.21265530393981891</c:v>
                </c:pt>
                <c:pt idx="212">
                  <c:v>0.23157332792642848</c:v>
                </c:pt>
                <c:pt idx="213">
                  <c:v>0.24370667519759359</c:v>
                </c:pt>
                <c:pt idx="214">
                  <c:v>0.23225715970786842</c:v>
                </c:pt>
                <c:pt idx="215">
                  <c:v>0.24264137920488427</c:v>
                </c:pt>
                <c:pt idx="216">
                  <c:v>0.25402710827088759</c:v>
                </c:pt>
                <c:pt idx="217">
                  <c:v>0.25153539806187042</c:v>
                </c:pt>
                <c:pt idx="218">
                  <c:v>0.25552282427838202</c:v>
                </c:pt>
                <c:pt idx="219">
                  <c:v>0.2652594031343114</c:v>
                </c:pt>
                <c:pt idx="220">
                  <c:v>0.27420824363713359</c:v>
                </c:pt>
                <c:pt idx="221">
                  <c:v>0.31274273265945873</c:v>
                </c:pt>
                <c:pt idx="222">
                  <c:v>0.31172858754962407</c:v>
                </c:pt>
                <c:pt idx="223">
                  <c:v>0.31285388852682372</c:v>
                </c:pt>
                <c:pt idx="224">
                  <c:v>0.32111581675868583</c:v>
                </c:pt>
                <c:pt idx="225">
                  <c:v>0.31714032513331003</c:v>
                </c:pt>
                <c:pt idx="226">
                  <c:v>0.34528661031289243</c:v>
                </c:pt>
                <c:pt idx="227">
                  <c:v>0.32900013600268996</c:v>
                </c:pt>
                <c:pt idx="228">
                  <c:v>0.31078376267702135</c:v>
                </c:pt>
                <c:pt idx="229">
                  <c:v>0.33166697296324443</c:v>
                </c:pt>
                <c:pt idx="230">
                  <c:v>0.30998582366101135</c:v>
                </c:pt>
                <c:pt idx="231">
                  <c:v>0.28425098994851017</c:v>
                </c:pt>
                <c:pt idx="232">
                  <c:v>0.26552286799550862</c:v>
                </c:pt>
                <c:pt idx="233">
                  <c:v>0.269048497474635</c:v>
                </c:pt>
                <c:pt idx="234">
                  <c:v>0.28572235717656191</c:v>
                </c:pt>
                <c:pt idx="235">
                  <c:v>0.30854773309819783</c:v>
                </c:pt>
                <c:pt idx="236">
                  <c:v>0.31378249932584312</c:v>
                </c:pt>
                <c:pt idx="237">
                  <c:v>0.31899328569494623</c:v>
                </c:pt>
                <c:pt idx="238">
                  <c:v>0.31262753710823166</c:v>
                </c:pt>
                <c:pt idx="239">
                  <c:v>0.312944569284203</c:v>
                </c:pt>
                <c:pt idx="240">
                  <c:v>0.29667106254365838</c:v>
                </c:pt>
              </c:numCache>
            </c:numRef>
          </c:val>
        </c:ser>
        <c:marker val="1"/>
        <c:axId val="72710016"/>
        <c:axId val="72711552"/>
      </c:lineChart>
      <c:dateAx>
        <c:axId val="72710016"/>
        <c:scaling>
          <c:orientation val="minMax"/>
        </c:scaling>
        <c:axPos val="b"/>
        <c:numFmt formatCode="yyyy\-mm\-dd" sourceLinked="0"/>
        <c:majorTickMark val="none"/>
        <c:tickLblPos val="low"/>
        <c:crossAx val="72711552"/>
        <c:crosses val="autoZero"/>
        <c:auto val="1"/>
        <c:lblOffset val="100"/>
      </c:dateAx>
      <c:valAx>
        <c:axId val="72711552"/>
        <c:scaling>
          <c:orientation val="minMax"/>
          <c:min val="-0.30000000000000032"/>
        </c:scaling>
        <c:axPos val="l"/>
        <c:numFmt formatCode="0.00%" sourceLinked="0"/>
        <c:majorTickMark val="none"/>
        <c:tickLblPos val="nextTo"/>
        <c:crossAx val="72710016"/>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7198E-2"/>
          <c:w val="0.61715481171550124"/>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-0.24606061814158586</c:v>
                </c:pt>
                <c:pt idx="1">
                  <c:v>-1.7559743710186537</c:v>
                </c:pt>
                <c:pt idx="2">
                  <c:v>-0.85261630918259668</c:v>
                </c:pt>
                <c:pt idx="3">
                  <c:v>-1.5685833009394634</c:v>
                </c:pt>
                <c:pt idx="4">
                  <c:v>-2.8195484308100704</c:v>
                </c:pt>
                <c:pt idx="5">
                  <c:v>-2.3587980562002842</c:v>
                </c:pt>
                <c:pt idx="6">
                  <c:v>-1.6406148015648103</c:v>
                </c:pt>
                <c:pt idx="7">
                  <c:v>-1.5997329495567425</c:v>
                </c:pt>
                <c:pt idx="8">
                  <c:v>-2.9408210906018195</c:v>
                </c:pt>
                <c:pt idx="9">
                  <c:v>2.2930439448278328</c:v>
                </c:pt>
              </c:numCache>
            </c:numRef>
          </c:val>
        </c:ser>
        <c:gapWidth val="75"/>
        <c:axId val="312419072"/>
        <c:axId val="312420608"/>
      </c:barChart>
      <c:catAx>
        <c:axId val="312419072"/>
        <c:scaling>
          <c:orientation val="minMax"/>
        </c:scaling>
        <c:axPos val="l"/>
        <c:numFmt formatCode="General" sourceLinked="1"/>
        <c:majorTickMark val="none"/>
        <c:tickLblPos val="high"/>
        <c:crossAx val="312420608"/>
        <c:crosses val="autoZero"/>
        <c:auto val="1"/>
        <c:lblAlgn val="ctr"/>
        <c:lblOffset val="100"/>
      </c:catAx>
      <c:valAx>
        <c:axId val="312420608"/>
        <c:scaling>
          <c:orientation val="minMax"/>
        </c:scaling>
        <c:axPos val="b"/>
        <c:numFmt formatCode="#,##0.00_ ;[Red]\-#,##0.00\ " sourceLinked="1"/>
        <c:majorTickMark val="none"/>
        <c:tickLblPos val="nextTo"/>
        <c:crossAx val="312419072"/>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534"/>
          <c:h val="0.93213296398890255"/>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-2.603384744768833</c:v>
                </c:pt>
                <c:pt idx="1">
                  <c:v>0.42896189161603093</c:v>
                </c:pt>
                <c:pt idx="2">
                  <c:v>0.55236184687583734</c:v>
                </c:pt>
                <c:pt idx="3">
                  <c:v>1.1264010231486266</c:v>
                </c:pt>
                <c:pt idx="4">
                  <c:v>-1.7626291172753272</c:v>
                </c:pt>
                <c:pt idx="5">
                  <c:v>-1.7559743710186537</c:v>
                </c:pt>
                <c:pt idx="6">
                  <c:v>0.55144932475927888</c:v>
                </c:pt>
                <c:pt idx="7">
                  <c:v>1.206231245264866</c:v>
                </c:pt>
                <c:pt idx="8">
                  <c:v>2.0692768787378135E-2</c:v>
                </c:pt>
                <c:pt idx="9">
                  <c:v>-0.1043241007528839</c:v>
                </c:pt>
                <c:pt idx="10">
                  <c:v>-0.59088092327996833</c:v>
                </c:pt>
                <c:pt idx="11">
                  <c:v>2.0660704435342847</c:v>
                </c:pt>
                <c:pt idx="12">
                  <c:v>-1.6990150428418005</c:v>
                </c:pt>
                <c:pt idx="13">
                  <c:v>0.37659913175611681</c:v>
                </c:pt>
                <c:pt idx="14">
                  <c:v>3.8237093710615344</c:v>
                </c:pt>
                <c:pt idx="15">
                  <c:v>3.1135768920489859</c:v>
                </c:pt>
                <c:pt idx="16">
                  <c:v>-1.1891636076157619</c:v>
                </c:pt>
                <c:pt idx="17">
                  <c:v>-2.0486074818035216</c:v>
                </c:pt>
                <c:pt idx="18">
                  <c:v>-0.14928402626206427</c:v>
                </c:pt>
                <c:pt idx="19">
                  <c:v>2.1331753813506049</c:v>
                </c:pt>
                <c:pt idx="20">
                  <c:v>-0.23434336130557787</c:v>
                </c:pt>
                <c:pt idx="21">
                  <c:v>2.7926077639578883</c:v>
                </c:pt>
                <c:pt idx="22">
                  <c:v>0.41040492496995373</c:v>
                </c:pt>
                <c:pt idx="23">
                  <c:v>0.92253793778243054</c:v>
                </c:pt>
                <c:pt idx="24">
                  <c:v>-1.0690923907552885</c:v>
                </c:pt>
                <c:pt idx="25">
                  <c:v>1.3210253095521818</c:v>
                </c:pt>
                <c:pt idx="26">
                  <c:v>-3.0979993516422333E-3</c:v>
                </c:pt>
                <c:pt idx="27">
                  <c:v>-0.70713521698738679</c:v>
                </c:pt>
                <c:pt idx="28">
                  <c:v>-0.63598395809693065</c:v>
                </c:pt>
              </c:numCache>
            </c:numRef>
          </c:val>
        </c:ser>
        <c:gapWidth val="75"/>
        <c:axId val="312437376"/>
        <c:axId val="312459648"/>
      </c:barChart>
      <c:catAx>
        <c:axId val="312437376"/>
        <c:scaling>
          <c:orientation val="minMax"/>
        </c:scaling>
        <c:axPos val="l"/>
        <c:numFmt formatCode="General" sourceLinked="1"/>
        <c:majorTickMark val="none"/>
        <c:tickLblPos val="high"/>
        <c:crossAx val="312459648"/>
        <c:crosses val="autoZero"/>
        <c:auto val="1"/>
        <c:lblAlgn val="ctr"/>
        <c:lblOffset val="100"/>
      </c:catAx>
      <c:valAx>
        <c:axId val="312459648"/>
        <c:scaling>
          <c:orientation val="minMax"/>
        </c:scaling>
        <c:axPos val="b"/>
        <c:numFmt formatCode="#,##0.00_ ;[Red]\-#,##0.00\ " sourceLinked="1"/>
        <c:majorTickMark val="none"/>
        <c:tickLblPos val="nextTo"/>
        <c:crossAx val="312437376"/>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314161024"/>
        <c:axId val="314162560"/>
      </c:lineChart>
      <c:dateAx>
        <c:axId val="314161024"/>
        <c:scaling>
          <c:orientation val="minMax"/>
        </c:scaling>
        <c:axPos val="b"/>
        <c:numFmt formatCode="yyyy\-mm\-dd;@" sourceLinked="1"/>
        <c:tickLblPos val="nextTo"/>
        <c:txPr>
          <a:bodyPr/>
          <a:lstStyle/>
          <a:p>
            <a:pPr>
              <a:defRPr sz="1000"/>
            </a:pPr>
            <a:endParaRPr lang="zh-CN"/>
          </a:p>
        </c:txPr>
        <c:crossAx val="314162560"/>
        <c:crosses val="autoZero"/>
        <c:auto val="1"/>
        <c:lblOffset val="100"/>
      </c:dateAx>
      <c:valAx>
        <c:axId val="314162560"/>
        <c:scaling>
          <c:orientation val="minMax"/>
        </c:scaling>
        <c:axPos val="l"/>
        <c:majorGridlines/>
        <c:numFmt formatCode="#,##0;[Red]\-#,##0" sourceLinked="0"/>
        <c:tickLblPos val="nextTo"/>
        <c:crossAx val="314161024"/>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314214656"/>
        <c:axId val="314216448"/>
      </c:lineChart>
      <c:catAx>
        <c:axId val="314214656"/>
        <c:scaling>
          <c:orientation val="minMax"/>
        </c:scaling>
        <c:axPos val="b"/>
        <c:numFmt formatCode="yyyy\-mm\-dd;@" sourceLinked="1"/>
        <c:tickLblPos val="nextTo"/>
        <c:crossAx val="314216448"/>
        <c:crosses val="autoZero"/>
        <c:auto val="1"/>
        <c:lblAlgn val="ctr"/>
        <c:lblOffset val="100"/>
      </c:catAx>
      <c:valAx>
        <c:axId val="314216448"/>
        <c:scaling>
          <c:orientation val="minMax"/>
        </c:scaling>
        <c:axPos val="l"/>
        <c:majorGridlines/>
        <c:numFmt formatCode="#,##0;[Red]\-#,##0" sourceLinked="0"/>
        <c:tickLblPos val="nextTo"/>
        <c:txPr>
          <a:bodyPr/>
          <a:lstStyle/>
          <a:p>
            <a:pPr>
              <a:defRPr sz="1000"/>
            </a:pPr>
            <a:endParaRPr lang="zh-CN"/>
          </a:p>
        </c:txPr>
        <c:crossAx val="314214656"/>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314234752"/>
        <c:axId val="314236288"/>
      </c:lineChart>
      <c:catAx>
        <c:axId val="314234752"/>
        <c:scaling>
          <c:orientation val="minMax"/>
        </c:scaling>
        <c:axPos val="b"/>
        <c:numFmt formatCode="yyyy\-mm\-dd;@" sourceLinked="1"/>
        <c:tickLblPos val="nextTo"/>
        <c:crossAx val="314236288"/>
        <c:crosses val="autoZero"/>
        <c:auto val="1"/>
        <c:lblAlgn val="ctr"/>
        <c:lblOffset val="100"/>
      </c:catAx>
      <c:valAx>
        <c:axId val="314236288"/>
        <c:scaling>
          <c:orientation val="minMax"/>
        </c:scaling>
        <c:axPos val="l"/>
        <c:majorGridlines/>
        <c:numFmt formatCode="#,##0;[Red]#,##0" sourceLinked="0"/>
        <c:tickLblPos val="nextTo"/>
        <c:crossAx val="314234752"/>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315304576"/>
        <c:axId val="315343232"/>
      </c:lineChart>
      <c:catAx>
        <c:axId val="315304576"/>
        <c:scaling>
          <c:orientation val="minMax"/>
        </c:scaling>
        <c:axPos val="b"/>
        <c:numFmt formatCode="yyyy\-mm\-dd;@" sourceLinked="1"/>
        <c:tickLblPos val="nextTo"/>
        <c:crossAx val="315343232"/>
        <c:crosses val="autoZero"/>
        <c:auto val="1"/>
        <c:lblAlgn val="ctr"/>
        <c:lblOffset val="100"/>
      </c:catAx>
      <c:valAx>
        <c:axId val="315343232"/>
        <c:scaling>
          <c:orientation val="minMax"/>
        </c:scaling>
        <c:axPos val="l"/>
        <c:majorGridlines/>
        <c:numFmt formatCode="###,###,###,###,##0.00" sourceLinked="1"/>
        <c:tickLblPos val="nextTo"/>
        <c:crossAx val="315304576"/>
        <c:crosses val="autoZero"/>
        <c:crossBetween val="between"/>
      </c:valAx>
    </c:plotArea>
    <c:legend>
      <c:legendPos val="b"/>
      <c:spPr>
        <a:ln>
          <a:noFill/>
        </a:ln>
      </c:spPr>
    </c:legend>
    <c:plotVisOnly val="1"/>
  </c:chart>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315350400"/>
        <c:axId val="312480896"/>
      </c:lineChart>
      <c:catAx>
        <c:axId val="315350400"/>
        <c:scaling>
          <c:orientation val="minMax"/>
        </c:scaling>
        <c:axPos val="b"/>
        <c:numFmt formatCode="yyyy\-mm\-dd;@" sourceLinked="1"/>
        <c:tickLblPos val="nextTo"/>
        <c:crossAx val="312480896"/>
        <c:crosses val="autoZero"/>
        <c:auto val="1"/>
        <c:lblAlgn val="ctr"/>
        <c:lblOffset val="100"/>
      </c:catAx>
      <c:valAx>
        <c:axId val="312480896"/>
        <c:scaling>
          <c:orientation val="minMax"/>
        </c:scaling>
        <c:axPos val="l"/>
        <c:majorGridlines/>
        <c:numFmt formatCode="###,###,###,###,##0.00" sourceLinked="1"/>
        <c:tickLblPos val="nextTo"/>
        <c:crossAx val="315350400"/>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43926"/>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三明试行药品“基准价”释放重要信号</a:t>
          </a:r>
        </a:p>
        <a:p>
          <a:pPr lvl="0"/>
          <a:r>
            <a:rPr lang="zh-CN" altLang="en-US" sz="1100" b="0" i="0">
              <a:latin typeface="+mn-lt"/>
              <a:ea typeface="+mn-ea"/>
              <a:cs typeface="+mn-cs"/>
            </a:rPr>
            <a:t>药企赞助学术活动</a:t>
          </a:r>
          <a:r>
            <a:rPr lang="en-US" altLang="zh-CN" sz="1100" b="0" i="0">
              <a:latin typeface="+mn-lt"/>
              <a:ea typeface="+mn-ea"/>
              <a:cs typeface="+mn-cs"/>
            </a:rPr>
            <a:t>,</a:t>
          </a:r>
          <a:r>
            <a:rPr lang="zh-CN" altLang="en-US" sz="1100" b="0" i="0">
              <a:latin typeface="+mn-lt"/>
              <a:ea typeface="+mn-ea"/>
              <a:cs typeface="+mn-cs"/>
            </a:rPr>
            <a:t>中纪委问责</a:t>
          </a:r>
          <a:r>
            <a:rPr lang="en-US" altLang="zh-CN" sz="1100" b="0" i="0">
              <a:latin typeface="+mn-lt"/>
              <a:ea typeface="+mn-ea"/>
              <a:cs typeface="+mn-cs"/>
            </a:rPr>
            <a:t>;</a:t>
          </a:r>
        </a:p>
        <a:p>
          <a:pPr lvl="0"/>
          <a:r>
            <a:rPr lang="zh-CN" altLang="en-US" sz="1100" b="0" i="0">
              <a:latin typeface="+mn-lt"/>
              <a:ea typeface="+mn-ea"/>
              <a:cs typeface="+mn-cs"/>
            </a:rPr>
            <a:t>药品管理法修订将增加药品召回制度</a:t>
          </a:r>
          <a:r>
            <a:rPr lang="en-US" altLang="zh-CN" sz="1100" b="0" i="0">
              <a:latin typeface="+mn-lt"/>
              <a:ea typeface="+mn-ea"/>
              <a:cs typeface="+mn-cs"/>
            </a:rPr>
            <a:t>;</a:t>
          </a:r>
        </a:p>
        <a:p>
          <a:pPr lvl="0"/>
          <a:r>
            <a:rPr lang="zh-CN" altLang="en-US" sz="1100" b="0" i="0">
              <a:latin typeface="+mn-lt"/>
              <a:ea typeface="+mn-ea"/>
              <a:cs typeface="+mn-cs"/>
            </a:rPr>
            <a:t>不再审批牌照，网售处方药将出清单</a:t>
          </a:r>
          <a:r>
            <a:rPr lang="en-US" altLang="zh-CN" sz="1100" b="0" i="0">
              <a:latin typeface="+mn-lt"/>
              <a:ea typeface="+mn-ea"/>
              <a:cs typeface="+mn-cs"/>
            </a:rPr>
            <a:t>;</a:t>
          </a:r>
        </a:p>
        <a:p>
          <a:pPr lvl="0"/>
          <a:r>
            <a:rPr lang="zh-CN" altLang="en-US" sz="1100" b="0" i="0">
              <a:latin typeface="+mn-lt"/>
              <a:ea typeface="+mn-ea"/>
              <a:cs typeface="+mn-cs"/>
            </a:rPr>
            <a:t>陕西省基本药物招标启动</a:t>
          </a:r>
          <a:r>
            <a:rPr lang="en-US" altLang="zh-CN" sz="1100" b="0" i="0">
              <a:latin typeface="+mn-lt"/>
              <a:ea typeface="+mn-ea"/>
              <a:cs typeface="+mn-cs"/>
            </a:rPr>
            <a:t>;</a:t>
          </a:r>
        </a:p>
        <a:p>
          <a:pPr lvl="0"/>
          <a:r>
            <a:rPr lang="zh-CN" altLang="en-US" sz="1100" b="0" i="0">
              <a:latin typeface="+mn-lt"/>
              <a:ea typeface="+mn-ea"/>
              <a:cs typeface="+mn-cs"/>
            </a:rPr>
            <a:t>辽宁</a:t>
          </a:r>
          <a:r>
            <a:rPr lang="en-US" altLang="zh-CN" sz="1100" b="0" i="0">
              <a:latin typeface="+mn-lt"/>
              <a:ea typeface="+mn-ea"/>
              <a:cs typeface="+mn-cs"/>
            </a:rPr>
            <a:t>20</a:t>
          </a:r>
          <a:r>
            <a:rPr lang="zh-CN" altLang="en-US" sz="1100" b="0" i="0">
              <a:latin typeface="+mn-lt"/>
              <a:ea typeface="+mn-ea"/>
              <a:cs typeface="+mn-cs"/>
            </a:rPr>
            <a:t>个县取消公立医院药品加成</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华海药业（</a:t>
          </a:r>
          <a:r>
            <a:rPr lang="en-US" altLang="zh-CN" sz="1100" b="0">
              <a:latin typeface="+mn-lt"/>
              <a:ea typeface="+mn-ea"/>
              <a:cs typeface="+mn-cs"/>
            </a:rPr>
            <a:t>600521</a:t>
          </a:r>
          <a:r>
            <a:rPr lang="zh-CN" altLang="en-US" sz="1100" b="0">
              <a:latin typeface="+mn-lt"/>
              <a:ea typeface="+mn-ea"/>
              <a:cs typeface="+mn-cs"/>
            </a:rPr>
            <a:t>）制剂产品获得美国</a:t>
          </a:r>
          <a:r>
            <a:rPr lang="en-US" altLang="zh-CN" sz="1100" b="0">
              <a:latin typeface="+mn-lt"/>
              <a:ea typeface="+mn-ea"/>
              <a:cs typeface="+mn-cs"/>
            </a:rPr>
            <a:t>FDA</a:t>
          </a:r>
          <a:r>
            <a:rPr lang="zh-CN" altLang="en-US" sz="1100" b="0">
              <a:latin typeface="+mn-lt"/>
              <a:ea typeface="+mn-ea"/>
              <a:cs typeface="+mn-cs"/>
            </a:rPr>
            <a:t>批准文号</a:t>
          </a:r>
          <a:r>
            <a:rPr lang="en-US" altLang="zh-CN" sz="1100" b="0">
              <a:latin typeface="+mn-lt"/>
              <a:ea typeface="+mn-ea"/>
              <a:cs typeface="+mn-cs"/>
            </a:rPr>
            <a:t>;</a:t>
          </a:r>
        </a:p>
        <a:p>
          <a:r>
            <a:rPr lang="zh-CN" altLang="en-US" sz="1100" b="0">
              <a:latin typeface="+mn-lt"/>
              <a:ea typeface="+mn-ea"/>
              <a:cs typeface="+mn-cs"/>
            </a:rPr>
            <a:t>恩华药业（</a:t>
          </a:r>
          <a:r>
            <a:rPr lang="en-US" altLang="zh-CN" sz="1100" b="0">
              <a:latin typeface="+mn-lt"/>
              <a:ea typeface="+mn-ea"/>
              <a:cs typeface="+mn-cs"/>
            </a:rPr>
            <a:t>002262</a:t>
          </a:r>
          <a:r>
            <a:rPr lang="zh-CN" altLang="en-US" sz="1100" b="0">
              <a:latin typeface="+mn-lt"/>
              <a:ea typeface="+mn-ea"/>
              <a:cs typeface="+mn-cs"/>
            </a:rPr>
            <a:t>）非公开发行股票预案</a:t>
          </a:r>
          <a:r>
            <a:rPr lang="en-US" altLang="zh-CN" sz="1100" b="0">
              <a:latin typeface="+mn-lt"/>
              <a:ea typeface="+mn-ea"/>
              <a:cs typeface="+mn-cs"/>
            </a:rPr>
            <a:t>;</a:t>
          </a:r>
        </a:p>
        <a:p>
          <a:r>
            <a:rPr lang="zh-CN" altLang="en-US" sz="1100" b="0">
              <a:latin typeface="+mn-lt"/>
              <a:ea typeface="+mn-ea"/>
              <a:cs typeface="+mn-cs"/>
            </a:rPr>
            <a:t>恒瑞医药（</a:t>
          </a:r>
          <a:r>
            <a:rPr lang="en-US" altLang="zh-CN" sz="1100" b="0">
              <a:latin typeface="+mn-lt"/>
              <a:ea typeface="+mn-ea"/>
              <a:cs typeface="+mn-cs"/>
            </a:rPr>
            <a:t>600276</a:t>
          </a:r>
          <a:r>
            <a:rPr lang="zh-CN" altLang="en-US" sz="1100" b="0">
              <a:latin typeface="+mn-lt"/>
              <a:ea typeface="+mn-ea"/>
              <a:cs typeface="+mn-cs"/>
            </a:rPr>
            <a:t>）阿帕替尼获得国家</a:t>
          </a:r>
          <a:r>
            <a:rPr lang="en-US" altLang="zh-CN" sz="1100" b="0">
              <a:latin typeface="+mn-lt"/>
              <a:ea typeface="+mn-ea"/>
              <a:cs typeface="+mn-cs"/>
            </a:rPr>
            <a:t>1.1</a:t>
          </a:r>
          <a:r>
            <a:rPr lang="zh-CN" altLang="en-US" sz="1100" b="0">
              <a:latin typeface="+mn-lt"/>
              <a:ea typeface="+mn-ea"/>
              <a:cs typeface="+mn-cs"/>
            </a:rPr>
            <a:t>类新药批件及证书</a:t>
          </a:r>
          <a:r>
            <a:rPr lang="en-US" altLang="zh-CN" sz="1100" b="0">
              <a:latin typeface="+mn-lt"/>
              <a:ea typeface="+mn-ea"/>
              <a:cs typeface="+mn-cs"/>
            </a:rPr>
            <a:t>;</a:t>
          </a:r>
        </a:p>
        <a:p>
          <a:r>
            <a:rPr lang="zh-CN" altLang="en-US" sz="1100" b="0">
              <a:latin typeface="+mn-lt"/>
              <a:ea typeface="+mn-ea"/>
              <a:cs typeface="+mn-cs"/>
            </a:rPr>
            <a:t>福安药业（</a:t>
          </a:r>
          <a:r>
            <a:rPr lang="en-US" altLang="zh-CN" sz="1100" b="0">
              <a:latin typeface="+mn-lt"/>
              <a:ea typeface="+mn-ea"/>
              <a:cs typeface="+mn-cs"/>
            </a:rPr>
            <a:t>300194</a:t>
          </a:r>
          <a:r>
            <a:rPr lang="zh-CN" altLang="en-US" sz="1100" b="0">
              <a:latin typeface="+mn-lt"/>
              <a:ea typeface="+mn-ea"/>
              <a:cs typeface="+mn-cs"/>
            </a:rPr>
            <a:t>）发行股份及支付现金购买资产暨关联交易预案</a:t>
          </a:r>
          <a:r>
            <a:rPr lang="en-US" altLang="zh-CN" sz="1100" b="0">
              <a:latin typeface="+mn-lt"/>
              <a:ea typeface="+mn-ea"/>
              <a:cs typeface="+mn-cs"/>
            </a:rPr>
            <a:t>;</a:t>
          </a:r>
        </a:p>
        <a:p>
          <a:r>
            <a:rPr lang="zh-CN" altLang="en-US" sz="1100" b="0">
              <a:latin typeface="+mn-lt"/>
              <a:ea typeface="+mn-ea"/>
              <a:cs typeface="+mn-cs"/>
            </a:rPr>
            <a:t>双鹭药业（</a:t>
          </a:r>
          <a:r>
            <a:rPr lang="en-US" altLang="zh-CN" sz="1100" b="0">
              <a:latin typeface="+mn-lt"/>
              <a:ea typeface="+mn-ea"/>
              <a:cs typeface="+mn-cs"/>
            </a:rPr>
            <a:t>002038</a:t>
          </a:r>
          <a:r>
            <a:rPr lang="zh-CN" altLang="en-US" sz="1100" b="0">
              <a:latin typeface="+mn-lt"/>
              <a:ea typeface="+mn-ea"/>
              <a:cs typeface="+mn-cs"/>
            </a:rPr>
            <a:t>）重组人碱性成纤维细胞生长因子（扶济复）获得药品注册批件</a:t>
          </a:r>
          <a:r>
            <a:rPr lang="en-US" altLang="zh-CN" sz="1100" b="0">
              <a:latin typeface="+mn-lt"/>
              <a:ea typeface="+mn-ea"/>
              <a:cs typeface="+mn-cs"/>
            </a:rPr>
            <a:t>;</a:t>
          </a:r>
        </a:p>
        <a:p>
          <a:r>
            <a:rPr lang="zh-CN" altLang="en-US" sz="1100" b="0">
              <a:latin typeface="+mn-lt"/>
              <a:ea typeface="+mn-ea"/>
              <a:cs typeface="+mn-cs"/>
            </a:rPr>
            <a:t>利德曼（</a:t>
          </a:r>
          <a:r>
            <a:rPr lang="en-US" altLang="zh-CN" sz="1100" b="0">
              <a:latin typeface="+mn-lt"/>
              <a:ea typeface="+mn-ea"/>
              <a:cs typeface="+mn-cs"/>
            </a:rPr>
            <a:t>300289</a:t>
          </a:r>
          <a:r>
            <a:rPr lang="zh-CN" altLang="en-US" sz="1100" b="0">
              <a:latin typeface="+mn-lt"/>
              <a:ea typeface="+mn-ea"/>
              <a:cs typeface="+mn-cs"/>
            </a:rPr>
            <a:t>）发行股份购买资产</a:t>
          </a:r>
          <a:r>
            <a:rPr lang="en-US" altLang="zh-CN" sz="1100" b="0">
              <a:latin typeface="+mn-lt"/>
              <a:ea typeface="+mn-ea"/>
              <a:cs typeface="+mn-cs"/>
            </a:rPr>
            <a:t>;</a:t>
          </a: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0">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指数下跌</a:t>
          </a:r>
          <a:r>
            <a:rPr lang="en-US" altLang="zh-CN" sz="1100" b="0">
              <a:latin typeface="+mn-lt"/>
              <a:ea typeface="+mn-ea"/>
              <a:cs typeface="+mn-cs"/>
            </a:rPr>
            <a:t>0.25%</a:t>
          </a:r>
          <a:r>
            <a:rPr lang="zh-CN" altLang="en-US" sz="1100" b="0">
              <a:latin typeface="+mn-lt"/>
              <a:ea typeface="+mn-ea"/>
              <a:cs typeface="+mn-cs"/>
            </a:rPr>
            <a:t>，同期医药指数下跌</a:t>
          </a:r>
          <a:r>
            <a:rPr lang="en-US" altLang="zh-CN" sz="1100" b="0">
              <a:latin typeface="+mn-lt"/>
              <a:ea typeface="+mn-ea"/>
              <a:cs typeface="+mn-cs"/>
            </a:rPr>
            <a:t>1.76%</a:t>
          </a:r>
          <a:r>
            <a:rPr lang="zh-CN" altLang="en-US" sz="1100" b="0">
              <a:latin typeface="+mn-lt"/>
              <a:ea typeface="+mn-ea"/>
              <a:cs typeface="+mn-cs"/>
            </a:rPr>
            <a:t>，跑输沪深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1.51</a:t>
          </a:r>
          <a:r>
            <a:rPr lang="zh-CN" altLang="en-US" sz="1100" b="0">
              <a:latin typeface="+mn-lt"/>
              <a:ea typeface="+mn-ea"/>
              <a:cs typeface="+mn-cs"/>
            </a:rPr>
            <a:t>个百分点。各子板块中，医疗服务上涨</a:t>
          </a:r>
          <a:r>
            <a:rPr lang="en-US" altLang="zh-CN" sz="1100" b="0">
              <a:latin typeface="+mn-lt"/>
              <a:ea typeface="+mn-ea"/>
              <a:cs typeface="+mn-cs"/>
            </a:rPr>
            <a:t>2.29%</a:t>
          </a:r>
          <a:r>
            <a:rPr lang="zh-CN" altLang="en-US" sz="1100" b="0">
              <a:latin typeface="+mn-lt"/>
              <a:ea typeface="+mn-ea"/>
              <a:cs typeface="+mn-cs"/>
            </a:rPr>
            <a:t>，化学原料药下跌</a:t>
          </a:r>
          <a:r>
            <a:rPr lang="en-US" altLang="zh-CN" sz="1100" b="0">
              <a:latin typeface="+mn-lt"/>
              <a:ea typeface="+mn-ea"/>
              <a:cs typeface="+mn-cs"/>
            </a:rPr>
            <a:t>0.85%</a:t>
          </a:r>
          <a:r>
            <a:rPr lang="zh-CN" altLang="en-US" sz="1100" b="0">
              <a:latin typeface="+mn-lt"/>
              <a:ea typeface="+mn-ea"/>
              <a:cs typeface="+mn-cs"/>
            </a:rPr>
            <a:t>，医药流通下跌</a:t>
          </a:r>
          <a:r>
            <a:rPr lang="en-US" altLang="zh-CN" sz="1100" b="0">
              <a:latin typeface="+mn-lt"/>
              <a:ea typeface="+mn-ea"/>
              <a:cs typeface="+mn-cs"/>
            </a:rPr>
            <a:t>1.60%</a:t>
          </a:r>
          <a:r>
            <a:rPr lang="zh-CN" altLang="en-US" sz="1100" b="0">
              <a:latin typeface="+mn-lt"/>
              <a:ea typeface="+mn-ea"/>
              <a:cs typeface="+mn-cs"/>
            </a:rPr>
            <a:t>，生物医药下跌</a:t>
          </a:r>
          <a:r>
            <a:rPr lang="en-US" altLang="zh-CN" sz="1100" b="0">
              <a:latin typeface="+mn-lt"/>
              <a:ea typeface="+mn-ea"/>
              <a:cs typeface="+mn-cs"/>
            </a:rPr>
            <a:t>1.64%</a:t>
          </a:r>
          <a:r>
            <a:rPr lang="zh-CN" altLang="en-US" sz="1100" b="0">
              <a:latin typeface="+mn-lt"/>
              <a:ea typeface="+mn-ea"/>
              <a:cs typeface="+mn-cs"/>
            </a:rPr>
            <a:t>，化学制剂下跌</a:t>
          </a:r>
          <a:r>
            <a:rPr lang="en-US" altLang="zh-CN" sz="1100" b="0">
              <a:latin typeface="+mn-lt"/>
              <a:ea typeface="+mn-ea"/>
              <a:cs typeface="+mn-cs"/>
            </a:rPr>
            <a:t>1.57%</a:t>
          </a:r>
          <a:r>
            <a:rPr lang="zh-CN" altLang="en-US" sz="1100" b="0">
              <a:latin typeface="+mn-lt"/>
              <a:ea typeface="+mn-ea"/>
              <a:cs typeface="+mn-cs"/>
            </a:rPr>
            <a:t>，中成药下跌</a:t>
          </a:r>
          <a:r>
            <a:rPr lang="en-US" altLang="zh-CN" sz="1100" b="0">
              <a:latin typeface="+mn-lt"/>
              <a:ea typeface="+mn-ea"/>
              <a:cs typeface="+mn-cs"/>
            </a:rPr>
            <a:t>2.36%</a:t>
          </a:r>
          <a:r>
            <a:rPr lang="zh-CN" altLang="en-US" sz="1100" b="0">
              <a:latin typeface="+mn-lt"/>
              <a:ea typeface="+mn-ea"/>
              <a:cs typeface="+mn-cs"/>
            </a:rPr>
            <a:t>，中药饮片下跌</a:t>
          </a:r>
          <a:r>
            <a:rPr lang="en-US" altLang="zh-CN" sz="1100" b="0">
              <a:latin typeface="+mn-lt"/>
              <a:ea typeface="+mn-ea"/>
              <a:cs typeface="+mn-cs"/>
            </a:rPr>
            <a:t>2.82%</a:t>
          </a:r>
          <a:r>
            <a:rPr lang="zh-CN" altLang="en-US" sz="1100" b="0">
              <a:latin typeface="+mn-lt"/>
              <a:ea typeface="+mn-ea"/>
              <a:cs typeface="+mn-cs"/>
            </a:rPr>
            <a:t>，医疗器械下跌</a:t>
          </a:r>
          <a:r>
            <a:rPr lang="en-US" altLang="zh-CN" sz="1100" b="0">
              <a:latin typeface="+mn-lt"/>
              <a:ea typeface="+mn-ea"/>
              <a:cs typeface="+mn-cs"/>
            </a:rPr>
            <a:t>2.94%</a:t>
          </a:r>
          <a:r>
            <a:rPr lang="zh-CN" altLang="en-US" sz="1100" b="0">
              <a:latin typeface="+mn-lt"/>
              <a:ea typeface="+mn-ea"/>
              <a:cs typeface="+mn-cs"/>
            </a:rPr>
            <a:t>。</a:t>
          </a:r>
        </a:p>
        <a:p>
          <a:r>
            <a:rPr lang="zh-CN" altLang="en-US" sz="1100" b="0">
              <a:latin typeface="+mn-lt"/>
              <a:ea typeface="+mn-ea"/>
              <a:cs typeface="+mn-cs"/>
            </a:rPr>
            <a:t>个股方面，福安药业（</a:t>
          </a:r>
          <a:r>
            <a:rPr lang="en-US" altLang="zh-CN" sz="1100" b="0">
              <a:latin typeface="+mn-lt"/>
              <a:ea typeface="+mn-ea"/>
              <a:cs typeface="+mn-cs"/>
            </a:rPr>
            <a:t>+13.90%</a:t>
          </a:r>
          <a:r>
            <a:rPr lang="zh-CN" altLang="en-US" sz="1100" b="0">
              <a:latin typeface="+mn-lt"/>
              <a:ea typeface="+mn-ea"/>
              <a:cs typeface="+mn-cs"/>
            </a:rPr>
            <a:t>）、北生药业（</a:t>
          </a:r>
          <a:r>
            <a:rPr lang="en-US" altLang="zh-CN" sz="1100" b="0">
              <a:latin typeface="+mn-lt"/>
              <a:ea typeface="+mn-ea"/>
              <a:cs typeface="+mn-cs"/>
            </a:rPr>
            <a:t>+9.70%</a:t>
          </a:r>
          <a:r>
            <a:rPr lang="zh-CN" altLang="en-US" sz="1100" b="0">
              <a:latin typeface="+mn-lt"/>
              <a:ea typeface="+mn-ea"/>
              <a:cs typeface="+mn-cs"/>
            </a:rPr>
            <a:t>）、通策医疗（</a:t>
          </a:r>
          <a:r>
            <a:rPr lang="en-US" altLang="zh-CN" sz="1100" b="0">
              <a:latin typeface="+mn-lt"/>
              <a:ea typeface="+mn-ea"/>
              <a:cs typeface="+mn-cs"/>
            </a:rPr>
            <a:t>+9.64%</a:t>
          </a:r>
          <a:r>
            <a:rPr lang="zh-CN" altLang="en-US" sz="1100" b="0">
              <a:latin typeface="+mn-lt"/>
              <a:ea typeface="+mn-ea"/>
              <a:cs typeface="+mn-cs"/>
            </a:rPr>
            <a:t>）、常山药业（</a:t>
          </a:r>
          <a:r>
            <a:rPr lang="en-US" altLang="zh-CN" sz="1100" b="0">
              <a:latin typeface="+mn-lt"/>
              <a:ea typeface="+mn-ea"/>
              <a:cs typeface="+mn-cs"/>
            </a:rPr>
            <a:t>+8.51%</a:t>
          </a:r>
          <a:r>
            <a:rPr lang="zh-CN" altLang="en-US" sz="1100" b="0">
              <a:latin typeface="+mn-lt"/>
              <a:ea typeface="+mn-ea"/>
              <a:cs typeface="+mn-cs"/>
            </a:rPr>
            <a:t>）、鑫富药业（</a:t>
          </a:r>
          <a:r>
            <a:rPr lang="en-US" altLang="zh-CN" sz="1100" b="0">
              <a:latin typeface="+mn-lt"/>
              <a:ea typeface="+mn-ea"/>
              <a:cs typeface="+mn-cs"/>
            </a:rPr>
            <a:t>+8.31%</a:t>
          </a:r>
          <a:r>
            <a:rPr lang="zh-CN" altLang="en-US" sz="1100" b="0">
              <a:latin typeface="+mn-lt"/>
              <a:ea typeface="+mn-ea"/>
              <a:cs typeface="+mn-cs"/>
            </a:rPr>
            <a:t>）分列涨幅前五；宝莱特（</a:t>
          </a:r>
          <a:r>
            <a:rPr lang="en-US" altLang="zh-CN" sz="1100" b="0">
              <a:latin typeface="+mn-lt"/>
              <a:ea typeface="+mn-ea"/>
              <a:cs typeface="+mn-cs"/>
            </a:rPr>
            <a:t>-16.90%</a:t>
          </a:r>
          <a:r>
            <a:rPr lang="zh-CN" altLang="en-US" sz="1100" b="0">
              <a:latin typeface="+mn-lt"/>
              <a:ea typeface="+mn-ea"/>
              <a:cs typeface="+mn-cs"/>
            </a:rPr>
            <a:t>）、金达威（</a:t>
          </a:r>
          <a:r>
            <a:rPr lang="en-US" altLang="zh-CN" sz="1100" b="0">
              <a:latin typeface="+mn-lt"/>
              <a:ea typeface="+mn-ea"/>
              <a:cs typeface="+mn-cs"/>
            </a:rPr>
            <a:t>-8.17%</a:t>
          </a:r>
          <a:r>
            <a:rPr lang="zh-CN" altLang="en-US" sz="1100" b="0">
              <a:latin typeface="+mn-lt"/>
              <a:ea typeface="+mn-ea"/>
              <a:cs typeface="+mn-cs"/>
            </a:rPr>
            <a:t>）、瑞康医药（</a:t>
          </a:r>
          <a:r>
            <a:rPr lang="en-US" altLang="zh-CN" sz="1100" b="0">
              <a:latin typeface="+mn-lt"/>
              <a:ea typeface="+mn-ea"/>
              <a:cs typeface="+mn-cs"/>
            </a:rPr>
            <a:t>-7.84%</a:t>
          </a:r>
          <a:r>
            <a:rPr lang="zh-CN" altLang="en-US" sz="1100" b="0">
              <a:latin typeface="+mn-lt"/>
              <a:ea typeface="+mn-ea"/>
              <a:cs typeface="+mn-cs"/>
            </a:rPr>
            <a:t>）、广济药业（</a:t>
          </a:r>
          <a:r>
            <a:rPr lang="en-US" altLang="zh-CN" sz="1100" b="0">
              <a:latin typeface="+mn-lt"/>
              <a:ea typeface="+mn-ea"/>
              <a:cs typeface="+mn-cs"/>
            </a:rPr>
            <a:t>-7.74%</a:t>
          </a:r>
          <a:r>
            <a:rPr lang="zh-CN" altLang="en-US" sz="1100" b="0">
              <a:latin typeface="+mn-lt"/>
              <a:ea typeface="+mn-ea"/>
              <a:cs typeface="+mn-cs"/>
            </a:rPr>
            <a:t>）、戴维医疗分列跌幅前五。</a:t>
          </a:r>
          <a:endParaRPr lang="en-US" altLang="zh-CN" sz="1100" b="0">
            <a:latin typeface="+mn-lt"/>
            <a:ea typeface="+mn-ea"/>
            <a:cs typeface="+mn-cs"/>
          </a:endParaRPr>
        </a:p>
        <a:p>
          <a:endParaRPr lang="zh-CN" altLang="en-US" sz="1100" b="0">
            <a:latin typeface="+mn-lt"/>
            <a:ea typeface="+mn-ea"/>
            <a:cs typeface="+mn-cs"/>
          </a:endParaRPr>
        </a:p>
        <a:p>
          <a:r>
            <a:rPr lang="zh-CN" altLang="en-US" sz="1100" b="1">
              <a:latin typeface="+mn-lt"/>
              <a:ea typeface="+mn-ea"/>
              <a:cs typeface="+mn-cs"/>
            </a:rPr>
            <a:t>本周观点： </a:t>
          </a:r>
          <a:endParaRPr lang="en-US" altLang="zh-CN" sz="1100" b="1">
            <a:latin typeface="+mn-lt"/>
            <a:ea typeface="+mn-ea"/>
            <a:cs typeface="+mn-cs"/>
          </a:endParaRPr>
        </a:p>
        <a:p>
          <a:r>
            <a:rPr lang="zh-CN" altLang="en-US" sz="1100" b="0">
              <a:latin typeface="+mn-lt"/>
              <a:ea typeface="+mn-ea"/>
              <a:cs typeface="+mn-cs"/>
            </a:rPr>
            <a:t>药价政策大变革可能到来，我们认为药价真正市场化对于以仿制药为主的我国医药行业来说挑战大于机遇。药价市场化后药品价格整体将面临新一轮下调压力，虽然竞争格局良好需求刚性品种如血液制品、麻醉用药将受益，但更多药品种类将暴露于政策风险中。药价政策变动虽然对公司短期业绩影响有限，但预期改变将对相关公司估值构成压制，需要保持警惕。当前医药板块处于业绩真空期，建议结合政策与业绩进行择股，以三季报业绩为基准布局业绩改善或高增长的个股，首选超预期品种。</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9525</xdr:colOff>
      <xdr:row>15</xdr:row>
      <xdr:rowOff>123825</xdr:rowOff>
    </xdr:from>
    <xdr:to>
      <xdr:col>9</xdr:col>
      <xdr:colOff>952500</xdr:colOff>
      <xdr:row>24</xdr:row>
      <xdr:rowOff>123825</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005;&#23376;&#34920;&#26684;/&#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workbookViewId="0">
      <pane xSplit="10" topLeftCell="K1" activePane="topRight" state="frozenSplit"/>
      <selection pane="topRight" activeCell="E11" sqref="E11"/>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60" t="s">
        <v>3</v>
      </c>
      <c r="H1" s="160"/>
      <c r="I1" s="160"/>
      <c r="J1" s="161"/>
    </row>
    <row r="2" spans="1:10" ht="14.25" customHeight="1">
      <c r="A2" s="5"/>
      <c r="B2" s="1"/>
      <c r="C2" s="1"/>
      <c r="D2" s="1"/>
      <c r="E2" s="1"/>
      <c r="F2" s="1"/>
      <c r="G2" s="160"/>
      <c r="H2" s="160"/>
      <c r="I2" s="160"/>
      <c r="J2" s="161"/>
    </row>
    <row r="3" spans="1:10" ht="14.25" customHeight="1">
      <c r="A3" s="5"/>
      <c r="B3" s="1"/>
      <c r="C3" s="1"/>
      <c r="D3" s="1"/>
      <c r="E3" s="1"/>
      <c r="F3" s="1"/>
      <c r="G3" s="160"/>
      <c r="H3" s="160"/>
      <c r="I3" s="160"/>
      <c r="J3" s="161"/>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354</v>
      </c>
      <c r="B7" s="35"/>
      <c r="C7" s="35"/>
      <c r="D7" s="35"/>
      <c r="E7" s="35"/>
      <c r="F7" s="35"/>
      <c r="G7" s="35"/>
      <c r="H7" s="169">
        <f>E11+3</f>
        <v>41953</v>
      </c>
      <c r="I7" s="170"/>
      <c r="J7" s="171"/>
    </row>
    <row r="8" spans="1:10" ht="12" customHeight="1">
      <c r="A8" s="7"/>
      <c r="B8" s="8"/>
      <c r="C8" s="8"/>
      <c r="D8" s="8"/>
      <c r="E8" s="8"/>
      <c r="F8" s="8"/>
      <c r="G8" s="9"/>
      <c r="H8" s="13"/>
      <c r="I8" s="14"/>
      <c r="J8" s="15"/>
    </row>
    <row r="9" spans="1:10" ht="14.25" customHeight="1">
      <c r="A9" s="166" t="s">
        <v>207</v>
      </c>
      <c r="B9" s="167"/>
      <c r="C9" s="167"/>
      <c r="D9" s="167"/>
      <c r="E9" s="167"/>
      <c r="F9" s="167"/>
      <c r="G9" s="168"/>
      <c r="H9" s="162" t="s">
        <v>206</v>
      </c>
      <c r="I9" s="163"/>
      <c r="J9" s="164"/>
    </row>
    <row r="10" spans="1:10" ht="14.25" customHeight="1">
      <c r="A10" s="166"/>
      <c r="B10" s="167"/>
      <c r="C10" s="167"/>
      <c r="D10" s="167"/>
      <c r="E10" s="167"/>
      <c r="F10" s="167"/>
      <c r="G10" s="168"/>
      <c r="H10" s="38"/>
      <c r="I10" s="32"/>
      <c r="J10" s="39"/>
    </row>
    <row r="11" spans="1:10" ht="15.75">
      <c r="A11" s="89"/>
      <c r="B11" s="89"/>
      <c r="C11" s="92">
        <f>E11-4</f>
        <v>41946</v>
      </c>
      <c r="D11" s="93" t="s">
        <v>57</v>
      </c>
      <c r="E11" s="92">
        <v>41950</v>
      </c>
      <c r="F11" s="89"/>
      <c r="G11" s="90"/>
      <c r="H11" s="162" t="s">
        <v>121</v>
      </c>
      <c r="I11" s="163"/>
      <c r="J11" s="164"/>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5"/>
      <c r="B14" s="165"/>
      <c r="C14" s="165"/>
      <c r="D14" s="165"/>
      <c r="E14" s="165"/>
      <c r="F14" s="165"/>
      <c r="G14" s="165"/>
      <c r="H14" s="19"/>
      <c r="I14" s="20"/>
      <c r="J14" s="21"/>
    </row>
    <row r="15" spans="1:10">
      <c r="A15" s="165"/>
      <c r="B15" s="165"/>
      <c r="C15" s="165"/>
      <c r="D15" s="165"/>
      <c r="E15" s="165"/>
      <c r="F15" s="165"/>
      <c r="G15" s="165"/>
      <c r="H15" s="36" t="s">
        <v>336</v>
      </c>
      <c r="I15" s="35"/>
      <c r="J15" s="37"/>
    </row>
    <row r="16" spans="1:10">
      <c r="A16" s="165"/>
      <c r="B16" s="165"/>
      <c r="C16" s="165"/>
      <c r="D16" s="165"/>
      <c r="E16" s="165"/>
      <c r="F16" s="165"/>
      <c r="G16" s="165"/>
      <c r="H16" s="17"/>
      <c r="I16" s="17"/>
      <c r="J16" s="18"/>
    </row>
    <row r="17" spans="1:10">
      <c r="A17" s="165"/>
      <c r="B17" s="165"/>
      <c r="C17" s="165"/>
      <c r="D17" s="165"/>
      <c r="E17" s="165"/>
      <c r="F17" s="165"/>
      <c r="G17" s="165"/>
      <c r="H17" s="17"/>
      <c r="I17" s="17"/>
      <c r="J17" s="18"/>
    </row>
    <row r="18" spans="1:10">
      <c r="A18" s="165"/>
      <c r="B18" s="165"/>
      <c r="C18" s="165"/>
      <c r="D18" s="165"/>
      <c r="E18" s="165"/>
      <c r="F18" s="165"/>
      <c r="G18" s="165"/>
      <c r="H18" s="17"/>
      <c r="I18" s="17"/>
      <c r="J18" s="18"/>
    </row>
    <row r="19" spans="1:10">
      <c r="A19" s="165"/>
      <c r="B19" s="165"/>
      <c r="C19" s="165"/>
      <c r="D19" s="165"/>
      <c r="E19" s="165"/>
      <c r="F19" s="165"/>
      <c r="G19" s="165"/>
      <c r="H19" s="17"/>
      <c r="I19" s="17"/>
      <c r="J19" s="18"/>
    </row>
    <row r="20" spans="1:10">
      <c r="A20" s="165"/>
      <c r="B20" s="165"/>
      <c r="C20" s="165"/>
      <c r="D20" s="165"/>
      <c r="E20" s="165"/>
      <c r="F20" s="165"/>
      <c r="G20" s="165"/>
      <c r="H20" s="17"/>
      <c r="I20" s="17"/>
      <c r="J20" s="18"/>
    </row>
    <row r="21" spans="1:10">
      <c r="A21" s="165"/>
      <c r="B21" s="165"/>
      <c r="C21" s="165"/>
      <c r="D21" s="165"/>
      <c r="E21" s="165"/>
      <c r="F21" s="165"/>
      <c r="G21" s="165"/>
      <c r="H21" s="17"/>
      <c r="I21" s="17"/>
      <c r="J21" s="18"/>
    </row>
    <row r="22" spans="1:10">
      <c r="A22" s="165"/>
      <c r="B22" s="165"/>
      <c r="C22" s="165"/>
      <c r="D22" s="165"/>
      <c r="E22" s="165"/>
      <c r="F22" s="165"/>
      <c r="G22" s="165"/>
      <c r="H22" s="17"/>
      <c r="I22" s="17"/>
      <c r="J22" s="18"/>
    </row>
    <row r="23" spans="1:10">
      <c r="A23" s="165"/>
      <c r="B23" s="165"/>
      <c r="C23" s="165"/>
      <c r="D23" s="165"/>
      <c r="E23" s="165"/>
      <c r="F23" s="165"/>
      <c r="G23" s="165"/>
      <c r="H23" s="17"/>
      <c r="I23" s="17"/>
      <c r="J23" s="18"/>
    </row>
    <row r="24" spans="1:10">
      <c r="A24" s="165"/>
      <c r="B24" s="165"/>
      <c r="C24" s="165"/>
      <c r="D24" s="165"/>
      <c r="E24" s="165"/>
      <c r="F24" s="165"/>
      <c r="G24" s="165"/>
      <c r="H24" s="17"/>
      <c r="I24" s="17"/>
      <c r="J24" s="18"/>
    </row>
    <row r="25" spans="1:10">
      <c r="A25" s="165"/>
      <c r="B25" s="165"/>
      <c r="C25" s="165"/>
      <c r="D25" s="165"/>
      <c r="E25" s="165"/>
      <c r="F25" s="165"/>
      <c r="G25" s="165"/>
      <c r="H25" s="17"/>
      <c r="I25" s="17"/>
      <c r="J25" s="18"/>
    </row>
    <row r="26" spans="1:10">
      <c r="A26" s="165"/>
      <c r="B26" s="165"/>
      <c r="C26" s="165"/>
      <c r="D26" s="165"/>
      <c r="E26" s="165"/>
      <c r="F26" s="165"/>
      <c r="G26" s="165"/>
      <c r="H26" s="22"/>
      <c r="I26" s="17"/>
      <c r="J26" s="18"/>
    </row>
    <row r="27" spans="1:10">
      <c r="A27" s="165"/>
      <c r="B27" s="165"/>
      <c r="C27" s="165"/>
      <c r="D27" s="165"/>
      <c r="E27" s="165"/>
      <c r="F27" s="165"/>
      <c r="G27" s="165"/>
      <c r="H27" s="17"/>
      <c r="I27" s="17"/>
      <c r="J27" s="18"/>
    </row>
    <row r="28" spans="1:10">
      <c r="A28" s="165"/>
      <c r="B28" s="165"/>
      <c r="C28" s="165"/>
      <c r="D28" s="165"/>
      <c r="E28" s="165"/>
      <c r="F28" s="165"/>
      <c r="G28" s="165"/>
      <c r="H28" s="17"/>
      <c r="I28" s="17"/>
      <c r="J28" s="18"/>
    </row>
    <row r="29" spans="1:10">
      <c r="A29" s="165"/>
      <c r="B29" s="165"/>
      <c r="C29" s="165"/>
      <c r="D29" s="165"/>
      <c r="E29" s="165"/>
      <c r="F29" s="165"/>
      <c r="G29" s="165"/>
      <c r="H29" s="17"/>
      <c r="I29" s="17"/>
      <c r="J29" s="18"/>
    </row>
    <row r="30" spans="1:10">
      <c r="A30" s="165"/>
      <c r="B30" s="165"/>
      <c r="C30" s="165"/>
      <c r="D30" s="165"/>
      <c r="E30" s="165"/>
      <c r="F30" s="165"/>
      <c r="G30" s="165"/>
      <c r="H30" s="17"/>
      <c r="I30" s="17"/>
      <c r="J30" s="18"/>
    </row>
    <row r="31" spans="1:10">
      <c r="A31" s="165"/>
      <c r="B31" s="165"/>
      <c r="C31" s="165"/>
      <c r="D31" s="165"/>
      <c r="E31" s="165"/>
      <c r="F31" s="165"/>
      <c r="G31" s="165"/>
      <c r="H31" s="17"/>
      <c r="I31" s="17"/>
      <c r="J31" s="18"/>
    </row>
    <row r="32" spans="1:10">
      <c r="A32" s="165"/>
      <c r="B32" s="165"/>
      <c r="C32" s="165"/>
      <c r="D32" s="165"/>
      <c r="E32" s="165"/>
      <c r="F32" s="165"/>
      <c r="G32" s="165"/>
      <c r="H32" s="17"/>
      <c r="I32" s="17"/>
      <c r="J32" s="18"/>
    </row>
    <row r="33" spans="1:10">
      <c r="A33" s="165"/>
      <c r="B33" s="165"/>
      <c r="C33" s="165"/>
      <c r="D33" s="165"/>
      <c r="E33" s="165"/>
      <c r="F33" s="165"/>
      <c r="G33" s="165"/>
      <c r="H33" s="17"/>
      <c r="I33" s="17"/>
      <c r="J33" s="18"/>
    </row>
    <row r="34" spans="1:10">
      <c r="A34" s="165"/>
      <c r="B34" s="165"/>
      <c r="C34" s="165"/>
      <c r="D34" s="165"/>
      <c r="E34" s="165"/>
      <c r="F34" s="165"/>
      <c r="G34" s="165"/>
      <c r="H34" s="17"/>
      <c r="I34" s="17"/>
      <c r="J34" s="18"/>
    </row>
    <row r="35" spans="1:10">
      <c r="A35" s="165"/>
      <c r="B35" s="165"/>
      <c r="C35" s="165"/>
      <c r="D35" s="165"/>
      <c r="E35" s="165"/>
      <c r="F35" s="165"/>
      <c r="G35" s="165"/>
      <c r="H35" s="17"/>
      <c r="I35" s="17"/>
      <c r="J35" s="18"/>
    </row>
    <row r="36" spans="1:10">
      <c r="A36" s="165"/>
      <c r="B36" s="165"/>
      <c r="C36" s="165"/>
      <c r="D36" s="165"/>
      <c r="E36" s="165"/>
      <c r="F36" s="165"/>
      <c r="G36" s="165"/>
      <c r="H36" s="17"/>
      <c r="I36" s="17"/>
      <c r="J36" s="17"/>
    </row>
    <row r="37" spans="1:10">
      <c r="A37" s="165"/>
      <c r="B37" s="165"/>
      <c r="C37" s="165"/>
      <c r="D37" s="165"/>
      <c r="E37" s="165"/>
      <c r="F37" s="165"/>
      <c r="G37" s="165"/>
      <c r="H37" s="17"/>
      <c r="I37" s="17"/>
      <c r="J37" s="17"/>
    </row>
    <row r="38" spans="1:10">
      <c r="A38" s="165"/>
      <c r="B38" s="165"/>
      <c r="C38" s="165"/>
      <c r="D38" s="165"/>
      <c r="E38" s="165"/>
      <c r="F38" s="165"/>
      <c r="G38" s="165"/>
      <c r="H38" s="17"/>
      <c r="I38" s="17"/>
      <c r="J38" s="17"/>
    </row>
    <row r="39" spans="1:10">
      <c r="A39" s="165"/>
      <c r="B39" s="165"/>
      <c r="C39" s="165"/>
      <c r="D39" s="165"/>
      <c r="E39" s="165"/>
      <c r="F39" s="165"/>
      <c r="G39" s="165"/>
      <c r="H39" s="17"/>
      <c r="I39" s="17"/>
      <c r="J39" s="17"/>
    </row>
    <row r="40" spans="1:10">
      <c r="A40" s="165"/>
      <c r="B40" s="165"/>
      <c r="C40" s="165"/>
      <c r="D40" s="165"/>
      <c r="E40" s="165"/>
      <c r="F40" s="165"/>
      <c r="G40" s="165"/>
      <c r="H40" s="86" t="s">
        <v>361</v>
      </c>
      <c r="I40" s="86"/>
      <c r="J40" s="18"/>
    </row>
    <row r="41" spans="1:10">
      <c r="A41" s="165"/>
      <c r="B41" s="165"/>
      <c r="C41" s="165"/>
      <c r="D41" s="165"/>
      <c r="E41" s="165"/>
      <c r="F41" s="165"/>
      <c r="G41" s="165"/>
      <c r="H41" s="86" t="s">
        <v>362</v>
      </c>
      <c r="I41" s="31"/>
      <c r="J41" s="18"/>
    </row>
    <row r="42" spans="1:10">
      <c r="A42" s="165"/>
      <c r="B42" s="165"/>
      <c r="C42" s="165"/>
      <c r="D42" s="165"/>
      <c r="E42" s="165"/>
      <c r="F42" s="165"/>
      <c r="G42" s="165"/>
      <c r="H42" s="86" t="s">
        <v>363</v>
      </c>
      <c r="I42" s="86"/>
      <c r="J42" s="86"/>
    </row>
    <row r="43" spans="1:10">
      <c r="A43" s="1"/>
      <c r="B43" s="1"/>
      <c r="C43" s="1"/>
      <c r="D43" s="1"/>
      <c r="E43" s="1"/>
      <c r="F43" s="1"/>
      <c r="G43" s="1"/>
      <c r="H43" s="86" t="s">
        <v>364</v>
      </c>
      <c r="I43" s="31"/>
      <c r="J43" s="18"/>
    </row>
    <row r="44" spans="1:10">
      <c r="A44" s="1"/>
      <c r="B44" s="1"/>
      <c r="C44" s="1"/>
      <c r="D44" s="1"/>
      <c r="E44" s="1"/>
      <c r="F44" s="1"/>
      <c r="G44" s="1"/>
      <c r="H44" s="86"/>
      <c r="I44" s="31"/>
      <c r="J44" s="18"/>
    </row>
    <row r="45" spans="1:10">
      <c r="A45" s="1"/>
      <c r="B45" s="1"/>
      <c r="C45" s="1"/>
      <c r="D45" s="1"/>
      <c r="E45" s="1"/>
      <c r="F45" s="1"/>
      <c r="G45" s="1"/>
      <c r="H45" s="86" t="s">
        <v>357</v>
      </c>
      <c r="I45" s="31"/>
      <c r="J45" s="18"/>
    </row>
    <row r="46" spans="1:10">
      <c r="A46" s="1"/>
      <c r="B46" s="1"/>
      <c r="C46" s="1"/>
      <c r="D46" s="1"/>
      <c r="E46" s="1"/>
      <c r="F46" s="1"/>
      <c r="G46" s="1"/>
      <c r="H46" s="86" t="s">
        <v>358</v>
      </c>
      <c r="I46" s="18"/>
      <c r="J46" s="18"/>
    </row>
    <row r="47" spans="1:10">
      <c r="A47" s="1"/>
      <c r="B47" s="1"/>
      <c r="C47" s="1"/>
      <c r="D47" s="1"/>
      <c r="E47" s="1"/>
      <c r="F47" s="1"/>
      <c r="G47" s="1"/>
      <c r="H47" s="86" t="s">
        <v>359</v>
      </c>
      <c r="I47" s="86"/>
      <c r="J47" s="18"/>
    </row>
    <row r="48" spans="1:10">
      <c r="A48" s="1"/>
      <c r="B48" s="1"/>
      <c r="C48" s="1"/>
      <c r="D48" s="1"/>
      <c r="E48" s="1"/>
      <c r="F48" s="1"/>
      <c r="G48" s="1"/>
      <c r="H48" s="86" t="s">
        <v>360</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C7" sqref="C7"/>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339</v>
      </c>
      <c r="B6" s="119" t="s">
        <v>356</v>
      </c>
      <c r="C6" s="119" t="s">
        <v>355</v>
      </c>
    </row>
    <row r="7" spans="1:7">
      <c r="A7" s="71" t="s">
        <v>340</v>
      </c>
      <c r="B7" s="153">
        <f>[5]!s_pq_pctchange(A7,"华融行业周报!C11","华融行业周报!E11")</f>
        <v>0</v>
      </c>
      <c r="C7" s="153">
        <f>[5]!s_pq_volume(A7,"华融行业周报!C11","华融行业周报!E11")</f>
        <v>0</v>
      </c>
      <c r="E7" s="71"/>
      <c r="F7" s="155"/>
      <c r="G7" s="155"/>
    </row>
    <row r="8" spans="1:7">
      <c r="A8" s="71" t="s">
        <v>341</v>
      </c>
      <c r="B8" s="153">
        <f>[5]!s_pq_pctchange(A8,"华融行业周报!C11","华融行业周报!E11")</f>
        <v>0</v>
      </c>
      <c r="C8" s="153">
        <f>[5]!s_pq_volume(A8,"华融行业周报!C11","华融行业周报!E11")</f>
        <v>0</v>
      </c>
      <c r="E8" s="71"/>
      <c r="F8" s="155"/>
      <c r="G8" s="155"/>
    </row>
    <row r="9" spans="1:7">
      <c r="A9" s="71" t="s">
        <v>342</v>
      </c>
      <c r="B9" s="153">
        <f>[5]!s_pq_pctchange(A9,"华融行业周报!C11","华融行业周报!E11")</f>
        <v>0</v>
      </c>
      <c r="C9" s="153">
        <f>[5]!s_pq_volume(A9,"华融行业周报!C11","华融行业周报!E11")</f>
        <v>0</v>
      </c>
      <c r="E9" s="71"/>
      <c r="F9" s="155"/>
      <c r="G9" s="155"/>
    </row>
    <row r="10" spans="1:7">
      <c r="A10" s="71" t="s">
        <v>343</v>
      </c>
      <c r="B10" s="153">
        <f>[5]!s_pq_pctchange(A10,"华融行业周报!C11","华融行业周报!E11")</f>
        <v>0</v>
      </c>
      <c r="C10" s="153">
        <f>[5]!s_pq_volume(A10,"华融行业周报!C11","华融行业周报!E11")</f>
        <v>0</v>
      </c>
      <c r="E10" s="71"/>
      <c r="F10" s="155"/>
      <c r="G10" s="155"/>
    </row>
    <row r="11" spans="1:7">
      <c r="A11" s="71" t="s">
        <v>344</v>
      </c>
      <c r="B11" s="153">
        <f>[5]!s_pq_pctchange(A11,"华融行业周报!C11","华融行业周报!E11")</f>
        <v>0</v>
      </c>
      <c r="C11" s="153">
        <f>[5]!s_pq_volume(A11,"华融行业周报!C11","华融行业周报!E11")</f>
        <v>0</v>
      </c>
      <c r="E11" s="71"/>
      <c r="F11" s="155"/>
      <c r="G11" s="155"/>
    </row>
    <row r="12" spans="1:7">
      <c r="A12" s="71" t="s">
        <v>345</v>
      </c>
      <c r="B12" s="153">
        <f>[5]!s_pq_pctchange(A12,"华融行业周报!C11","华融行业周报!E11")</f>
        <v>0</v>
      </c>
      <c r="C12" s="153">
        <f>[5]!s_pq_volume(A12,"华融行业周报!C11","华融行业周报!E11")</f>
        <v>0</v>
      </c>
      <c r="E12" s="71"/>
      <c r="F12" s="155"/>
      <c r="G12" s="155"/>
    </row>
    <row r="13" spans="1:7">
      <c r="A13" s="71" t="s">
        <v>346</v>
      </c>
      <c r="B13" s="153">
        <f>[5]!s_pq_pctchange(A13,"华融行业周报!C11","华融行业周报!E11")</f>
        <v>0</v>
      </c>
      <c r="C13" s="153">
        <f>[5]!s_pq_volume(A13,"华融行业周报!C11","华融行业周报!E11")</f>
        <v>0</v>
      </c>
      <c r="E13" s="71"/>
      <c r="F13" s="155"/>
      <c r="G13" s="155"/>
    </row>
    <row r="14" spans="1:7">
      <c r="A14" s="71" t="s">
        <v>347</v>
      </c>
      <c r="B14" s="153">
        <f>[5]!s_pq_pctchange(A14,"华融行业周报!C11","华融行业周报!E11")</f>
        <v>0</v>
      </c>
      <c r="C14" s="153">
        <f>[5]!s_pq_volume(A14,"华融行业周报!C11","华融行业周报!E11")</f>
        <v>0</v>
      </c>
      <c r="E14" s="71"/>
      <c r="F14" s="155"/>
      <c r="G14" s="155"/>
    </row>
    <row r="15" spans="1:7">
      <c r="A15" s="71" t="s">
        <v>348</v>
      </c>
      <c r="B15" s="153">
        <f>[5]!s_pq_pctchange(A15,"华融行业周报!C11","华融行业周报!E11")</f>
        <v>0</v>
      </c>
      <c r="C15" s="153">
        <f>[5]!s_pq_volume(A15,"华融行业周报!C11","华融行业周报!E11")</f>
        <v>0</v>
      </c>
      <c r="E15" s="71"/>
      <c r="F15" s="155"/>
      <c r="G15" s="155"/>
    </row>
    <row r="16" spans="1:7">
      <c r="A16" s="71" t="s">
        <v>349</v>
      </c>
      <c r="B16" s="153">
        <f>[5]!s_pq_pctchange(A16,"华融行业周报!C11","华融行业周报!E11")</f>
        <v>0</v>
      </c>
      <c r="C16" s="153">
        <f>[5]!s_pq_volume(A16,"华融行业周报!C11","华融行业周报!E11")</f>
        <v>0</v>
      </c>
      <c r="E16" s="71"/>
      <c r="F16" s="155"/>
      <c r="G16" s="155"/>
    </row>
    <row r="17" spans="1:6">
      <c r="A17" s="71" t="s">
        <v>350</v>
      </c>
      <c r="B17" s="153">
        <f>[5]!s_pq_pctchange(A17,"华融行业周报!C11","华融行业周报!E11")</f>
        <v>0</v>
      </c>
      <c r="C17" s="153">
        <f>[5]!s_pq_volume(A17,"华融行业周报!C11","华融行业周报!E11")</f>
        <v>0</v>
      </c>
      <c r="E17" s="129"/>
      <c r="F17" s="154"/>
    </row>
    <row r="18" spans="1:6">
      <c r="A18" s="129" t="s">
        <v>352</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8" t="s">
        <v>0</v>
      </c>
      <c r="B8" s="178"/>
      <c r="C8" s="178"/>
      <c r="D8" s="178"/>
      <c r="E8" s="178"/>
      <c r="F8" s="178" t="s">
        <v>7</v>
      </c>
      <c r="G8" s="178"/>
      <c r="H8" s="178"/>
      <c r="I8" s="178"/>
      <c r="J8" s="178"/>
    </row>
    <row r="9" spans="1:10" ht="31.5" customHeight="1">
      <c r="A9" s="29" t="s">
        <v>1</v>
      </c>
      <c r="B9" s="179" t="s">
        <v>8</v>
      </c>
      <c r="C9" s="180"/>
      <c r="D9" s="180"/>
      <c r="E9" s="181"/>
      <c r="F9" s="29" t="s">
        <v>16</v>
      </c>
      <c r="G9" s="176" t="s">
        <v>9</v>
      </c>
      <c r="H9" s="176"/>
      <c r="I9" s="176"/>
      <c r="J9" s="176"/>
    </row>
    <row r="10" spans="1:10" ht="31.5" customHeight="1">
      <c r="A10" s="29" t="s">
        <v>10</v>
      </c>
      <c r="B10" s="176" t="s">
        <v>11</v>
      </c>
      <c r="C10" s="176"/>
      <c r="D10" s="176"/>
      <c r="E10" s="176"/>
      <c r="F10" s="29" t="s">
        <v>2</v>
      </c>
      <c r="G10" s="176" t="s">
        <v>4</v>
      </c>
      <c r="H10" s="176"/>
      <c r="I10" s="176"/>
      <c r="J10" s="176"/>
    </row>
    <row r="11" spans="1:10" ht="31.5" customHeight="1">
      <c r="A11" s="29" t="s">
        <v>12</v>
      </c>
      <c r="B11" s="176" t="s">
        <v>13</v>
      </c>
      <c r="C11" s="176"/>
      <c r="D11" s="176"/>
      <c r="E11" s="176"/>
      <c r="F11" s="29" t="s">
        <v>17</v>
      </c>
      <c r="G11" s="176" t="s">
        <v>5</v>
      </c>
      <c r="H11" s="176"/>
      <c r="I11" s="176"/>
      <c r="J11" s="176"/>
    </row>
    <row r="12" spans="1:10" ht="31.5" customHeight="1">
      <c r="A12" s="29" t="s">
        <v>14</v>
      </c>
      <c r="B12" s="176" t="s">
        <v>15</v>
      </c>
      <c r="C12" s="176"/>
      <c r="D12" s="176"/>
      <c r="E12" s="176"/>
      <c r="F12" s="29"/>
      <c r="G12" s="177"/>
      <c r="H12" s="177"/>
      <c r="I12" s="177"/>
      <c r="J12" s="177"/>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5"/>
      <c r="B15" s="165"/>
      <c r="C15" s="165"/>
      <c r="D15" s="165"/>
      <c r="E15" s="165"/>
      <c r="F15" s="165"/>
      <c r="G15" s="165"/>
    </row>
    <row r="16" spans="1:10" ht="12" customHeight="1">
      <c r="A16" s="165"/>
      <c r="B16" s="165"/>
      <c r="C16" s="165"/>
      <c r="D16" s="165"/>
      <c r="E16" s="165"/>
      <c r="F16" s="165"/>
      <c r="G16" s="165"/>
    </row>
    <row r="17" spans="1:7" ht="14.25" customHeight="1">
      <c r="A17" s="165"/>
      <c r="B17" s="165"/>
      <c r="C17" s="165"/>
      <c r="D17" s="165"/>
      <c r="E17" s="165"/>
      <c r="F17" s="165"/>
      <c r="G17" s="165"/>
    </row>
    <row r="18" spans="1:7" ht="14.25" customHeight="1">
      <c r="A18" s="165"/>
      <c r="B18" s="165"/>
      <c r="C18" s="165"/>
      <c r="D18" s="165"/>
      <c r="E18" s="165"/>
      <c r="F18" s="165"/>
      <c r="G18" s="165"/>
    </row>
    <row r="19" spans="1:7">
      <c r="A19" s="165"/>
      <c r="B19" s="165"/>
      <c r="C19" s="165"/>
      <c r="D19" s="165"/>
      <c r="E19" s="165"/>
      <c r="F19" s="165"/>
      <c r="G19" s="165"/>
    </row>
    <row r="20" spans="1:7" ht="6.75" customHeight="1">
      <c r="A20" s="165"/>
      <c r="B20" s="165"/>
      <c r="C20" s="165"/>
      <c r="D20" s="165"/>
      <c r="E20" s="165"/>
      <c r="F20" s="165"/>
      <c r="G20" s="165"/>
    </row>
    <row r="21" spans="1:7" ht="8.25" customHeight="1">
      <c r="A21" s="165"/>
      <c r="B21" s="165"/>
      <c r="C21" s="165"/>
      <c r="D21" s="165"/>
      <c r="E21" s="165"/>
      <c r="F21" s="165"/>
      <c r="G21" s="165"/>
    </row>
    <row r="22" spans="1:7">
      <c r="A22" s="165"/>
      <c r="B22" s="165"/>
      <c r="C22" s="165"/>
      <c r="D22" s="165"/>
      <c r="E22" s="165"/>
      <c r="F22" s="165"/>
      <c r="G22" s="165"/>
    </row>
    <row r="23" spans="1:7">
      <c r="A23" s="165"/>
      <c r="B23" s="165"/>
      <c r="C23" s="165"/>
      <c r="D23" s="165"/>
      <c r="E23" s="165"/>
      <c r="F23" s="165"/>
      <c r="G23" s="165"/>
    </row>
    <row r="24" spans="1:7">
      <c r="A24" s="165"/>
      <c r="B24" s="165"/>
      <c r="C24" s="165"/>
      <c r="D24" s="165"/>
      <c r="E24" s="165"/>
      <c r="F24" s="165"/>
      <c r="G24" s="165"/>
    </row>
    <row r="25" spans="1:7">
      <c r="A25" s="165"/>
      <c r="B25" s="165"/>
      <c r="C25" s="165"/>
      <c r="D25" s="165"/>
      <c r="E25" s="165"/>
      <c r="F25" s="165"/>
      <c r="G25" s="165"/>
    </row>
    <row r="26" spans="1:7">
      <c r="A26" s="165"/>
      <c r="B26" s="165"/>
      <c r="C26" s="165"/>
      <c r="D26" s="165"/>
      <c r="E26" s="165"/>
      <c r="F26" s="165"/>
      <c r="G26" s="165"/>
    </row>
    <row r="27" spans="1:7">
      <c r="A27" s="165"/>
      <c r="B27" s="165"/>
      <c r="C27" s="165"/>
      <c r="D27" s="165"/>
      <c r="E27" s="165"/>
      <c r="F27" s="165"/>
      <c r="G27" s="165"/>
    </row>
    <row r="28" spans="1:7">
      <c r="A28" s="165"/>
      <c r="B28" s="165"/>
      <c r="C28" s="165"/>
      <c r="D28" s="165"/>
      <c r="E28" s="165"/>
      <c r="F28" s="165"/>
      <c r="G28" s="165"/>
    </row>
    <row r="29" spans="1:7">
      <c r="A29" s="165"/>
      <c r="B29" s="165"/>
      <c r="C29" s="165"/>
      <c r="D29" s="165"/>
      <c r="E29" s="165"/>
      <c r="F29" s="165"/>
      <c r="G29" s="165"/>
    </row>
    <row r="30" spans="1:7">
      <c r="A30" s="165"/>
      <c r="B30" s="165"/>
      <c r="C30" s="165"/>
      <c r="D30" s="165"/>
      <c r="E30" s="165"/>
      <c r="F30" s="165"/>
      <c r="G30" s="165"/>
    </row>
    <row r="31" spans="1:7">
      <c r="A31" s="165"/>
      <c r="B31" s="165"/>
      <c r="C31" s="165"/>
      <c r="D31" s="165"/>
      <c r="E31" s="165"/>
      <c r="F31" s="165"/>
      <c r="G31" s="165"/>
    </row>
    <row r="32" spans="1:7">
      <c r="A32" s="165"/>
      <c r="B32" s="165"/>
      <c r="C32" s="165"/>
      <c r="D32" s="165"/>
      <c r="E32" s="165"/>
      <c r="F32" s="165"/>
      <c r="G32" s="165"/>
    </row>
    <row r="33" spans="1:7">
      <c r="A33" s="165"/>
      <c r="B33" s="165"/>
      <c r="C33" s="165"/>
      <c r="D33" s="165"/>
      <c r="E33" s="165"/>
      <c r="F33" s="165"/>
      <c r="G33" s="165"/>
    </row>
    <row r="34" spans="1:7">
      <c r="A34" s="165"/>
      <c r="B34" s="165"/>
      <c r="C34" s="165"/>
      <c r="D34" s="165"/>
      <c r="E34" s="165"/>
      <c r="F34" s="165"/>
      <c r="G34" s="165"/>
    </row>
    <row r="35" spans="1:7">
      <c r="A35" s="165"/>
      <c r="B35" s="165"/>
      <c r="C35" s="165"/>
      <c r="D35" s="165"/>
      <c r="E35" s="165"/>
      <c r="F35" s="165"/>
      <c r="G35" s="165"/>
    </row>
    <row r="36" spans="1:7">
      <c r="A36" s="165"/>
      <c r="B36" s="165"/>
      <c r="C36" s="165"/>
      <c r="D36" s="165"/>
      <c r="E36" s="165"/>
      <c r="F36" s="165"/>
      <c r="G36" s="165"/>
    </row>
    <row r="37" spans="1:7">
      <c r="A37" s="165"/>
      <c r="B37" s="165"/>
      <c r="C37" s="165"/>
      <c r="D37" s="165"/>
      <c r="E37" s="165"/>
      <c r="F37" s="165"/>
      <c r="G37" s="165"/>
    </row>
    <row r="38" spans="1:7">
      <c r="A38" s="165"/>
      <c r="B38" s="165"/>
      <c r="C38" s="165"/>
      <c r="D38" s="165"/>
      <c r="E38" s="165"/>
      <c r="F38" s="165"/>
      <c r="G38" s="165"/>
    </row>
    <row r="39" spans="1:7">
      <c r="A39" s="165"/>
      <c r="B39" s="165"/>
      <c r="C39" s="165"/>
      <c r="D39" s="165"/>
      <c r="E39" s="165"/>
      <c r="F39" s="165"/>
      <c r="G39" s="165"/>
    </row>
    <row r="40" spans="1:7">
      <c r="A40" s="165"/>
      <c r="B40" s="165"/>
      <c r="C40" s="165"/>
      <c r="D40" s="165"/>
      <c r="E40" s="165"/>
      <c r="F40" s="165"/>
      <c r="G40" s="165"/>
    </row>
    <row r="41" spans="1:7">
      <c r="A41" s="165"/>
      <c r="B41" s="165"/>
      <c r="C41" s="165"/>
      <c r="D41" s="165"/>
      <c r="E41" s="165"/>
      <c r="F41" s="165"/>
      <c r="G41" s="165"/>
    </row>
    <row r="42" spans="1:7">
      <c r="A42" s="165"/>
      <c r="B42" s="165"/>
      <c r="C42" s="165"/>
      <c r="D42" s="165"/>
      <c r="E42" s="165"/>
      <c r="F42" s="165"/>
      <c r="G42" s="165"/>
    </row>
    <row r="43" spans="1:7">
      <c r="A43" s="165"/>
      <c r="B43" s="165"/>
      <c r="C43" s="165"/>
      <c r="D43" s="165"/>
      <c r="E43" s="165"/>
      <c r="F43" s="165"/>
      <c r="G43" s="165"/>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H1" sqref="H1:H1048576"/>
    </sheetView>
  </sheetViews>
  <sheetFormatPr defaultRowHeight="14.25"/>
  <cols>
    <col min="1" max="7" width="9" style="42"/>
    <col min="8" max="8" width="11.375"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368</v>
      </c>
      <c r="J2" s="151" t="s">
        <v>86</v>
      </c>
      <c r="K2" s="151" t="s">
        <v>368</v>
      </c>
      <c r="L2" s="151" t="s">
        <v>86</v>
      </c>
      <c r="M2" s="48" t="s">
        <v>20</v>
      </c>
      <c r="N2" s="48" t="s">
        <v>338</v>
      </c>
    </row>
    <row r="3" spans="1:18">
      <c r="H3" s="152"/>
      <c r="I3" s="152" t="s">
        <v>369</v>
      </c>
      <c r="J3" s="152" t="s">
        <v>87</v>
      </c>
      <c r="K3" s="152" t="s">
        <v>369</v>
      </c>
      <c r="L3" s="152" t="s">
        <v>87</v>
      </c>
      <c r="M3" s="68" t="s">
        <v>37</v>
      </c>
      <c r="N3" s="68" t="s">
        <v>205</v>
      </c>
      <c r="P3" s="59" t="s">
        <v>27</v>
      </c>
      <c r="Q3" s="59" t="s">
        <v>28</v>
      </c>
      <c r="R3" s="48" t="s">
        <v>26</v>
      </c>
    </row>
    <row r="4" spans="1:18">
      <c r="H4" s="94" t="s">
        <v>367</v>
      </c>
      <c r="I4" s="94" t="s">
        <v>370</v>
      </c>
      <c r="J4" s="94" t="s">
        <v>370</v>
      </c>
      <c r="K4" s="94" t="s">
        <v>371</v>
      </c>
      <c r="L4" s="94" t="s">
        <v>371</v>
      </c>
      <c r="M4" s="110" t="s">
        <v>19</v>
      </c>
      <c r="N4" s="110" t="s">
        <v>19</v>
      </c>
      <c r="O4" s="54"/>
      <c r="P4" s="55" t="s">
        <v>21</v>
      </c>
      <c r="Q4" s="58" t="s">
        <v>22</v>
      </c>
      <c r="R4" s="91">
        <f>[5]!s_pq_pctchange(Q4,$Q$18,$Q$19)</f>
        <v>-0.24606061814158586</v>
      </c>
    </row>
    <row r="5" spans="1:18">
      <c r="A5" s="53" t="s">
        <v>335</v>
      </c>
      <c r="H5" s="95">
        <v>41589</v>
      </c>
      <c r="I5" s="103">
        <v>2315.8890000000001</v>
      </c>
      <c r="J5" s="103">
        <v>5421.2163</v>
      </c>
      <c r="K5" s="103">
        <v>0.34420200000000001</v>
      </c>
      <c r="L5" s="103">
        <v>2.4301680000000001</v>
      </c>
      <c r="M5" s="49">
        <f>I5/$I$5-1</f>
        <v>0</v>
      </c>
      <c r="N5" s="49">
        <f>J5/$J$5-1</f>
        <v>0</v>
      </c>
      <c r="O5" s="54"/>
      <c r="P5" s="110" t="s">
        <v>204</v>
      </c>
      <c r="Q5" s="58" t="s">
        <v>203</v>
      </c>
      <c r="R5" s="91">
        <f>[5]!s_pq_pctchange(Q5,$Q$18,$Q$19)</f>
        <v>-1.7559743710186537</v>
      </c>
    </row>
    <row r="6" spans="1:18">
      <c r="H6" s="95">
        <v>41590</v>
      </c>
      <c r="I6" s="103">
        <v>2340</v>
      </c>
      <c r="J6" s="103">
        <v>5507.1736000000001</v>
      </c>
      <c r="K6" s="103">
        <v>1.041112</v>
      </c>
      <c r="L6" s="103">
        <v>1.585572</v>
      </c>
      <c r="M6" s="49">
        <f t="shared" ref="M6:M69" si="0">I6/$I$5-1</f>
        <v>1.0411120740242641E-2</v>
      </c>
      <c r="N6" s="49">
        <f t="shared" ref="N6:N69" si="1">J6/$J$5-1</f>
        <v>1.5855722266606476E-2</v>
      </c>
      <c r="O6" s="54"/>
      <c r="P6" s="110" t="s">
        <v>187</v>
      </c>
      <c r="Q6" s="58" t="s">
        <v>188</v>
      </c>
      <c r="R6" s="91">
        <f>[5]!s_pq_pctchange(Q6,$Q$18,$Q$19)</f>
        <v>-0.85261630918259668</v>
      </c>
    </row>
    <row r="7" spans="1:18">
      <c r="H7" s="95">
        <v>41591</v>
      </c>
      <c r="I7" s="103">
        <v>2288.116</v>
      </c>
      <c r="J7" s="103">
        <v>5413.2587999999996</v>
      </c>
      <c r="K7" s="103">
        <v>-2.2172649999999998</v>
      </c>
      <c r="L7" s="103">
        <v>-1.7053179999999999</v>
      </c>
      <c r="M7" s="49">
        <f t="shared" si="0"/>
        <v>-1.1992370964238885E-2</v>
      </c>
      <c r="N7" s="49">
        <f t="shared" si="1"/>
        <v>-1.4678440334506826E-3</v>
      </c>
      <c r="O7" s="54"/>
      <c r="P7" s="55" t="s">
        <v>189</v>
      </c>
      <c r="Q7" s="58" t="s">
        <v>190</v>
      </c>
      <c r="R7" s="91">
        <f>[5]!s_pq_pctchange(Q7,$Q$18,$Q$19)</f>
        <v>-1.5685833009394634</v>
      </c>
    </row>
    <row r="8" spans="1:18">
      <c r="H8" s="95">
        <v>41592</v>
      </c>
      <c r="I8" s="103">
        <v>2304.5010000000002</v>
      </c>
      <c r="J8" s="103">
        <v>5504.8760000000002</v>
      </c>
      <c r="K8" s="103">
        <v>0.71609100000000003</v>
      </c>
      <c r="L8" s="103">
        <v>1.6924589999999999</v>
      </c>
      <c r="M8" s="49">
        <f t="shared" si="0"/>
        <v>-4.9173341209358679E-3</v>
      </c>
      <c r="N8" s="49">
        <f t="shared" si="1"/>
        <v>1.5431905935942902E-2</v>
      </c>
      <c r="O8" s="54"/>
      <c r="P8" s="55" t="s">
        <v>192</v>
      </c>
      <c r="Q8" s="58" t="s">
        <v>191</v>
      </c>
      <c r="R8" s="91">
        <f>[5]!s_pq_pctchange(Q8,$Q$18,$Q$19)</f>
        <v>-2.8195484308100704</v>
      </c>
    </row>
    <row r="9" spans="1:18">
      <c r="H9" s="95">
        <v>41593</v>
      </c>
      <c r="I9" s="103">
        <v>2350.7339999999999</v>
      </c>
      <c r="J9" s="103">
        <v>5560.6184000000003</v>
      </c>
      <c r="K9" s="103">
        <v>2.0062039999999999</v>
      </c>
      <c r="L9" s="103">
        <v>1.0125999999999999</v>
      </c>
      <c r="M9" s="49">
        <f t="shared" si="0"/>
        <v>1.5046057906920263E-2</v>
      </c>
      <c r="N9" s="49">
        <f t="shared" si="1"/>
        <v>2.5714174142064783E-2</v>
      </c>
      <c r="O9" s="54"/>
      <c r="P9" s="55" t="s">
        <v>194</v>
      </c>
      <c r="Q9" s="58" t="s">
        <v>193</v>
      </c>
      <c r="R9" s="91">
        <f>[5]!s_pq_pctchange(Q9,$Q$18,$Q$19)</f>
        <v>-2.3587980562002842</v>
      </c>
    </row>
    <row r="10" spans="1:18">
      <c r="H10" s="95">
        <v>41596</v>
      </c>
      <c r="I10" s="103">
        <v>2428.9029999999998</v>
      </c>
      <c r="J10" s="103">
        <v>5620.5567000000001</v>
      </c>
      <c r="K10" s="103">
        <v>3.3253020000000002</v>
      </c>
      <c r="L10" s="103">
        <v>1.0779069999999999</v>
      </c>
      <c r="M10" s="49">
        <f t="shared" si="0"/>
        <v>4.8799402734759578E-2</v>
      </c>
      <c r="N10" s="49">
        <f t="shared" si="1"/>
        <v>3.6770419951699829E-2</v>
      </c>
      <c r="O10" s="54"/>
      <c r="P10" s="55" t="s">
        <v>196</v>
      </c>
      <c r="Q10" s="58" t="s">
        <v>195</v>
      </c>
      <c r="R10" s="91">
        <f>[5]!s_pq_pctchange(Q10,$Q$18,$Q$19)</f>
        <v>-1.6406148015648103</v>
      </c>
    </row>
    <row r="11" spans="1:18">
      <c r="H11" s="95">
        <v>41597</v>
      </c>
      <c r="I11" s="103">
        <v>2412.163</v>
      </c>
      <c r="J11" s="103">
        <v>5607.1268</v>
      </c>
      <c r="K11" s="103">
        <v>-0.68920000000000003</v>
      </c>
      <c r="L11" s="103">
        <v>-0.23894299999999999</v>
      </c>
      <c r="M11" s="49">
        <f t="shared" si="0"/>
        <v>4.1571077024848746E-2</v>
      </c>
      <c r="N11" s="49">
        <f t="shared" si="1"/>
        <v>3.4293134549898019E-2</v>
      </c>
      <c r="O11" s="54"/>
      <c r="P11" s="55" t="s">
        <v>198</v>
      </c>
      <c r="Q11" s="58" t="s">
        <v>197</v>
      </c>
      <c r="R11" s="91">
        <f>[5]!s_pq_pctchange(Q11,$Q$18,$Q$19)</f>
        <v>-1.5997329495567425</v>
      </c>
    </row>
    <row r="12" spans="1:18">
      <c r="H12" s="95">
        <v>41598</v>
      </c>
      <c r="I12" s="103">
        <v>2424.85</v>
      </c>
      <c r="J12" s="103">
        <v>5631.7712000000001</v>
      </c>
      <c r="K12" s="103">
        <v>0.52595899999999995</v>
      </c>
      <c r="L12" s="103">
        <v>0.43951899999999999</v>
      </c>
      <c r="M12" s="49">
        <f t="shared" si="0"/>
        <v>4.7049318857682598E-2</v>
      </c>
      <c r="N12" s="49">
        <f t="shared" si="1"/>
        <v>3.8839051671854641E-2</v>
      </c>
      <c r="O12" s="54"/>
      <c r="P12" s="55" t="s">
        <v>200</v>
      </c>
      <c r="Q12" s="58" t="s">
        <v>199</v>
      </c>
      <c r="R12" s="91">
        <f>[5]!s_pq_pctchange(Q12,$Q$18,$Q$19)</f>
        <v>-2.9408210906018195</v>
      </c>
    </row>
    <row r="13" spans="1:18">
      <c r="H13" s="95">
        <v>41599</v>
      </c>
      <c r="I13" s="103">
        <v>2409.989</v>
      </c>
      <c r="J13" s="103">
        <v>5611.3932000000004</v>
      </c>
      <c r="K13" s="103">
        <v>-0.61286300000000005</v>
      </c>
      <c r="L13" s="103">
        <v>-0.36183999999999999</v>
      </c>
      <c r="M13" s="49">
        <f t="shared" si="0"/>
        <v>4.0632344641733598E-2</v>
      </c>
      <c r="N13" s="49">
        <f t="shared" si="1"/>
        <v>3.5080116615158863E-2</v>
      </c>
      <c r="O13" s="54"/>
      <c r="P13" s="55" t="s">
        <v>202</v>
      </c>
      <c r="Q13" s="58" t="s">
        <v>201</v>
      </c>
      <c r="R13" s="91">
        <f>[5]!s_pq_pctchange(Q13,$Q$18,$Q$19)</f>
        <v>2.2930439448278328</v>
      </c>
    </row>
    <row r="14" spans="1:18">
      <c r="H14" s="95">
        <v>41600</v>
      </c>
      <c r="I14" s="103">
        <v>2397.962</v>
      </c>
      <c r="J14" s="103">
        <v>5573.6073999999999</v>
      </c>
      <c r="K14" s="103">
        <v>-0.49904799999999999</v>
      </c>
      <c r="L14" s="103">
        <v>-0.67337599999999997</v>
      </c>
      <c r="M14" s="49">
        <f t="shared" si="0"/>
        <v>3.5439090560903441E-2</v>
      </c>
      <c r="N14" s="49">
        <f t="shared" si="1"/>
        <v>2.8110130931318755E-2</v>
      </c>
      <c r="O14" s="54"/>
      <c r="Q14" s="58"/>
      <c r="R14" s="91"/>
    </row>
    <row r="15" spans="1:18">
      <c r="H15" s="95">
        <v>41603</v>
      </c>
      <c r="I15" s="103">
        <v>2388.6289999999999</v>
      </c>
      <c r="J15" s="103">
        <v>5589.5437000000002</v>
      </c>
      <c r="K15" s="103">
        <v>-0.389206</v>
      </c>
      <c r="L15" s="103">
        <v>0.28592400000000001</v>
      </c>
      <c r="M15" s="49">
        <f t="shared" si="0"/>
        <v>3.1409104667797116E-2</v>
      </c>
      <c r="N15" s="49">
        <f t="shared" si="1"/>
        <v>3.1049748005811839E-2</v>
      </c>
      <c r="O15" s="54"/>
    </row>
    <row r="16" spans="1:18">
      <c r="H16" s="95">
        <v>41604</v>
      </c>
      <c r="I16" s="103">
        <v>2387.4160000000002</v>
      </c>
      <c r="J16" s="103">
        <v>5611.7790999999997</v>
      </c>
      <c r="K16" s="103">
        <v>-5.0782000000000001E-2</v>
      </c>
      <c r="L16" s="103">
        <v>0.39780300000000002</v>
      </c>
      <c r="M16" s="49">
        <f t="shared" si="0"/>
        <v>3.088533172358443E-2</v>
      </c>
      <c r="N16" s="49">
        <f t="shared" si="1"/>
        <v>3.5151299902938637E-2</v>
      </c>
      <c r="O16" s="54"/>
    </row>
    <row r="17" spans="1:18">
      <c r="H17" s="95">
        <v>41605</v>
      </c>
      <c r="I17" s="103">
        <v>2414.4810000000002</v>
      </c>
      <c r="J17" s="103">
        <v>5652.8665000000001</v>
      </c>
      <c r="K17" s="103">
        <v>1.1336520000000001</v>
      </c>
      <c r="L17" s="103">
        <v>0.73216400000000004</v>
      </c>
      <c r="M17" s="49">
        <f t="shared" si="0"/>
        <v>4.2571988553855578E-2</v>
      </c>
      <c r="N17" s="49">
        <f t="shared" si="1"/>
        <v>4.2730300209567362E-2</v>
      </c>
      <c r="O17" s="54"/>
      <c r="P17" s="54"/>
    </row>
    <row r="18" spans="1:18">
      <c r="H18" s="95">
        <v>41606</v>
      </c>
      <c r="I18" s="103">
        <v>2439.5300000000002</v>
      </c>
      <c r="J18" s="103">
        <v>5708.0808999999999</v>
      </c>
      <c r="K18" s="103">
        <v>1.0374490000000001</v>
      </c>
      <c r="L18" s="103">
        <v>0.97675000000000001</v>
      </c>
      <c r="M18" s="49">
        <f t="shared" si="0"/>
        <v>5.3388137341642938E-2</v>
      </c>
      <c r="N18" s="49">
        <f t="shared" si="1"/>
        <v>5.2915173297918283E-2</v>
      </c>
      <c r="O18" s="54"/>
      <c r="P18" s="55" t="s">
        <v>24</v>
      </c>
      <c r="Q18" s="60">
        <f>Q19-4</f>
        <v>41946</v>
      </c>
      <c r="R18"/>
    </row>
    <row r="19" spans="1:18">
      <c r="H19" s="95">
        <v>41607</v>
      </c>
      <c r="I19" s="103">
        <v>2438.944</v>
      </c>
      <c r="J19" s="103">
        <v>5774.3321999999998</v>
      </c>
      <c r="K19" s="103">
        <v>-2.4021000000000001E-2</v>
      </c>
      <c r="L19" s="103">
        <v>1.160658</v>
      </c>
      <c r="M19" s="49">
        <f t="shared" si="0"/>
        <v>5.3135102761833419E-2</v>
      </c>
      <c r="N19" s="49">
        <f t="shared" si="1"/>
        <v>6.5135917930446707E-2</v>
      </c>
      <c r="O19" s="54"/>
      <c r="P19" s="55" t="s">
        <v>25</v>
      </c>
      <c r="Q19" s="60">
        <f>华融行业周报!E11</f>
        <v>41950</v>
      </c>
      <c r="R19"/>
    </row>
    <row r="20" spans="1:18">
      <c r="H20" s="95">
        <v>41610</v>
      </c>
      <c r="I20" s="103">
        <v>2418.788</v>
      </c>
      <c r="J20" s="103">
        <v>5524.8162000000002</v>
      </c>
      <c r="K20" s="103">
        <v>-0.82642300000000002</v>
      </c>
      <c r="L20" s="103">
        <v>-4.321123</v>
      </c>
      <c r="M20" s="49">
        <f t="shared" si="0"/>
        <v>4.443174953549156E-2</v>
      </c>
      <c r="N20" s="49">
        <f t="shared" si="1"/>
        <v>1.9110084207486722E-2</v>
      </c>
      <c r="O20" s="54"/>
      <c r="P20" s="54"/>
      <c r="Q20" s="60"/>
    </row>
    <row r="21" spans="1:18">
      <c r="H21" s="95">
        <v>41611</v>
      </c>
      <c r="I21" s="103">
        <v>2442.7840000000001</v>
      </c>
      <c r="J21" s="103">
        <v>5639.3207000000002</v>
      </c>
      <c r="K21" s="103">
        <v>0.99206700000000003</v>
      </c>
      <c r="L21" s="103">
        <v>2.072549</v>
      </c>
      <c r="M21" s="49">
        <f t="shared" si="0"/>
        <v>5.479321331894571E-2</v>
      </c>
      <c r="N21" s="49">
        <f t="shared" si="1"/>
        <v>4.0231635841573077E-2</v>
      </c>
      <c r="O21" s="54"/>
      <c r="P21" s="54"/>
    </row>
    <row r="22" spans="1:18">
      <c r="A22" s="87" t="s">
        <v>31</v>
      </c>
      <c r="H22" s="95">
        <v>41612</v>
      </c>
      <c r="I22" s="103">
        <v>2475.1350000000002</v>
      </c>
      <c r="J22" s="103">
        <v>5706.1691000000001</v>
      </c>
      <c r="K22" s="103">
        <v>1.3243499999999999</v>
      </c>
      <c r="L22" s="103">
        <v>1.185398</v>
      </c>
      <c r="M22" s="49">
        <f t="shared" si="0"/>
        <v>6.8762362962991874E-2</v>
      </c>
      <c r="N22" s="49">
        <f t="shared" si="1"/>
        <v>5.2562521808989571E-2</v>
      </c>
      <c r="O22" s="54"/>
      <c r="P22" s="59" t="s">
        <v>58</v>
      </c>
      <c r="Q22" s="59" t="s">
        <v>59</v>
      </c>
      <c r="R22" s="48" t="s">
        <v>60</v>
      </c>
    </row>
    <row r="23" spans="1:18">
      <c r="H23" s="95">
        <v>41613</v>
      </c>
      <c r="I23" s="103">
        <v>2468.1970000000001</v>
      </c>
      <c r="J23" s="103">
        <v>5695.4938000000002</v>
      </c>
      <c r="K23" s="103">
        <v>-0.280308</v>
      </c>
      <c r="L23" s="103">
        <v>-0.187083</v>
      </c>
      <c r="M23" s="49">
        <f t="shared" si="0"/>
        <v>6.5766537169959394E-2</v>
      </c>
      <c r="N23" s="49">
        <f t="shared" si="1"/>
        <v>5.059335116364938E-2</v>
      </c>
      <c r="O23" s="54"/>
      <c r="P23" s="55" t="s">
        <v>23</v>
      </c>
      <c r="Q23" s="58" t="s">
        <v>88</v>
      </c>
      <c r="R23" s="91">
        <f>[5]!s_pq_pctchange(P23,$Q$18,$Q$19)</f>
        <v>-2.603384744768833</v>
      </c>
    </row>
    <row r="24" spans="1:18">
      <c r="A24" s="53" t="s">
        <v>29</v>
      </c>
      <c r="H24" s="95">
        <v>41614</v>
      </c>
      <c r="I24" s="103">
        <v>2452.2869999999998</v>
      </c>
      <c r="J24" s="103">
        <v>5680.0304999999998</v>
      </c>
      <c r="K24" s="103">
        <v>-0.64459999999999995</v>
      </c>
      <c r="L24" s="103">
        <v>-0.27150099999999999</v>
      </c>
      <c r="M24" s="49">
        <f t="shared" si="0"/>
        <v>5.8896605148174075E-2</v>
      </c>
      <c r="N24" s="49">
        <f t="shared" si="1"/>
        <v>4.7740983882159416E-2</v>
      </c>
      <c r="O24" s="54"/>
      <c r="P24" s="55" t="s">
        <v>114</v>
      </c>
      <c r="Q24" s="58" t="s">
        <v>95</v>
      </c>
      <c r="R24" s="91">
        <f>[5]!s_pq_pctchange(P24,$Q$18,$Q$19)</f>
        <v>0.42896189161603093</v>
      </c>
    </row>
    <row r="25" spans="1:18">
      <c r="H25" s="95">
        <v>41617</v>
      </c>
      <c r="I25" s="103">
        <v>2450.8719999999998</v>
      </c>
      <c r="J25" s="103">
        <v>5705.4655000000002</v>
      </c>
      <c r="K25" s="103">
        <v>-5.7701000000000002E-2</v>
      </c>
      <c r="L25" s="103">
        <v>0.447797</v>
      </c>
      <c r="M25" s="49">
        <f t="shared" si="0"/>
        <v>5.8285608679863099E-2</v>
      </c>
      <c r="N25" s="49">
        <f t="shared" si="1"/>
        <v>5.2432735436142019E-2</v>
      </c>
      <c r="O25" s="54"/>
      <c r="P25" s="55" t="s">
        <v>108</v>
      </c>
      <c r="Q25" s="58" t="s">
        <v>68</v>
      </c>
      <c r="R25" s="91">
        <f>[5]!s_pq_pctchange(P25,$Q$18,$Q$19)</f>
        <v>0.55236184687583734</v>
      </c>
    </row>
    <row r="26" spans="1:18">
      <c r="H26" s="95">
        <v>41618</v>
      </c>
      <c r="I26" s="103">
        <v>2453.3220000000001</v>
      </c>
      <c r="J26" s="103">
        <v>5663.6508000000003</v>
      </c>
      <c r="K26" s="103">
        <v>9.9963999999999997E-2</v>
      </c>
      <c r="L26" s="103">
        <v>-0.73288799999999998</v>
      </c>
      <c r="M26" s="49">
        <f t="shared" si="0"/>
        <v>5.9343517759270936E-2</v>
      </c>
      <c r="N26" s="49">
        <f t="shared" si="1"/>
        <v>4.4719577043992986E-2</v>
      </c>
      <c r="O26" s="54"/>
      <c r="P26" s="55" t="s">
        <v>83</v>
      </c>
      <c r="Q26" s="58" t="s">
        <v>84</v>
      </c>
      <c r="R26" s="91">
        <f>[5]!s_pq_pctchange(P26,$Q$18,$Q$19)</f>
        <v>1.1264010231486266</v>
      </c>
    </row>
    <row r="27" spans="1:18">
      <c r="H27" s="95">
        <v>41619</v>
      </c>
      <c r="I27" s="103">
        <v>2412.7629999999999</v>
      </c>
      <c r="J27" s="103">
        <v>5613.4948999999997</v>
      </c>
      <c r="K27" s="103">
        <v>-1.6532279999999999</v>
      </c>
      <c r="L27" s="103">
        <v>-0.885575</v>
      </c>
      <c r="M27" s="49">
        <f t="shared" si="0"/>
        <v>4.18301567993975E-2</v>
      </c>
      <c r="N27" s="49">
        <f t="shared" si="1"/>
        <v>3.546779714360393E-2</v>
      </c>
      <c r="O27" s="54"/>
      <c r="P27" s="55" t="s">
        <v>91</v>
      </c>
      <c r="Q27" s="58" t="s">
        <v>92</v>
      </c>
      <c r="R27" s="91">
        <f>[5]!s_pq_pctchange(P27,$Q$18,$Q$19)</f>
        <v>-1.7626291172753272</v>
      </c>
    </row>
    <row r="28" spans="1:18">
      <c r="H28" s="95">
        <v>41620</v>
      </c>
      <c r="I28" s="103">
        <v>2410.0149999999999</v>
      </c>
      <c r="J28" s="103">
        <v>5662.5016999999998</v>
      </c>
      <c r="K28" s="103">
        <v>-0.113894</v>
      </c>
      <c r="L28" s="103">
        <v>0.87301799999999996</v>
      </c>
      <c r="M28" s="49">
        <f t="shared" si="0"/>
        <v>4.0643571431963954E-2</v>
      </c>
      <c r="N28" s="49">
        <f t="shared" si="1"/>
        <v>4.4507613540526014E-2</v>
      </c>
      <c r="O28" s="54"/>
      <c r="P28" s="55" t="s">
        <v>86</v>
      </c>
      <c r="Q28" s="58" t="s">
        <v>87</v>
      </c>
      <c r="R28" s="91">
        <f>[5]!s_pq_pctchange(P28,$Q$18,$Q$19)</f>
        <v>-1.7559743710186537</v>
      </c>
    </row>
    <row r="29" spans="1:18">
      <c r="H29" s="95">
        <v>41621</v>
      </c>
      <c r="I29" s="103">
        <v>2406.6390000000001</v>
      </c>
      <c r="J29" s="103">
        <v>5687.4529000000002</v>
      </c>
      <c r="K29" s="103">
        <v>-0.14008200000000001</v>
      </c>
      <c r="L29" s="103">
        <v>0.440639</v>
      </c>
      <c r="M29" s="49">
        <f t="shared" si="0"/>
        <v>3.9185815900502963E-2</v>
      </c>
      <c r="N29" s="49">
        <f t="shared" si="1"/>
        <v>4.9110123128641936E-2</v>
      </c>
      <c r="O29" s="54"/>
      <c r="P29" s="55" t="s">
        <v>109</v>
      </c>
      <c r="Q29" s="58" t="s">
        <v>71</v>
      </c>
      <c r="R29" s="91">
        <f>[5]!s_pq_pctchange(P29,$Q$18,$Q$19)</f>
        <v>0.55144932475927888</v>
      </c>
    </row>
    <row r="30" spans="1:18">
      <c r="H30" s="95">
        <v>41624</v>
      </c>
      <c r="I30" s="103">
        <v>2367.9229999999998</v>
      </c>
      <c r="J30" s="103">
        <v>5602.9089000000004</v>
      </c>
      <c r="K30" s="103">
        <v>-1.608717</v>
      </c>
      <c r="L30" s="103">
        <v>-1.4864999999999999</v>
      </c>
      <c r="M30" s="49">
        <f t="shared" si="0"/>
        <v>2.2468261648118659E-2</v>
      </c>
      <c r="N30" s="49">
        <f t="shared" si="1"/>
        <v>3.3515098816477851E-2</v>
      </c>
      <c r="O30" s="54"/>
      <c r="P30" s="55" t="s">
        <v>64</v>
      </c>
      <c r="Q30" s="58" t="s">
        <v>65</v>
      </c>
      <c r="R30" s="91">
        <f>[5]!s_pq_pctchange(P30,$Q$18,$Q$19)</f>
        <v>1.206231245264866</v>
      </c>
    </row>
    <row r="31" spans="1:18">
      <c r="H31" s="95">
        <v>41625</v>
      </c>
      <c r="I31" s="103">
        <v>2356.3760000000002</v>
      </c>
      <c r="J31" s="103">
        <v>5636.8029999999999</v>
      </c>
      <c r="K31" s="103">
        <v>-0.48764299999999999</v>
      </c>
      <c r="L31" s="103">
        <v>0.60493799999999998</v>
      </c>
      <c r="M31" s="49">
        <f t="shared" si="0"/>
        <v>1.7482271386927373E-2</v>
      </c>
      <c r="N31" s="49">
        <f t="shared" si="1"/>
        <v>3.9767219765793227E-2</v>
      </c>
      <c r="O31" s="54"/>
      <c r="P31" s="55" t="s">
        <v>117</v>
      </c>
      <c r="Q31" s="58" t="s">
        <v>102</v>
      </c>
      <c r="R31" s="91">
        <f>[5]!s_pq_pctchange(P31,$Q$18,$Q$19)</f>
        <v>2.0692768787378135E-2</v>
      </c>
    </row>
    <row r="32" spans="1:18">
      <c r="H32" s="95">
        <v>41626</v>
      </c>
      <c r="I32" s="103">
        <v>2357.2260000000001</v>
      </c>
      <c r="J32" s="103">
        <v>5670.5479999999998</v>
      </c>
      <c r="K32" s="103">
        <v>3.6072E-2</v>
      </c>
      <c r="L32" s="103">
        <v>0.59865500000000005</v>
      </c>
      <c r="M32" s="49">
        <f t="shared" si="0"/>
        <v>1.7849301067538237E-2</v>
      </c>
      <c r="N32" s="49">
        <f t="shared" si="1"/>
        <v>4.599183766196524E-2</v>
      </c>
      <c r="O32" s="54"/>
      <c r="P32" s="55" t="s">
        <v>113</v>
      </c>
      <c r="Q32" s="58" t="s">
        <v>85</v>
      </c>
      <c r="R32" s="91">
        <f>[5]!s_pq_pctchange(P32,$Q$18,$Q$19)</f>
        <v>-0.1043241007528839</v>
      </c>
    </row>
    <row r="33" spans="1:18">
      <c r="H33" s="95">
        <v>41627</v>
      </c>
      <c r="I33" s="103">
        <v>2332.41</v>
      </c>
      <c r="J33" s="103">
        <v>5627.4085999999998</v>
      </c>
      <c r="K33" s="103">
        <v>-1.0527629999999999</v>
      </c>
      <c r="L33" s="103">
        <v>-0.76076200000000005</v>
      </c>
      <c r="M33" s="49">
        <f t="shared" si="0"/>
        <v>7.1337615922004716E-3</v>
      </c>
      <c r="N33" s="49">
        <f t="shared" si="1"/>
        <v>3.8034324511272422E-2</v>
      </c>
      <c r="O33" s="54"/>
      <c r="P33" s="55" t="s">
        <v>116</v>
      </c>
      <c r="Q33" s="58" t="s">
        <v>97</v>
      </c>
      <c r="R33" s="91">
        <f>[5]!s_pq_pctchange(P33,$Q$18,$Q$19)</f>
        <v>-0.59088092327996833</v>
      </c>
    </row>
    <row r="34" spans="1:18">
      <c r="H34" s="95">
        <v>41628</v>
      </c>
      <c r="I34" s="103">
        <v>2278.136</v>
      </c>
      <c r="J34" s="103">
        <v>5596.6125000000002</v>
      </c>
      <c r="K34" s="103">
        <v>-2.3269489999999999</v>
      </c>
      <c r="L34" s="103">
        <v>-0.54725199999999996</v>
      </c>
      <c r="M34" s="49">
        <f t="shared" si="0"/>
        <v>-1.6301731214233617E-2</v>
      </c>
      <c r="N34" s="49">
        <f t="shared" si="1"/>
        <v>3.2353662037059916E-2</v>
      </c>
      <c r="O34" s="54"/>
      <c r="P34" s="55" t="s">
        <v>74</v>
      </c>
      <c r="Q34" s="58" t="s">
        <v>75</v>
      </c>
      <c r="R34" s="91">
        <f>[5]!s_pq_pctchange(P34,$Q$18,$Q$19)</f>
        <v>2.0660704435342847</v>
      </c>
    </row>
    <row r="35" spans="1:18">
      <c r="H35" s="95">
        <v>41631</v>
      </c>
      <c r="I35" s="103">
        <v>2284.6019999999999</v>
      </c>
      <c r="J35" s="103">
        <v>5754.6185999999998</v>
      </c>
      <c r="K35" s="103">
        <v>0.283829</v>
      </c>
      <c r="L35" s="103">
        <v>2.823245</v>
      </c>
      <c r="M35" s="49">
        <f t="shared" si="0"/>
        <v>-1.3509714843846221E-2</v>
      </c>
      <c r="N35" s="49">
        <f t="shared" si="1"/>
        <v>6.1499538396946107E-2</v>
      </c>
      <c r="O35" s="54"/>
      <c r="P35" s="55" t="s">
        <v>106</v>
      </c>
      <c r="Q35" s="58" t="s">
        <v>62</v>
      </c>
      <c r="R35" s="91">
        <f>[5]!s_pq_pctchange(P35,$Q$18,$Q$19)</f>
        <v>-1.6990150428418005</v>
      </c>
    </row>
    <row r="36" spans="1:18">
      <c r="H36" s="95">
        <v>41632</v>
      </c>
      <c r="I36" s="103">
        <v>2288.248</v>
      </c>
      <c r="J36" s="103">
        <v>5734.4072999999999</v>
      </c>
      <c r="K36" s="103">
        <v>0.15959000000000001</v>
      </c>
      <c r="L36" s="103">
        <v>-0.351219</v>
      </c>
      <c r="M36" s="49">
        <f t="shared" si="0"/>
        <v>-1.1935373413838102E-2</v>
      </c>
      <c r="N36" s="49">
        <f t="shared" si="1"/>
        <v>5.7771352897319384E-2</v>
      </c>
      <c r="O36" s="54"/>
      <c r="P36" s="55" t="s">
        <v>66</v>
      </c>
      <c r="Q36" s="58" t="s">
        <v>67</v>
      </c>
      <c r="R36" s="91">
        <f>[5]!s_pq_pctchange(P36,$Q$18,$Q$19)</f>
        <v>0.37659913175611681</v>
      </c>
    </row>
    <row r="37" spans="1:18">
      <c r="H37" s="95">
        <v>41633</v>
      </c>
      <c r="I37" s="103">
        <v>2305.11</v>
      </c>
      <c r="J37" s="103">
        <v>5757.9732999999997</v>
      </c>
      <c r="K37" s="103">
        <v>0.736896</v>
      </c>
      <c r="L37" s="103">
        <v>0.41095799999999999</v>
      </c>
      <c r="M37" s="49">
        <f t="shared" si="0"/>
        <v>-4.6543681497688283E-3</v>
      </c>
      <c r="N37" s="49">
        <f t="shared" si="1"/>
        <v>6.2118347869646762E-2</v>
      </c>
      <c r="O37" s="54"/>
      <c r="P37" s="55" t="s">
        <v>69</v>
      </c>
      <c r="Q37" s="58" t="s">
        <v>70</v>
      </c>
      <c r="R37" s="91">
        <f>[5]!s_pq_pctchange(P37,$Q$18,$Q$19)</f>
        <v>3.8237093710615344</v>
      </c>
    </row>
    <row r="38" spans="1:18">
      <c r="H38" s="95">
        <v>41634</v>
      </c>
      <c r="I38" s="103">
        <v>2265.3339999999998</v>
      </c>
      <c r="J38" s="103">
        <v>5709.7776000000003</v>
      </c>
      <c r="K38" s="103">
        <v>-1.7255579999999999</v>
      </c>
      <c r="L38" s="103">
        <v>-0.83702500000000002</v>
      </c>
      <c r="M38" s="49">
        <f t="shared" si="0"/>
        <v>-2.1829630003856071E-2</v>
      </c>
      <c r="N38" s="49">
        <f t="shared" si="1"/>
        <v>5.3228147343982624E-2</v>
      </c>
      <c r="O38" s="54"/>
      <c r="P38" s="55" t="s">
        <v>93</v>
      </c>
      <c r="Q38" s="58" t="s">
        <v>94</v>
      </c>
      <c r="R38" s="91">
        <f>[5]!s_pq_pctchange(P38,$Q$18,$Q$19)</f>
        <v>3.1135768920489859</v>
      </c>
    </row>
    <row r="39" spans="1:18">
      <c r="H39" s="95">
        <v>41635</v>
      </c>
      <c r="I39" s="103">
        <v>2303.4780000000001</v>
      </c>
      <c r="J39" s="103">
        <v>5761.7932000000001</v>
      </c>
      <c r="K39" s="103">
        <v>1.6838139999999999</v>
      </c>
      <c r="L39" s="103">
        <v>0.91099200000000002</v>
      </c>
      <c r="M39" s="49">
        <f t="shared" si="0"/>
        <v>-5.3590651365414965E-3</v>
      </c>
      <c r="N39" s="49">
        <f t="shared" si="1"/>
        <v>6.2822968343838159E-2</v>
      </c>
      <c r="O39" s="54"/>
      <c r="P39" s="55" t="s">
        <v>111</v>
      </c>
      <c r="Q39" s="58" t="s">
        <v>79</v>
      </c>
      <c r="R39" s="91">
        <f>[5]!s_pq_pctchange(P39,$Q$18,$Q$19)</f>
        <v>-1.1891636076157619</v>
      </c>
    </row>
    <row r="40" spans="1:18">
      <c r="H40" s="95">
        <v>41638</v>
      </c>
      <c r="I40" s="103">
        <v>2299.4580000000001</v>
      </c>
      <c r="J40" s="103">
        <v>5767.9749000000002</v>
      </c>
      <c r="K40" s="103">
        <v>-0.17451900000000001</v>
      </c>
      <c r="L40" s="103">
        <v>0.10728799999999999</v>
      </c>
      <c r="M40" s="49">
        <f t="shared" si="0"/>
        <v>-7.0948996260183916E-3</v>
      </c>
      <c r="N40" s="49">
        <f t="shared" si="1"/>
        <v>6.3963247509604138E-2</v>
      </c>
      <c r="O40" s="54"/>
      <c r="P40" s="55" t="s">
        <v>107</v>
      </c>
      <c r="Q40" s="58" t="s">
        <v>63</v>
      </c>
      <c r="R40" s="91">
        <f>[5]!s_pq_pctchange(P40,$Q$18,$Q$19)</f>
        <v>-2.0486074818035216</v>
      </c>
    </row>
    <row r="41" spans="1:18">
      <c r="A41" s="87" t="s">
        <v>31</v>
      </c>
      <c r="H41" s="95">
        <v>41639</v>
      </c>
      <c r="I41" s="103">
        <v>2330.0259999999998</v>
      </c>
      <c r="J41" s="103">
        <v>5813.2374</v>
      </c>
      <c r="K41" s="103">
        <v>1.3293569999999999</v>
      </c>
      <c r="L41" s="103">
        <v>0.784721</v>
      </c>
      <c r="M41" s="49">
        <f t="shared" si="0"/>
        <v>6.1043512879934703E-3</v>
      </c>
      <c r="N41" s="49">
        <f t="shared" si="1"/>
        <v>7.23123886423791E-2</v>
      </c>
      <c r="O41" s="54"/>
      <c r="P41" s="55" t="s">
        <v>89</v>
      </c>
      <c r="Q41" s="58" t="s">
        <v>90</v>
      </c>
      <c r="R41" s="91">
        <f>[5]!s_pq_pctchange(P41,$Q$18,$Q$19)</f>
        <v>-0.14928402626206427</v>
      </c>
    </row>
    <row r="42" spans="1:18">
      <c r="H42" s="95">
        <v>41641</v>
      </c>
      <c r="I42" s="103">
        <v>2321.9780000000001</v>
      </c>
      <c r="J42" s="103">
        <v>5916.2241000000004</v>
      </c>
      <c r="K42" s="103">
        <v>-0.34540399999999999</v>
      </c>
      <c r="L42" s="103">
        <v>1.7715890000000001</v>
      </c>
      <c r="M42" s="49">
        <f t="shared" si="0"/>
        <v>2.629227912045895E-3</v>
      </c>
      <c r="N42" s="49">
        <f t="shared" si="1"/>
        <v>9.1309361701727321E-2</v>
      </c>
      <c r="O42" s="54"/>
      <c r="P42" s="55" t="s">
        <v>81</v>
      </c>
      <c r="Q42" s="58" t="s">
        <v>82</v>
      </c>
      <c r="R42" s="91">
        <f>[5]!s_pq_pctchange(P42,$Q$18,$Q$19)</f>
        <v>2.1331753813506049</v>
      </c>
    </row>
    <row r="43" spans="1:18">
      <c r="A43" s="53" t="s">
        <v>29</v>
      </c>
      <c r="H43" s="95">
        <v>41642</v>
      </c>
      <c r="I43" s="103">
        <v>2290.779</v>
      </c>
      <c r="J43" s="103">
        <v>5884.6707999999999</v>
      </c>
      <c r="K43" s="103">
        <v>-1.343639</v>
      </c>
      <c r="L43" s="103">
        <v>-0.533335</v>
      </c>
      <c r="M43" s="49">
        <f t="shared" si="0"/>
        <v>-1.084248856486647E-2</v>
      </c>
      <c r="N43" s="49">
        <f t="shared" si="1"/>
        <v>8.5489025774529548E-2</v>
      </c>
      <c r="O43" s="54"/>
      <c r="P43" s="55" t="s">
        <v>72</v>
      </c>
      <c r="Q43" s="58" t="s">
        <v>73</v>
      </c>
      <c r="R43" s="91">
        <f>[5]!s_pq_pctchange(P43,$Q$18,$Q$19)</f>
        <v>-0.23434336130557787</v>
      </c>
    </row>
    <row r="44" spans="1:18">
      <c r="H44" s="95">
        <v>41645</v>
      </c>
      <c r="I44" s="103">
        <v>2238.6370000000002</v>
      </c>
      <c r="J44" s="103">
        <v>5751.1790000000001</v>
      </c>
      <c r="K44" s="103">
        <v>-2.2761689999999999</v>
      </c>
      <c r="L44" s="103">
        <v>-2.2684669999999998</v>
      </c>
      <c r="M44" s="49">
        <f t="shared" si="0"/>
        <v>-3.3357384572403892E-2</v>
      </c>
      <c r="N44" s="49">
        <f t="shared" si="1"/>
        <v>6.0865068232012876E-2</v>
      </c>
      <c r="O44" s="54"/>
      <c r="P44" s="55" t="s">
        <v>115</v>
      </c>
      <c r="Q44" s="58" t="s">
        <v>96</v>
      </c>
      <c r="R44" s="91">
        <f>[5]!s_pq_pctchange(P44,$Q$18,$Q$19)</f>
        <v>2.7926077639578883</v>
      </c>
    </row>
    <row r="45" spans="1:18">
      <c r="H45" s="95">
        <v>41646</v>
      </c>
      <c r="I45" s="103">
        <v>2238.0010000000002</v>
      </c>
      <c r="J45" s="103">
        <v>5812.7165000000005</v>
      </c>
      <c r="K45" s="103">
        <v>-2.8410000000000001E-2</v>
      </c>
      <c r="L45" s="103">
        <v>1.069998</v>
      </c>
      <c r="M45" s="49">
        <f t="shared" si="0"/>
        <v>-3.3632009133425567E-2</v>
      </c>
      <c r="N45" s="49">
        <f t="shared" si="1"/>
        <v>7.2216303193805453E-2</v>
      </c>
      <c r="O45" s="54"/>
      <c r="P45" s="55" t="s">
        <v>103</v>
      </c>
      <c r="Q45" s="58" t="s">
        <v>104</v>
      </c>
      <c r="R45" s="91">
        <f>[5]!s_pq_pctchange(P45,$Q$18,$Q$19)</f>
        <v>0.41040492496995373</v>
      </c>
    </row>
    <row r="46" spans="1:18">
      <c r="H46" s="95">
        <v>41647</v>
      </c>
      <c r="I46" s="103">
        <v>2241.9110000000001</v>
      </c>
      <c r="J46" s="103">
        <v>5867.0042000000003</v>
      </c>
      <c r="K46" s="103">
        <v>0.174709</v>
      </c>
      <c r="L46" s="103">
        <v>0.93394699999999997</v>
      </c>
      <c r="M46" s="49">
        <f t="shared" si="0"/>
        <v>-3.1943672602616102E-2</v>
      </c>
      <c r="N46" s="49">
        <f t="shared" si="1"/>
        <v>8.2230236782841581E-2</v>
      </c>
      <c r="O46" s="54"/>
      <c r="P46" s="55" t="s">
        <v>100</v>
      </c>
      <c r="Q46" s="58" t="s">
        <v>101</v>
      </c>
      <c r="R46" s="91">
        <f>[5]!s_pq_pctchange(P46,$Q$18,$Q$19)</f>
        <v>0.92253793778243054</v>
      </c>
    </row>
    <row r="47" spans="1:18">
      <c r="H47" s="95">
        <v>41648</v>
      </c>
      <c r="I47" s="103">
        <v>2222.221</v>
      </c>
      <c r="J47" s="103">
        <v>5812.5582000000004</v>
      </c>
      <c r="K47" s="103">
        <v>-0.87826899999999997</v>
      </c>
      <c r="L47" s="103">
        <v>-0.92800300000000002</v>
      </c>
      <c r="M47" s="49">
        <f t="shared" si="0"/>
        <v>-4.0445807204058659E-2</v>
      </c>
      <c r="N47" s="49">
        <f t="shared" si="1"/>
        <v>7.2187103104519146E-2</v>
      </c>
      <c r="O47" s="54"/>
      <c r="P47" s="55" t="s">
        <v>110</v>
      </c>
      <c r="Q47" s="58" t="s">
        <v>78</v>
      </c>
      <c r="R47" s="91">
        <f>[5]!s_pq_pctchange(P47,$Q$18,$Q$19)</f>
        <v>-1.0690923907552885</v>
      </c>
    </row>
    <row r="48" spans="1:18">
      <c r="H48" s="95">
        <v>41649</v>
      </c>
      <c r="I48" s="103">
        <v>2204.8510000000001</v>
      </c>
      <c r="J48" s="103">
        <v>5702.6328999999996</v>
      </c>
      <c r="K48" s="103">
        <v>-0.78164999999999996</v>
      </c>
      <c r="L48" s="103">
        <v>-1.8911690000000001</v>
      </c>
      <c r="M48" s="49">
        <f t="shared" si="0"/>
        <v>-4.7946166677245716E-2</v>
      </c>
      <c r="N48" s="49">
        <f t="shared" si="1"/>
        <v>5.1910232764555087E-2</v>
      </c>
      <c r="O48" s="54"/>
      <c r="P48" s="55" t="s">
        <v>76</v>
      </c>
      <c r="Q48" s="58" t="s">
        <v>77</v>
      </c>
      <c r="R48" s="91">
        <f>[5]!s_pq_pctchange(P48,$Q$18,$Q$19)</f>
        <v>1.3210253095521818</v>
      </c>
    </row>
    <row r="49" spans="8:18">
      <c r="H49" s="95">
        <v>41652</v>
      </c>
      <c r="I49" s="103">
        <v>2193.6790000000001</v>
      </c>
      <c r="J49" s="103">
        <v>5677.1711999999998</v>
      </c>
      <c r="K49" s="103">
        <v>-0.50670099999999996</v>
      </c>
      <c r="L49" s="103">
        <v>-0.44649</v>
      </c>
      <c r="M49" s="49">
        <f t="shared" si="0"/>
        <v>-5.2770232079344059E-2</v>
      </c>
      <c r="N49" s="49">
        <f t="shared" si="1"/>
        <v>4.7213556116548983E-2</v>
      </c>
      <c r="O49" s="54"/>
      <c r="P49" s="55" t="s">
        <v>98</v>
      </c>
      <c r="Q49" s="58" t="s">
        <v>99</v>
      </c>
      <c r="R49" s="91">
        <f>[5]!s_pq_pctchange(P49,$Q$18,$Q$19)</f>
        <v>-3.0979993516422333E-3</v>
      </c>
    </row>
    <row r="50" spans="8:18">
      <c r="H50" s="95">
        <v>41653</v>
      </c>
      <c r="I50" s="103">
        <v>2212.846</v>
      </c>
      <c r="J50" s="103">
        <v>5760.7645000000002</v>
      </c>
      <c r="K50" s="103">
        <v>0.87373800000000001</v>
      </c>
      <c r="L50" s="103">
        <v>1.4724459999999999</v>
      </c>
      <c r="M50" s="49">
        <f t="shared" si="0"/>
        <v>-4.4493928681383355E-2</v>
      </c>
      <c r="N50" s="49">
        <f t="shared" si="1"/>
        <v>6.2633213878590333E-2</v>
      </c>
      <c r="O50" s="54"/>
      <c r="P50" s="55" t="s">
        <v>105</v>
      </c>
      <c r="Q50" s="58" t="s">
        <v>61</v>
      </c>
      <c r="R50" s="91">
        <f>[5]!s_pq_pctchange(P50,$Q$18,$Q$19)</f>
        <v>-0.70713521698738679</v>
      </c>
    </row>
    <row r="51" spans="8:18">
      <c r="H51" s="95">
        <v>41654</v>
      </c>
      <c r="I51" s="103">
        <v>2208.9409999999998</v>
      </c>
      <c r="J51" s="103">
        <v>5842.6835000000001</v>
      </c>
      <c r="K51" s="103">
        <v>-0.17646999999999999</v>
      </c>
      <c r="L51" s="103">
        <v>1.4220159999999999</v>
      </c>
      <c r="M51" s="49">
        <f t="shared" si="0"/>
        <v>-4.6180106214071759E-2</v>
      </c>
      <c r="N51" s="49">
        <f t="shared" si="1"/>
        <v>7.7744029508654666E-2</v>
      </c>
      <c r="O51" s="54"/>
      <c r="P51" s="55" t="s">
        <v>112</v>
      </c>
      <c r="Q51" s="58" t="s">
        <v>80</v>
      </c>
      <c r="R51" s="91">
        <f>[5]!s_pq_pctchange(P51,$Q$18,$Q$19)</f>
        <v>-0.63598395809693065</v>
      </c>
    </row>
    <row r="52" spans="8:18">
      <c r="H52" s="95">
        <v>41655</v>
      </c>
      <c r="I52" s="103">
        <v>2211.8440000000001</v>
      </c>
      <c r="J52" s="103">
        <v>5820.6162000000004</v>
      </c>
      <c r="K52" s="103">
        <v>0.13142000000000001</v>
      </c>
      <c r="L52" s="103">
        <v>-0.377691</v>
      </c>
      <c r="M52" s="49">
        <f t="shared" si="0"/>
        <v>-4.4926591904879798E-2</v>
      </c>
      <c r="N52" s="49">
        <f t="shared" si="1"/>
        <v>7.3673485413227269E-2</v>
      </c>
      <c r="O52" s="54"/>
      <c r="P52" s="54"/>
      <c r="R52" s="130">
        <f>SUM(R23:R51)</f>
        <v>6.2928889143503568</v>
      </c>
    </row>
    <row r="53" spans="8:18">
      <c r="H53" s="95">
        <v>41656</v>
      </c>
      <c r="I53" s="103">
        <v>2178.4879999999998</v>
      </c>
      <c r="J53" s="103">
        <v>5746.7633999999998</v>
      </c>
      <c r="K53" s="103">
        <v>-1.5080629999999999</v>
      </c>
      <c r="L53" s="103">
        <v>-1.2688140000000001</v>
      </c>
      <c r="M53" s="49">
        <f t="shared" si="0"/>
        <v>-5.9329700171295019E-2</v>
      </c>
      <c r="N53" s="49">
        <f t="shared" si="1"/>
        <v>6.0050564667563533E-2</v>
      </c>
      <c r="O53" s="54"/>
      <c r="P53" s="54"/>
    </row>
    <row r="54" spans="8:18">
      <c r="H54" s="95">
        <v>41659</v>
      </c>
      <c r="I54" s="103">
        <v>2165.9929999999999</v>
      </c>
      <c r="J54" s="103">
        <v>5680.9997000000003</v>
      </c>
      <c r="K54" s="103">
        <v>-0.57356300000000005</v>
      </c>
      <c r="L54" s="103">
        <v>-1.144361</v>
      </c>
      <c r="M54" s="49">
        <f t="shared" si="0"/>
        <v>-6.4725036476273368E-2</v>
      </c>
      <c r="N54" s="49">
        <f t="shared" si="1"/>
        <v>4.7919762950613176E-2</v>
      </c>
      <c r="O54" s="54"/>
      <c r="P54" s="54"/>
    </row>
    <row r="55" spans="8:18">
      <c r="H55" s="95">
        <v>41660</v>
      </c>
      <c r="I55" s="103">
        <v>2187.41</v>
      </c>
      <c r="J55" s="103">
        <v>5718.5868</v>
      </c>
      <c r="K55" s="103">
        <v>0.988784</v>
      </c>
      <c r="L55" s="103">
        <v>0.66162799999999999</v>
      </c>
      <c r="M55" s="49">
        <f t="shared" si="0"/>
        <v>-5.5477183923754669E-2</v>
      </c>
      <c r="N55" s="49">
        <f t="shared" si="1"/>
        <v>5.4853096342973862E-2</v>
      </c>
      <c r="O55" s="54"/>
      <c r="P55" s="54"/>
    </row>
    <row r="56" spans="8:18">
      <c r="H56" s="95">
        <v>41661</v>
      </c>
      <c r="I56" s="103">
        <v>2243.7959999999998</v>
      </c>
      <c r="J56" s="103">
        <v>5837.5264999999999</v>
      </c>
      <c r="K56" s="103">
        <v>2.5777519999999998</v>
      </c>
      <c r="L56" s="103">
        <v>2.079879</v>
      </c>
      <c r="M56" s="49">
        <f t="shared" si="0"/>
        <v>-3.1129730310908821E-2</v>
      </c>
      <c r="N56" s="49">
        <f t="shared" si="1"/>
        <v>7.6792766966335524E-2</v>
      </c>
      <c r="O56" s="54"/>
      <c r="P56" s="54"/>
    </row>
    <row r="57" spans="8:18">
      <c r="H57" s="95">
        <v>41662</v>
      </c>
      <c r="I57" s="103">
        <v>2231.8890000000001</v>
      </c>
      <c r="J57" s="103">
        <v>5850.3005999999996</v>
      </c>
      <c r="K57" s="103">
        <v>-0.530663</v>
      </c>
      <c r="L57" s="103">
        <v>0.21882699999999999</v>
      </c>
      <c r="M57" s="49">
        <f t="shared" si="0"/>
        <v>-3.6271168436829204E-2</v>
      </c>
      <c r="N57" s="49">
        <f t="shared" si="1"/>
        <v>7.9149083204814952E-2</v>
      </c>
      <c r="O57" s="54"/>
      <c r="P57" s="54"/>
    </row>
    <row r="58" spans="8:18">
      <c r="H58" s="95">
        <v>41663</v>
      </c>
      <c r="I58" s="103">
        <v>2245.6779999999999</v>
      </c>
      <c r="J58" s="103">
        <v>5937.4629000000004</v>
      </c>
      <c r="K58" s="103">
        <v>0.61781699999999995</v>
      </c>
      <c r="L58" s="103">
        <v>1.4898769999999999</v>
      </c>
      <c r="M58" s="49">
        <f t="shared" si="0"/>
        <v>-3.0317083418074153E-2</v>
      </c>
      <c r="N58" s="49">
        <f t="shared" si="1"/>
        <v>9.5227080314061796E-2</v>
      </c>
      <c r="O58" s="54"/>
      <c r="P58" s="54"/>
    </row>
    <row r="59" spans="8:18">
      <c r="H59" s="95">
        <v>41666</v>
      </c>
      <c r="I59" s="103">
        <v>2215.9189999999999</v>
      </c>
      <c r="J59" s="103">
        <v>5892.3189000000002</v>
      </c>
      <c r="K59" s="103">
        <v>-1.3251679999999999</v>
      </c>
      <c r="L59" s="103">
        <v>-0.76032500000000003</v>
      </c>
      <c r="M59" s="49">
        <f t="shared" si="0"/>
        <v>-4.3167008436069354E-2</v>
      </c>
      <c r="N59" s="49">
        <f t="shared" si="1"/>
        <v>8.6899797744649954E-2</v>
      </c>
      <c r="O59" s="54"/>
      <c r="P59" s="54"/>
    </row>
    <row r="60" spans="8:18">
      <c r="H60" s="95">
        <v>41667</v>
      </c>
      <c r="I60" s="103">
        <v>2219.855</v>
      </c>
      <c r="J60" s="103">
        <v>5909.5129999999999</v>
      </c>
      <c r="K60" s="103">
        <v>0.177624</v>
      </c>
      <c r="L60" s="103">
        <v>0.29180499999999998</v>
      </c>
      <c r="M60" s="49">
        <f t="shared" si="0"/>
        <v>-4.1467445115029311E-2</v>
      </c>
      <c r="N60" s="49">
        <f t="shared" si="1"/>
        <v>9.0071429173560258E-2</v>
      </c>
      <c r="O60" s="54"/>
      <c r="P60" s="54"/>
    </row>
    <row r="61" spans="8:18">
      <c r="H61" s="95">
        <v>41668</v>
      </c>
      <c r="I61" s="103">
        <v>2227.7809999999999</v>
      </c>
      <c r="J61" s="103">
        <v>5964.6580000000004</v>
      </c>
      <c r="K61" s="103">
        <v>0.35704999999999998</v>
      </c>
      <c r="L61" s="103">
        <v>0.93315599999999999</v>
      </c>
      <c r="M61" s="49">
        <f t="shared" si="0"/>
        <v>-3.8045001293239955E-2</v>
      </c>
      <c r="N61" s="49">
        <f t="shared" si="1"/>
        <v>0.10024350070665888</v>
      </c>
      <c r="O61" s="54"/>
      <c r="P61" s="54"/>
    </row>
    <row r="62" spans="8:18">
      <c r="H62" s="95">
        <v>41669</v>
      </c>
      <c r="I62" s="103">
        <v>2202.4499999999998</v>
      </c>
      <c r="J62" s="103">
        <v>5943.9405999999999</v>
      </c>
      <c r="K62" s="103">
        <v>-1.137051</v>
      </c>
      <c r="L62" s="103">
        <v>-0.34733599999999998</v>
      </c>
      <c r="M62" s="49">
        <f t="shared" si="0"/>
        <v>-4.8982917575065232E-2</v>
      </c>
      <c r="N62" s="49">
        <f t="shared" si="1"/>
        <v>9.6421959773123289E-2</v>
      </c>
      <c r="O62" s="54"/>
      <c r="P62" s="54"/>
    </row>
    <row r="63" spans="8:18">
      <c r="H63" s="95">
        <v>41677</v>
      </c>
      <c r="I63" s="103">
        <v>2212.4830000000002</v>
      </c>
      <c r="J63" s="103">
        <v>5982.5324000000001</v>
      </c>
      <c r="K63" s="103">
        <v>0.455538</v>
      </c>
      <c r="L63" s="103">
        <v>0.64926300000000003</v>
      </c>
      <c r="M63" s="49">
        <f t="shared" si="0"/>
        <v>-4.4650671944985287E-2</v>
      </c>
      <c r="N63" s="49">
        <f t="shared" si="1"/>
        <v>0.10354062057992408</v>
      </c>
      <c r="O63" s="54"/>
      <c r="P63" s="54"/>
    </row>
    <row r="64" spans="8:18">
      <c r="H64" s="95">
        <v>41680</v>
      </c>
      <c r="I64" s="103">
        <v>2267.5340000000001</v>
      </c>
      <c r="J64" s="103">
        <v>6167.1022000000003</v>
      </c>
      <c r="K64" s="103">
        <v>2.4882</v>
      </c>
      <c r="L64" s="103">
        <v>3.0851449999999998</v>
      </c>
      <c r="M64" s="49">
        <f t="shared" si="0"/>
        <v>-2.0879670830510455E-2</v>
      </c>
      <c r="N64" s="49">
        <f t="shared" si="1"/>
        <v>0.13758644900407324</v>
      </c>
      <c r="O64" s="54"/>
      <c r="P64" s="54"/>
    </row>
    <row r="65" spans="8:16">
      <c r="H65" s="95">
        <v>41681</v>
      </c>
      <c r="I65" s="103">
        <v>2285.5619999999999</v>
      </c>
      <c r="J65" s="103">
        <v>6182.3265000000001</v>
      </c>
      <c r="K65" s="103">
        <v>0.79504900000000001</v>
      </c>
      <c r="L65" s="103">
        <v>0.246863</v>
      </c>
      <c r="M65" s="49">
        <f t="shared" si="0"/>
        <v>-1.3095187204568148E-2</v>
      </c>
      <c r="N65" s="49">
        <f t="shared" si="1"/>
        <v>0.14039473023793581</v>
      </c>
      <c r="O65" s="54"/>
      <c r="P65" s="54"/>
    </row>
    <row r="66" spans="8:16">
      <c r="H66" s="95">
        <v>41682</v>
      </c>
      <c r="I66" s="103">
        <v>2291.2460000000001</v>
      </c>
      <c r="J66" s="103">
        <v>6233.4134000000004</v>
      </c>
      <c r="K66" s="103">
        <v>0.248692</v>
      </c>
      <c r="L66" s="103">
        <v>0.82633800000000002</v>
      </c>
      <c r="M66" s="49">
        <f t="shared" si="0"/>
        <v>-1.0640838140342668E-2</v>
      </c>
      <c r="N66" s="49">
        <f t="shared" si="1"/>
        <v>0.14981824281757583</v>
      </c>
      <c r="O66" s="54"/>
      <c r="P66" s="54"/>
    </row>
    <row r="67" spans="8:16">
      <c r="H67" s="95">
        <v>41683</v>
      </c>
      <c r="I67" s="103">
        <v>2279.5540000000001</v>
      </c>
      <c r="J67" s="103">
        <v>6118.0352000000003</v>
      </c>
      <c r="K67" s="103">
        <v>-0.51029000000000002</v>
      </c>
      <c r="L67" s="103">
        <v>-1.8509629999999999</v>
      </c>
      <c r="M67" s="49">
        <f t="shared" si="0"/>
        <v>-1.5689439347049916E-2</v>
      </c>
      <c r="N67" s="49">
        <f t="shared" si="1"/>
        <v>0.12853552808804181</v>
      </c>
      <c r="O67" s="54"/>
      <c r="P67" s="54"/>
    </row>
    <row r="68" spans="8:16">
      <c r="H68" s="95">
        <v>41684</v>
      </c>
      <c r="I68" s="103">
        <v>2295.5749999999998</v>
      </c>
      <c r="J68" s="103">
        <v>6263.1210000000001</v>
      </c>
      <c r="K68" s="103">
        <v>0.70281300000000002</v>
      </c>
      <c r="L68" s="103">
        <v>2.3714439999999999</v>
      </c>
      <c r="M68" s="49">
        <f t="shared" si="0"/>
        <v>-8.771577566973332E-3</v>
      </c>
      <c r="N68" s="49">
        <f t="shared" si="1"/>
        <v>0.15529812009161126</v>
      </c>
      <c r="O68" s="54"/>
      <c r="P68" s="54"/>
    </row>
    <row r="69" spans="8:16">
      <c r="H69" s="95">
        <v>41687</v>
      </c>
      <c r="I69" s="103">
        <v>2311.6469999999999</v>
      </c>
      <c r="J69" s="103">
        <v>6364.7024000000001</v>
      </c>
      <c r="K69" s="103">
        <v>0.70013000000000003</v>
      </c>
      <c r="L69" s="103">
        <v>1.6218969999999999</v>
      </c>
      <c r="M69" s="49">
        <f t="shared" si="0"/>
        <v>-1.8316940060599807E-3</v>
      </c>
      <c r="N69" s="49">
        <f t="shared" si="1"/>
        <v>0.17403587088011974</v>
      </c>
      <c r="O69" s="54"/>
      <c r="P69" s="54"/>
    </row>
    <row r="70" spans="8:16">
      <c r="H70" s="95">
        <v>41688</v>
      </c>
      <c r="I70" s="103">
        <v>2282.442</v>
      </c>
      <c r="J70" s="103">
        <v>6387.0941000000003</v>
      </c>
      <c r="K70" s="103">
        <v>-1.263385</v>
      </c>
      <c r="L70" s="103">
        <v>0.35181099999999998</v>
      </c>
      <c r="M70" s="49">
        <f t="shared" ref="M70:M133" si="2">I70/$I$5-1</f>
        <v>-1.4442402032221802E-2</v>
      </c>
      <c r="N70" s="49">
        <f t="shared" ref="N70:N133" si="3">J70/$J$5-1</f>
        <v>0.17816625394563212</v>
      </c>
      <c r="O70" s="54"/>
      <c r="P70" s="54"/>
    </row>
    <row r="71" spans="8:16">
      <c r="H71" s="95">
        <v>41689</v>
      </c>
      <c r="I71" s="103">
        <v>2308.6559999999999</v>
      </c>
      <c r="J71" s="103">
        <v>6420.0877</v>
      </c>
      <c r="K71" s="103">
        <v>1.1485069999999999</v>
      </c>
      <c r="L71" s="103">
        <v>0.516567</v>
      </c>
      <c r="M71" s="49">
        <f t="shared" si="2"/>
        <v>-3.1232066821855753E-3</v>
      </c>
      <c r="N71" s="49">
        <f t="shared" si="3"/>
        <v>0.18425226825943097</v>
      </c>
      <c r="O71" s="54"/>
      <c r="P71" s="54"/>
    </row>
    <row r="72" spans="8:16">
      <c r="H72" s="95">
        <v>41690</v>
      </c>
      <c r="I72" s="103">
        <v>2287.4360000000001</v>
      </c>
      <c r="J72" s="103">
        <v>6328.7530999999999</v>
      </c>
      <c r="K72" s="103">
        <v>-0.91914899999999999</v>
      </c>
      <c r="L72" s="103">
        <v>-1.4226380000000001</v>
      </c>
      <c r="M72" s="49">
        <f t="shared" si="2"/>
        <v>-1.2285994708727377E-2</v>
      </c>
      <c r="N72" s="49">
        <f t="shared" si="3"/>
        <v>0.16740464681329903</v>
      </c>
      <c r="O72" s="54"/>
      <c r="P72" s="54"/>
    </row>
    <row r="73" spans="8:16">
      <c r="H73" s="95">
        <v>41691</v>
      </c>
      <c r="I73" s="103">
        <v>2264.2939999999999</v>
      </c>
      <c r="J73" s="103">
        <v>6329.1578</v>
      </c>
      <c r="K73" s="103">
        <v>-1.0117</v>
      </c>
      <c r="L73" s="103">
        <v>6.3949999999999996E-3</v>
      </c>
      <c r="M73" s="49">
        <f t="shared" si="2"/>
        <v>-2.2278701613073992E-2</v>
      </c>
      <c r="N73" s="49">
        <f t="shared" si="3"/>
        <v>0.16747929795754501</v>
      </c>
      <c r="O73" s="54"/>
      <c r="P73" s="54"/>
    </row>
    <row r="74" spans="8:16">
      <c r="H74" s="95">
        <v>41694</v>
      </c>
      <c r="I74" s="103">
        <v>2214.509</v>
      </c>
      <c r="J74" s="103">
        <v>6417.4556000000002</v>
      </c>
      <c r="K74" s="103">
        <v>-2.198699</v>
      </c>
      <c r="L74" s="103">
        <v>1.3950959999999999</v>
      </c>
      <c r="M74" s="49">
        <f t="shared" si="2"/>
        <v>-4.3775845906258937E-2</v>
      </c>
      <c r="N74" s="49">
        <f t="shared" si="3"/>
        <v>0.18376674990813413</v>
      </c>
      <c r="O74" s="54"/>
      <c r="P74" s="54"/>
    </row>
    <row r="75" spans="8:16">
      <c r="H75" s="95">
        <v>41695</v>
      </c>
      <c r="I75" s="103">
        <v>2157.9090000000001</v>
      </c>
      <c r="J75" s="103">
        <v>6228.2812999999996</v>
      </c>
      <c r="K75" s="103">
        <v>-2.5558709999999998</v>
      </c>
      <c r="L75" s="103">
        <v>-2.9478080000000002</v>
      </c>
      <c r="M75" s="49">
        <f t="shared" si="2"/>
        <v>-6.8215704638693864E-2</v>
      </c>
      <c r="N75" s="49">
        <f t="shared" si="3"/>
        <v>0.14887157334046974</v>
      </c>
      <c r="O75" s="54"/>
      <c r="P75" s="54"/>
    </row>
    <row r="76" spans="8:16">
      <c r="H76" s="95">
        <v>41696</v>
      </c>
      <c r="I76" s="103">
        <v>2163.4050000000002</v>
      </c>
      <c r="J76" s="103">
        <v>6265.0762000000004</v>
      </c>
      <c r="K76" s="103">
        <v>0.254691</v>
      </c>
      <c r="L76" s="103">
        <v>0.59077100000000005</v>
      </c>
      <c r="M76" s="49">
        <f t="shared" si="2"/>
        <v>-6.5842533903826994E-2</v>
      </c>
      <c r="N76" s="49">
        <f t="shared" si="3"/>
        <v>0.15565877716408405</v>
      </c>
      <c r="O76" s="54"/>
      <c r="P76" s="54"/>
    </row>
    <row r="77" spans="8:16">
      <c r="H77" s="95">
        <v>41697</v>
      </c>
      <c r="I77" s="103">
        <v>2154.1080000000002</v>
      </c>
      <c r="J77" s="103">
        <v>6067.6904000000004</v>
      </c>
      <c r="K77" s="103">
        <v>-0.42973899999999998</v>
      </c>
      <c r="L77" s="103">
        <v>-3.1505730000000001</v>
      </c>
      <c r="M77" s="49">
        <f t="shared" si="2"/>
        <v>-6.9856975010460287E-2</v>
      </c>
      <c r="N77" s="49">
        <f t="shared" si="3"/>
        <v>0.11924890360858686</v>
      </c>
      <c r="O77" s="54"/>
      <c r="P77" s="54"/>
    </row>
    <row r="78" spans="8:16">
      <c r="H78" s="95">
        <v>41698</v>
      </c>
      <c r="I78" s="103">
        <v>2178.971</v>
      </c>
      <c r="J78" s="103">
        <v>6076.2493000000004</v>
      </c>
      <c r="K78" s="103">
        <v>1.1542129999999999</v>
      </c>
      <c r="L78" s="103">
        <v>0.14105699999999999</v>
      </c>
      <c r="M78" s="49">
        <f t="shared" si="2"/>
        <v>-5.9121140952783202E-2</v>
      </c>
      <c r="N78" s="49">
        <f t="shared" si="3"/>
        <v>0.12082768215686213</v>
      </c>
      <c r="O78" s="54"/>
      <c r="P78" s="54"/>
    </row>
    <row r="79" spans="8:16">
      <c r="H79" s="95">
        <v>41701</v>
      </c>
      <c r="I79" s="103">
        <v>2190.37</v>
      </c>
      <c r="J79" s="103">
        <v>6182.223</v>
      </c>
      <c r="K79" s="103">
        <v>0.52313699999999996</v>
      </c>
      <c r="L79" s="103">
        <v>1.7440640000000001</v>
      </c>
      <c r="M79" s="49">
        <f t="shared" si="2"/>
        <v>-5.4199057035980713E-2</v>
      </c>
      <c r="N79" s="49">
        <f t="shared" si="3"/>
        <v>0.14037563858132729</v>
      </c>
      <c r="O79" s="54"/>
      <c r="P79" s="54"/>
    </row>
    <row r="80" spans="8:16">
      <c r="H80" s="95">
        <v>41702</v>
      </c>
      <c r="I80" s="103">
        <v>2184.2730000000001</v>
      </c>
      <c r="J80" s="103">
        <v>6141.3477999999996</v>
      </c>
      <c r="K80" s="103">
        <v>-0.27835500000000002</v>
      </c>
      <c r="L80" s="103">
        <v>-0.66117300000000001</v>
      </c>
      <c r="M80" s="49">
        <f t="shared" si="2"/>
        <v>-5.6831739345020393E-2</v>
      </c>
      <c r="N80" s="49">
        <f t="shared" si="3"/>
        <v>0.13283578078225711</v>
      </c>
      <c r="O80" s="54"/>
      <c r="P80" s="54"/>
    </row>
    <row r="81" spans="1:16">
      <c r="H81" s="95">
        <v>41703</v>
      </c>
      <c r="I81" s="103">
        <v>2163.9760000000001</v>
      </c>
      <c r="J81" s="103">
        <v>6087.4326000000001</v>
      </c>
      <c r="K81" s="103">
        <v>-0.929234</v>
      </c>
      <c r="L81" s="103">
        <v>-0.87790500000000005</v>
      </c>
      <c r="M81" s="49">
        <f t="shared" si="2"/>
        <v>-6.5595976318381433E-2</v>
      </c>
      <c r="N81" s="49">
        <f t="shared" si="3"/>
        <v>0.12289055871096677</v>
      </c>
      <c r="O81" s="54"/>
      <c r="P81" s="54"/>
    </row>
    <row r="82" spans="1:16">
      <c r="A82" s="87" t="s">
        <v>31</v>
      </c>
      <c r="H82" s="95">
        <v>41704</v>
      </c>
      <c r="I82" s="103">
        <v>2173.634</v>
      </c>
      <c r="J82" s="103">
        <v>6052.9605000000001</v>
      </c>
      <c r="K82" s="103">
        <v>0.44630799999999998</v>
      </c>
      <c r="L82" s="103">
        <v>-0.56628299999999998</v>
      </c>
      <c r="M82" s="49">
        <f t="shared" si="2"/>
        <v>-6.1425655547394542E-2</v>
      </c>
      <c r="N82" s="49">
        <f t="shared" si="3"/>
        <v>0.11653181962136427</v>
      </c>
      <c r="O82" s="54"/>
      <c r="P82" s="54"/>
    </row>
    <row r="83" spans="1:16">
      <c r="H83" s="95">
        <v>41705</v>
      </c>
      <c r="I83" s="103">
        <v>2168.3580000000002</v>
      </c>
      <c r="J83" s="103">
        <v>6112.6400999999996</v>
      </c>
      <c r="K83" s="103">
        <v>-0.242727</v>
      </c>
      <c r="L83" s="103">
        <v>0.98595699999999997</v>
      </c>
      <c r="M83" s="49">
        <f t="shared" si="2"/>
        <v>-6.3703830364926772E-2</v>
      </c>
      <c r="N83" s="49">
        <f t="shared" si="3"/>
        <v>0.1275403455125006</v>
      </c>
      <c r="O83" s="54"/>
      <c r="P83" s="54"/>
    </row>
    <row r="84" spans="1:16">
      <c r="H84" s="95">
        <v>41708</v>
      </c>
      <c r="I84" s="103">
        <v>2097.7869999999998</v>
      </c>
      <c r="J84" s="103">
        <v>5950.6224000000002</v>
      </c>
      <c r="K84" s="103">
        <v>-3.2545820000000001</v>
      </c>
      <c r="L84" s="103">
        <v>-2.6505359999999998</v>
      </c>
      <c r="M84" s="49">
        <f t="shared" si="2"/>
        <v>-9.4176361647730245E-2</v>
      </c>
      <c r="N84" s="49">
        <f t="shared" si="3"/>
        <v>9.7654487610095986E-2</v>
      </c>
      <c r="O84" s="54"/>
      <c r="P84" s="54"/>
    </row>
    <row r="85" spans="1:16">
      <c r="H85" s="95">
        <v>41709</v>
      </c>
      <c r="I85" s="103">
        <v>2108.6610000000001</v>
      </c>
      <c r="J85" s="103">
        <v>5976.6143000000002</v>
      </c>
      <c r="K85" s="103">
        <v>0.51835600000000004</v>
      </c>
      <c r="L85" s="103">
        <v>0.43679299999999999</v>
      </c>
      <c r="M85" s="49">
        <f t="shared" si="2"/>
        <v>-8.9480972533657721E-2</v>
      </c>
      <c r="N85" s="49">
        <f t="shared" si="3"/>
        <v>0.10244896518886359</v>
      </c>
      <c r="O85" s="54"/>
      <c r="P85" s="54"/>
    </row>
    <row r="86" spans="1:16">
      <c r="H86" s="95">
        <v>41710</v>
      </c>
      <c r="I86" s="103">
        <v>2114.134</v>
      </c>
      <c r="J86" s="103">
        <v>5958.6571999999996</v>
      </c>
      <c r="K86" s="103">
        <v>0.25954899999999997</v>
      </c>
      <c r="L86" s="103">
        <v>-0.300456</v>
      </c>
      <c r="M86" s="49">
        <f t="shared" si="2"/>
        <v>-8.7117733190148594E-2</v>
      </c>
      <c r="N86" s="49">
        <f t="shared" si="3"/>
        <v>9.9136590436356364E-2</v>
      </c>
      <c r="O86" s="54"/>
      <c r="P86" s="54"/>
    </row>
    <row r="87" spans="1:16">
      <c r="H87" s="95">
        <v>41711</v>
      </c>
      <c r="I87" s="103">
        <v>2140.3330000000001</v>
      </c>
      <c r="J87" s="103">
        <v>6040.9888000000001</v>
      </c>
      <c r="K87" s="103">
        <v>1.239231</v>
      </c>
      <c r="L87" s="103">
        <v>1.3817140000000001</v>
      </c>
      <c r="M87" s="49">
        <f t="shared" si="2"/>
        <v>-7.5805014834476103E-2</v>
      </c>
      <c r="N87" s="49">
        <f t="shared" si="3"/>
        <v>0.11432351444822442</v>
      </c>
      <c r="O87" s="54"/>
      <c r="P87" s="54"/>
    </row>
    <row r="88" spans="1:16">
      <c r="H88" s="95">
        <v>41712</v>
      </c>
      <c r="I88" s="103">
        <v>2122.8359999999998</v>
      </c>
      <c r="J88" s="103">
        <v>6009.2986000000001</v>
      </c>
      <c r="K88" s="103">
        <v>-0.81749000000000005</v>
      </c>
      <c r="L88" s="103">
        <v>-0.524586</v>
      </c>
      <c r="M88" s="49">
        <f t="shared" si="2"/>
        <v>-8.3360212859942884E-2</v>
      </c>
      <c r="N88" s="49">
        <f t="shared" si="3"/>
        <v>0.10847792588537741</v>
      </c>
      <c r="O88" s="54"/>
      <c r="P88" s="54"/>
    </row>
    <row r="89" spans="1:16">
      <c r="H89" s="95">
        <v>41715</v>
      </c>
      <c r="I89" s="103">
        <v>2143.038</v>
      </c>
      <c r="J89" s="103">
        <v>6140.5006000000003</v>
      </c>
      <c r="K89" s="103">
        <v>0.95165100000000002</v>
      </c>
      <c r="L89" s="103">
        <v>2.183316</v>
      </c>
      <c r="M89" s="49">
        <f t="shared" si="2"/>
        <v>-7.4636996850885429E-2</v>
      </c>
      <c r="N89" s="49">
        <f t="shared" si="3"/>
        <v>0.13267950588874311</v>
      </c>
      <c r="O89" s="54"/>
      <c r="P89" s="54"/>
    </row>
    <row r="90" spans="1:16">
      <c r="H90" s="95">
        <v>41716</v>
      </c>
      <c r="I90" s="103">
        <v>2138.1329999999998</v>
      </c>
      <c r="J90" s="103">
        <v>6164.4273999999996</v>
      </c>
      <c r="K90" s="103">
        <v>-0.228881</v>
      </c>
      <c r="L90" s="103">
        <v>0.389656</v>
      </c>
      <c r="M90" s="49">
        <f t="shared" si="2"/>
        <v>-7.6754974007821719E-2</v>
      </c>
      <c r="N90" s="49">
        <f t="shared" si="3"/>
        <v>0.13709305419154738</v>
      </c>
      <c r="O90" s="54"/>
      <c r="P90" s="54"/>
    </row>
    <row r="91" spans="1:16">
      <c r="H91" s="95">
        <v>41717</v>
      </c>
      <c r="I91" s="103">
        <v>2120.87</v>
      </c>
      <c r="J91" s="103">
        <v>6135.0311000000002</v>
      </c>
      <c r="K91" s="103">
        <v>-0.80738699999999997</v>
      </c>
      <c r="L91" s="103">
        <v>-0.47687000000000002</v>
      </c>
      <c r="M91" s="49">
        <f t="shared" si="2"/>
        <v>-8.4209130921214403E-2</v>
      </c>
      <c r="N91" s="49">
        <f t="shared" si="3"/>
        <v>0.1316705994556977</v>
      </c>
      <c r="O91" s="54"/>
      <c r="P91" s="54"/>
    </row>
    <row r="92" spans="1:16">
      <c r="H92" s="95">
        <v>41718</v>
      </c>
      <c r="I92" s="103">
        <v>2086.9670000000001</v>
      </c>
      <c r="J92" s="103">
        <v>5985.2307000000001</v>
      </c>
      <c r="K92" s="103">
        <v>-1.5985419999999999</v>
      </c>
      <c r="L92" s="103">
        <v>-2.4417219999999999</v>
      </c>
      <c r="M92" s="49">
        <f t="shared" si="2"/>
        <v>-9.8848433582093054E-2</v>
      </c>
      <c r="N92" s="49">
        <f t="shared" si="3"/>
        <v>0.10403835021303243</v>
      </c>
      <c r="O92" s="54"/>
      <c r="P92" s="54"/>
    </row>
    <row r="93" spans="1:16">
      <c r="H93" s="95">
        <v>41719</v>
      </c>
      <c r="I93" s="103">
        <v>2158.7979999999998</v>
      </c>
      <c r="J93" s="103">
        <v>6046.1116000000002</v>
      </c>
      <c r="K93" s="103">
        <v>3.4418850000000001</v>
      </c>
      <c r="L93" s="103">
        <v>1.0171859999999999</v>
      </c>
      <c r="M93" s="49">
        <f t="shared" si="2"/>
        <v>-6.7831834772737576E-2</v>
      </c>
      <c r="N93" s="49">
        <f t="shared" si="3"/>
        <v>0.11526846844314265</v>
      </c>
      <c r="O93" s="54"/>
      <c r="P93" s="54"/>
    </row>
    <row r="94" spans="1:16">
      <c r="H94" s="95">
        <v>41722</v>
      </c>
      <c r="I94" s="103">
        <v>2176.5540000000001</v>
      </c>
      <c r="J94" s="103">
        <v>6023.7031999999999</v>
      </c>
      <c r="K94" s="103">
        <v>0.82249499999999998</v>
      </c>
      <c r="L94" s="103">
        <v>-0.37062499999999998</v>
      </c>
      <c r="M94" s="49">
        <f t="shared" si="2"/>
        <v>-6.016480064459051E-2</v>
      </c>
      <c r="N94" s="49">
        <f t="shared" si="3"/>
        <v>0.11113500488810968</v>
      </c>
      <c r="O94" s="54"/>
      <c r="P94" s="54"/>
    </row>
    <row r="95" spans="1:16">
      <c r="H95" s="95">
        <v>41723</v>
      </c>
      <c r="I95" s="103">
        <v>2174.44</v>
      </c>
      <c r="J95" s="103">
        <v>6000.0715</v>
      </c>
      <c r="K95" s="103">
        <v>-9.7126000000000004E-2</v>
      </c>
      <c r="L95" s="103">
        <v>-0.39231199999999999</v>
      </c>
      <c r="M95" s="49">
        <f t="shared" si="2"/>
        <v>-6.1077625050250717E-2</v>
      </c>
      <c r="N95" s="49">
        <f t="shared" si="3"/>
        <v>0.10677589086419581</v>
      </c>
      <c r="O95" s="54"/>
      <c r="P95" s="54"/>
    </row>
    <row r="96" spans="1:16">
      <c r="H96" s="95">
        <v>41724</v>
      </c>
      <c r="I96" s="103">
        <v>2171.047</v>
      </c>
      <c r="J96" s="103">
        <v>6067.7160000000003</v>
      </c>
      <c r="K96" s="103">
        <v>-0.15604000000000001</v>
      </c>
      <c r="L96" s="103">
        <v>1.1273949999999999</v>
      </c>
      <c r="M96" s="49">
        <f t="shared" si="2"/>
        <v>-6.2542721175324112E-2</v>
      </c>
      <c r="N96" s="49">
        <f t="shared" si="3"/>
        <v>0.1192536257961152</v>
      </c>
      <c r="O96" s="54"/>
      <c r="P96" s="54"/>
    </row>
    <row r="97" spans="8:16">
      <c r="H97" s="95">
        <v>41725</v>
      </c>
      <c r="I97" s="103">
        <v>2155.7069999999999</v>
      </c>
      <c r="J97" s="103">
        <v>5950.2115000000003</v>
      </c>
      <c r="K97" s="103">
        <v>-0.70657199999999998</v>
      </c>
      <c r="L97" s="103">
        <v>-1.9365520000000001</v>
      </c>
      <c r="M97" s="49">
        <f t="shared" si="2"/>
        <v>-6.9166527411287926E-2</v>
      </c>
      <c r="N97" s="49">
        <f t="shared" si="3"/>
        <v>9.7578692811058021E-2</v>
      </c>
      <c r="O97" s="54"/>
      <c r="P97" s="54"/>
    </row>
    <row r="98" spans="8:16">
      <c r="H98" s="95">
        <v>41726</v>
      </c>
      <c r="I98" s="103">
        <v>2151.9650000000001</v>
      </c>
      <c r="J98" s="103">
        <v>5794.7869000000001</v>
      </c>
      <c r="K98" s="103">
        <v>-0.17358599999999999</v>
      </c>
      <c r="L98" s="103">
        <v>-2.612085</v>
      </c>
      <c r="M98" s="49">
        <f t="shared" si="2"/>
        <v>-7.0782321605223686E-2</v>
      </c>
      <c r="N98" s="49">
        <f t="shared" si="3"/>
        <v>6.8909001103682144E-2</v>
      </c>
      <c r="O98" s="54"/>
      <c r="P98" s="54"/>
    </row>
    <row r="99" spans="8:16">
      <c r="H99" s="95">
        <v>41729</v>
      </c>
      <c r="I99" s="103">
        <v>2146.3049999999998</v>
      </c>
      <c r="J99" s="103">
        <v>5761.8203000000003</v>
      </c>
      <c r="K99" s="103">
        <v>-0.263015</v>
      </c>
      <c r="L99" s="103">
        <v>-0.56890099999999999</v>
      </c>
      <c r="M99" s="49">
        <f t="shared" si="2"/>
        <v>-7.3226307478467367E-2</v>
      </c>
      <c r="N99" s="49">
        <f t="shared" si="3"/>
        <v>6.282796722204198E-2</v>
      </c>
      <c r="O99" s="54"/>
      <c r="P99" s="54"/>
    </row>
    <row r="100" spans="8:16">
      <c r="H100" s="95">
        <v>41730</v>
      </c>
      <c r="I100" s="103">
        <v>2163.1149999999998</v>
      </c>
      <c r="J100" s="103">
        <v>5827.6571999999996</v>
      </c>
      <c r="K100" s="103">
        <v>0.78320599999999996</v>
      </c>
      <c r="L100" s="103">
        <v>1.142641</v>
      </c>
      <c r="M100" s="49">
        <f t="shared" si="2"/>
        <v>-6.5967755794859029E-2</v>
      </c>
      <c r="N100" s="49">
        <f t="shared" si="3"/>
        <v>7.497227144395624E-2</v>
      </c>
      <c r="O100" s="54"/>
      <c r="P100" s="54"/>
    </row>
    <row r="101" spans="8:16">
      <c r="H101" s="95">
        <v>41731</v>
      </c>
      <c r="I101" s="103">
        <v>2180.7269999999999</v>
      </c>
      <c r="J101" s="103">
        <v>5765.7272999999996</v>
      </c>
      <c r="K101" s="103">
        <v>0.81419600000000003</v>
      </c>
      <c r="L101" s="103">
        <v>-1.062689</v>
      </c>
      <c r="M101" s="49">
        <f t="shared" si="2"/>
        <v>-5.8362900812603868E-2</v>
      </c>
      <c r="N101" s="49">
        <f t="shared" si="3"/>
        <v>6.35486542014565E-2</v>
      </c>
      <c r="O101" s="54"/>
      <c r="P101" s="54"/>
    </row>
    <row r="102" spans="8:16">
      <c r="H102" s="95">
        <v>41732</v>
      </c>
      <c r="I102" s="103">
        <v>2165.0079999999998</v>
      </c>
      <c r="J102" s="103">
        <v>5750.3329000000003</v>
      </c>
      <c r="K102" s="103">
        <v>-0.72081499999999998</v>
      </c>
      <c r="L102" s="103">
        <v>-0.26699800000000001</v>
      </c>
      <c r="M102" s="49">
        <f t="shared" si="2"/>
        <v>-6.5150359106157629E-2</v>
      </c>
      <c r="N102" s="49">
        <f t="shared" si="3"/>
        <v>6.070899624499404E-2</v>
      </c>
      <c r="O102" s="54"/>
      <c r="P102" s="54"/>
    </row>
    <row r="103" spans="8:16">
      <c r="H103" s="95">
        <v>41733</v>
      </c>
      <c r="I103" s="103">
        <v>2185.4720000000002</v>
      </c>
      <c r="J103" s="103">
        <v>5815.8590000000004</v>
      </c>
      <c r="K103" s="103">
        <v>0.94521599999999995</v>
      </c>
      <c r="L103" s="103">
        <v>1.139518</v>
      </c>
      <c r="M103" s="49">
        <f t="shared" si="2"/>
        <v>-5.6314011595547053E-2</v>
      </c>
      <c r="N103" s="49">
        <f t="shared" si="3"/>
        <v>7.2795970158947565E-2</v>
      </c>
      <c r="O103" s="54"/>
      <c r="P103" s="54"/>
    </row>
    <row r="104" spans="8:16">
      <c r="H104" s="95">
        <v>41737</v>
      </c>
      <c r="I104" s="103">
        <v>2237.3159999999998</v>
      </c>
      <c r="J104" s="103">
        <v>5901.3576999999996</v>
      </c>
      <c r="K104" s="103">
        <v>2.3722110000000001</v>
      </c>
      <c r="L104" s="103">
        <v>1.4700960000000001</v>
      </c>
      <c r="M104" s="49">
        <f t="shared" si="2"/>
        <v>-3.3927791876035673E-2</v>
      </c>
      <c r="N104" s="49">
        <f t="shared" si="3"/>
        <v>8.8567098863035598E-2</v>
      </c>
      <c r="O104" s="54"/>
      <c r="P104" s="54"/>
    </row>
    <row r="105" spans="8:16">
      <c r="H105" s="95">
        <v>41738</v>
      </c>
      <c r="I105" s="103">
        <v>2238.62</v>
      </c>
      <c r="J105" s="103">
        <v>5964.3191999999999</v>
      </c>
      <c r="K105" s="103">
        <v>5.8284000000000002E-2</v>
      </c>
      <c r="L105" s="103">
        <v>1.066899</v>
      </c>
      <c r="M105" s="49">
        <f t="shared" si="2"/>
        <v>-3.3364725166016296E-2</v>
      </c>
      <c r="N105" s="49">
        <f t="shared" si="3"/>
        <v>0.10018100550608899</v>
      </c>
      <c r="O105" s="54"/>
      <c r="P105" s="54"/>
    </row>
    <row r="106" spans="8:16">
      <c r="H106" s="95">
        <v>41739</v>
      </c>
      <c r="I106" s="103">
        <v>2273.761</v>
      </c>
      <c r="J106" s="103">
        <v>5975.3825999999999</v>
      </c>
      <c r="K106" s="103">
        <v>1.5697620000000001</v>
      </c>
      <c r="L106" s="103">
        <v>0.18549299999999999</v>
      </c>
      <c r="M106" s="49">
        <f t="shared" si="2"/>
        <v>-1.8190854570318438E-2</v>
      </c>
      <c r="N106" s="49">
        <f t="shared" si="3"/>
        <v>0.10222176525219995</v>
      </c>
      <c r="O106" s="54"/>
      <c r="P106" s="54"/>
    </row>
    <row r="107" spans="8:16">
      <c r="H107" s="95">
        <v>41740</v>
      </c>
      <c r="I107" s="103">
        <v>2270.6660000000002</v>
      </c>
      <c r="J107" s="103">
        <v>6003.1000999999997</v>
      </c>
      <c r="K107" s="103">
        <v>-0.13611799999999999</v>
      </c>
      <c r="L107" s="103">
        <v>0.463862</v>
      </c>
      <c r="M107" s="49">
        <f t="shared" si="2"/>
        <v>-1.9527274407365791E-2</v>
      </c>
      <c r="N107" s="49">
        <f t="shared" si="3"/>
        <v>0.10733454778404616</v>
      </c>
      <c r="O107" s="54"/>
      <c r="P107" s="54"/>
    </row>
    <row r="108" spans="8:16">
      <c r="H108" s="95">
        <v>41743</v>
      </c>
      <c r="I108" s="103">
        <v>2268.6129999999998</v>
      </c>
      <c r="J108" s="103">
        <v>6029.7694000000001</v>
      </c>
      <c r="K108" s="103">
        <v>-9.0413999999999994E-2</v>
      </c>
      <c r="L108" s="103">
        <v>0.44425900000000001</v>
      </c>
      <c r="M108" s="49">
        <f t="shared" si="2"/>
        <v>-2.0413759035946999E-2</v>
      </c>
      <c r="N108" s="49">
        <f t="shared" si="3"/>
        <v>0.11225397887186306</v>
      </c>
      <c r="O108" s="54"/>
      <c r="P108" s="54"/>
    </row>
    <row r="109" spans="8:16">
      <c r="H109" s="95">
        <v>41744</v>
      </c>
      <c r="I109" s="103">
        <v>2229.4630000000002</v>
      </c>
      <c r="J109" s="103">
        <v>5996.0335999999998</v>
      </c>
      <c r="K109" s="103">
        <v>-1.725724</v>
      </c>
      <c r="L109" s="103">
        <v>-0.55948699999999996</v>
      </c>
      <c r="M109" s="49">
        <f t="shared" si="2"/>
        <v>-3.7318714325254798E-2</v>
      </c>
      <c r="N109" s="49">
        <f t="shared" si="3"/>
        <v>0.10603105801183399</v>
      </c>
      <c r="O109" s="54"/>
      <c r="P109" s="54"/>
    </row>
    <row r="110" spans="8:16">
      <c r="H110" s="95">
        <v>41745</v>
      </c>
      <c r="I110" s="103">
        <v>2232.5259999999998</v>
      </c>
      <c r="J110" s="103">
        <v>5979.6719000000003</v>
      </c>
      <c r="K110" s="103">
        <v>0.13738700000000001</v>
      </c>
      <c r="L110" s="103">
        <v>-0.27287499999999998</v>
      </c>
      <c r="M110" s="49">
        <f t="shared" si="2"/>
        <v>-3.5996112076183362E-2</v>
      </c>
      <c r="N110" s="49">
        <f t="shared" si="3"/>
        <v>0.10301297146177335</v>
      </c>
      <c r="O110" s="54"/>
      <c r="P110" s="54"/>
    </row>
    <row r="111" spans="8:16">
      <c r="H111" s="95">
        <v>41746</v>
      </c>
      <c r="I111" s="103">
        <v>2224.8029999999999</v>
      </c>
      <c r="J111" s="103">
        <v>5961.9552999999996</v>
      </c>
      <c r="K111" s="103">
        <v>-0.34593099999999999</v>
      </c>
      <c r="L111" s="103">
        <v>-0.29627999999999999</v>
      </c>
      <c r="M111" s="49">
        <f t="shared" si="2"/>
        <v>-3.9330900574250371E-2</v>
      </c>
      <c r="N111" s="49">
        <f t="shared" si="3"/>
        <v>9.9744959447569004E-2</v>
      </c>
      <c r="O111" s="54"/>
      <c r="P111" s="54"/>
    </row>
    <row r="112" spans="8:16">
      <c r="H112" s="95">
        <v>41747</v>
      </c>
      <c r="I112" s="103">
        <v>2224.4789999999998</v>
      </c>
      <c r="J112" s="103">
        <v>5986.3899000000001</v>
      </c>
      <c r="K112" s="103">
        <v>-1.4563E-2</v>
      </c>
      <c r="L112" s="103">
        <v>0.40984199999999998</v>
      </c>
      <c r="M112" s="49">
        <f t="shared" si="2"/>
        <v>-3.947080365250677E-2</v>
      </c>
      <c r="N112" s="49">
        <f t="shared" si="3"/>
        <v>0.10425217676704768</v>
      </c>
      <c r="O112" s="54"/>
      <c r="P112" s="54"/>
    </row>
    <row r="113" spans="8:16">
      <c r="H113" s="95">
        <v>41750</v>
      </c>
      <c r="I113" s="103">
        <v>2187.248</v>
      </c>
      <c r="J113" s="103">
        <v>5898.2047000000002</v>
      </c>
      <c r="K113" s="103">
        <v>-1.6736949999999999</v>
      </c>
      <c r="L113" s="103">
        <v>-1.473095</v>
      </c>
      <c r="M113" s="49">
        <f t="shared" si="2"/>
        <v>-5.5547135462882702E-2</v>
      </c>
      <c r="N113" s="49">
        <f t="shared" si="3"/>
        <v>8.7985495063165109E-2</v>
      </c>
      <c r="O113" s="54"/>
      <c r="P113" s="54"/>
    </row>
    <row r="114" spans="8:16">
      <c r="H114" s="95">
        <v>41751</v>
      </c>
      <c r="I114" s="103">
        <v>2196.7950000000001</v>
      </c>
      <c r="J114" s="103">
        <v>5830.7647999999999</v>
      </c>
      <c r="K114" s="103">
        <v>0.43648500000000001</v>
      </c>
      <c r="L114" s="103">
        <v>-1.143397</v>
      </c>
      <c r="M114" s="49">
        <f t="shared" si="2"/>
        <v>-5.142474445018741E-2</v>
      </c>
      <c r="N114" s="49">
        <f t="shared" si="3"/>
        <v>7.5545500739381932E-2</v>
      </c>
      <c r="O114" s="54"/>
      <c r="P114" s="54"/>
    </row>
    <row r="115" spans="8:16">
      <c r="H115" s="95">
        <v>41752</v>
      </c>
      <c r="I115" s="103">
        <v>2194.6680000000001</v>
      </c>
      <c r="J115" s="103">
        <v>5806.2474000000002</v>
      </c>
      <c r="K115" s="103">
        <v>-9.6823000000000006E-2</v>
      </c>
      <c r="L115" s="103">
        <v>-0.420483</v>
      </c>
      <c r="M115" s="49">
        <f t="shared" si="2"/>
        <v>-5.2343182250962794E-2</v>
      </c>
      <c r="N115" s="49">
        <f t="shared" si="3"/>
        <v>7.1023010094616534E-2</v>
      </c>
      <c r="O115" s="54"/>
      <c r="P115" s="54"/>
    </row>
    <row r="116" spans="8:16">
      <c r="H116" s="95">
        <v>41753</v>
      </c>
      <c r="I116" s="103">
        <v>2190.4740000000002</v>
      </c>
      <c r="J116" s="103">
        <v>5735.3114999999998</v>
      </c>
      <c r="K116" s="103">
        <v>-0.19109999999999999</v>
      </c>
      <c r="L116" s="103">
        <v>-1.2217169999999999</v>
      </c>
      <c r="M116" s="49">
        <f t="shared" si="2"/>
        <v>-5.4154149875058732E-2</v>
      </c>
      <c r="N116" s="49">
        <f t="shared" si="3"/>
        <v>5.7938142036501938E-2</v>
      </c>
      <c r="O116" s="54"/>
      <c r="P116" s="54"/>
    </row>
    <row r="117" spans="8:16">
      <c r="H117" s="95">
        <v>41754</v>
      </c>
      <c r="I117" s="103">
        <v>2167.826</v>
      </c>
      <c r="J117" s="103">
        <v>5627.9727000000003</v>
      </c>
      <c r="K117" s="103">
        <v>-1.0339309999999999</v>
      </c>
      <c r="L117" s="103">
        <v>-1.871543</v>
      </c>
      <c r="M117" s="49">
        <f t="shared" si="2"/>
        <v>-6.3933547765026799E-2</v>
      </c>
      <c r="N117" s="49">
        <f t="shared" si="3"/>
        <v>3.8138378651300098E-2</v>
      </c>
      <c r="O117" s="54"/>
      <c r="P117" s="54"/>
    </row>
    <row r="118" spans="8:16">
      <c r="H118" s="95">
        <v>41757</v>
      </c>
      <c r="I118" s="103">
        <v>2134.9690000000001</v>
      </c>
      <c r="J118" s="103">
        <v>5433.8437000000004</v>
      </c>
      <c r="K118" s="103">
        <v>-1.515666</v>
      </c>
      <c r="L118" s="103">
        <v>-3.4493589999999998</v>
      </c>
      <c r="M118" s="49">
        <f t="shared" si="2"/>
        <v>-7.8121188018942189E-2</v>
      </c>
      <c r="N118" s="49">
        <f t="shared" si="3"/>
        <v>2.3292558904171035E-3</v>
      </c>
      <c r="O118" s="54"/>
      <c r="P118" s="54"/>
    </row>
    <row r="119" spans="8:16">
      <c r="H119" s="95">
        <v>41758</v>
      </c>
      <c r="I119" s="103">
        <v>2158.4699999999998</v>
      </c>
      <c r="J119" s="103">
        <v>5502.0780000000004</v>
      </c>
      <c r="K119" s="103">
        <v>1.100765</v>
      </c>
      <c r="L119" s="103">
        <v>1.255728</v>
      </c>
      <c r="M119" s="49">
        <f t="shared" si="2"/>
        <v>-6.7973465049490867E-2</v>
      </c>
      <c r="N119" s="49">
        <f t="shared" si="3"/>
        <v>1.4915785595937203E-2</v>
      </c>
      <c r="O119" s="54"/>
      <c r="P119" s="54"/>
    </row>
    <row r="120" spans="8:16">
      <c r="H120" s="95">
        <v>41759</v>
      </c>
      <c r="I120" s="103">
        <v>2158.6590000000001</v>
      </c>
      <c r="J120" s="103">
        <v>5580.7088999999996</v>
      </c>
      <c r="K120" s="103">
        <v>8.7559999999999999E-3</v>
      </c>
      <c r="L120" s="103">
        <v>1.4291130000000001</v>
      </c>
      <c r="M120" s="49">
        <f t="shared" si="2"/>
        <v>-6.7891854920507866E-2</v>
      </c>
      <c r="N120" s="49">
        <f t="shared" si="3"/>
        <v>2.9420076819292262E-2</v>
      </c>
      <c r="O120" s="54"/>
      <c r="P120" s="54"/>
    </row>
    <row r="121" spans="8:16">
      <c r="H121" s="95">
        <v>41764</v>
      </c>
      <c r="I121" s="103">
        <v>2156.4699999999998</v>
      </c>
      <c r="J121" s="103">
        <v>5633.1090999999997</v>
      </c>
      <c r="K121" s="103">
        <v>-0.101406</v>
      </c>
      <c r="L121" s="103">
        <v>0.93895200000000001</v>
      </c>
      <c r="M121" s="49">
        <f t="shared" si="2"/>
        <v>-6.883706429798675E-2</v>
      </c>
      <c r="N121" s="49">
        <f t="shared" si="3"/>
        <v>3.9085841308342584E-2</v>
      </c>
      <c r="O121" s="54"/>
      <c r="P121" s="54"/>
    </row>
    <row r="122" spans="8:16">
      <c r="H122" s="95">
        <v>41765</v>
      </c>
      <c r="I122" s="103">
        <v>2157.328</v>
      </c>
      <c r="J122" s="103">
        <v>5664.4139999999998</v>
      </c>
      <c r="K122" s="103">
        <v>3.9787000000000003E-2</v>
      </c>
      <c r="L122" s="103">
        <v>0.55572999999999995</v>
      </c>
      <c r="M122" s="49">
        <f t="shared" si="2"/>
        <v>-6.846658022038199E-2</v>
      </c>
      <c r="N122" s="49">
        <f t="shared" si="3"/>
        <v>4.486035725967974E-2</v>
      </c>
      <c r="O122" s="54"/>
      <c r="P122" s="54"/>
    </row>
    <row r="123" spans="8:16">
      <c r="H123" s="95">
        <v>41766</v>
      </c>
      <c r="I123" s="103">
        <v>2137.3159999999998</v>
      </c>
      <c r="J123" s="103">
        <v>5574.0924000000005</v>
      </c>
      <c r="K123" s="103">
        <v>-0.92762900000000004</v>
      </c>
      <c r="L123" s="103">
        <v>-1.594544</v>
      </c>
      <c r="M123" s="49">
        <f t="shared" si="2"/>
        <v>-7.7107754300832387E-2</v>
      </c>
      <c r="N123" s="49">
        <f t="shared" si="3"/>
        <v>2.8199594249725957E-2</v>
      </c>
      <c r="O123" s="54"/>
      <c r="P123" s="54"/>
    </row>
    <row r="124" spans="8:16">
      <c r="H124" s="95">
        <v>41767</v>
      </c>
      <c r="I124" s="103">
        <v>2135.4960000000001</v>
      </c>
      <c r="J124" s="103">
        <v>5567.7898999999998</v>
      </c>
      <c r="K124" s="103">
        <v>-8.5153999999999994E-2</v>
      </c>
      <c r="L124" s="103">
        <v>-0.113068</v>
      </c>
      <c r="M124" s="49">
        <f t="shared" si="2"/>
        <v>-7.7893629616963556E-2</v>
      </c>
      <c r="N124" s="49">
        <f t="shared" si="3"/>
        <v>2.7037032261560956E-2</v>
      </c>
      <c r="O124" s="54"/>
      <c r="P124" s="54"/>
    </row>
    <row r="125" spans="8:16">
      <c r="H125" s="95">
        <v>41768</v>
      </c>
      <c r="I125" s="103">
        <v>2133.9110000000001</v>
      </c>
      <c r="J125" s="103">
        <v>5520.7257</v>
      </c>
      <c r="K125" s="103">
        <v>-7.4221999999999996E-2</v>
      </c>
      <c r="L125" s="103">
        <v>-0.84529399999999999</v>
      </c>
      <c r="M125" s="49">
        <f t="shared" si="2"/>
        <v>-7.8578032021396571E-2</v>
      </c>
      <c r="N125" s="49">
        <f t="shared" si="3"/>
        <v>1.8355548735437877E-2</v>
      </c>
      <c r="O125" s="54"/>
      <c r="P125" s="54"/>
    </row>
    <row r="126" spans="8:16">
      <c r="H126" s="95">
        <v>41771</v>
      </c>
      <c r="I126" s="103">
        <v>2180.0540000000001</v>
      </c>
      <c r="J126" s="103">
        <v>5598.2172</v>
      </c>
      <c r="K126" s="103">
        <v>2.1623679999999998</v>
      </c>
      <c r="L126" s="103">
        <v>1.4036470000000001</v>
      </c>
      <c r="M126" s="49">
        <f t="shared" si="2"/>
        <v>-5.8653501959722631E-2</v>
      </c>
      <c r="N126" s="49">
        <f t="shared" si="3"/>
        <v>3.2649665721694143E-2</v>
      </c>
      <c r="O126" s="54"/>
      <c r="P126" s="54"/>
    </row>
    <row r="127" spans="8:16">
      <c r="H127" s="95">
        <v>41772</v>
      </c>
      <c r="I127" s="103">
        <v>2174.8519999999999</v>
      </c>
      <c r="J127" s="103">
        <v>5589.6412</v>
      </c>
      <c r="K127" s="103">
        <v>-0.238618</v>
      </c>
      <c r="L127" s="103">
        <v>-0.15319199999999999</v>
      </c>
      <c r="M127" s="49">
        <f t="shared" si="2"/>
        <v>-6.0899723605060574E-2</v>
      </c>
      <c r="N127" s="49">
        <f t="shared" si="3"/>
        <v>3.1067732899718425E-2</v>
      </c>
      <c r="O127" s="54"/>
      <c r="P127" s="54"/>
    </row>
    <row r="128" spans="8:16">
      <c r="H128" s="95">
        <v>41773</v>
      </c>
      <c r="I128" s="103">
        <v>2172.3719999999998</v>
      </c>
      <c r="J128" s="103">
        <v>5602.5492000000004</v>
      </c>
      <c r="K128" s="103">
        <v>-0.11403099999999999</v>
      </c>
      <c r="L128" s="103">
        <v>0.23092699999999999</v>
      </c>
      <c r="M128" s="49">
        <f t="shared" si="2"/>
        <v>-6.1970586673195549E-2</v>
      </c>
      <c r="N128" s="49">
        <f t="shared" si="3"/>
        <v>3.3448748392496341E-2</v>
      </c>
      <c r="O128" s="54"/>
      <c r="P128" s="54"/>
    </row>
    <row r="129" spans="8:16">
      <c r="H129" s="95">
        <v>41774</v>
      </c>
      <c r="I129" s="103">
        <v>2144.0839999999998</v>
      </c>
      <c r="J129" s="103">
        <v>5517.5515999999998</v>
      </c>
      <c r="K129" s="103">
        <v>-1.302171</v>
      </c>
      <c r="L129" s="103">
        <v>-1.5171239999999999</v>
      </c>
      <c r="M129" s="49">
        <f t="shared" si="2"/>
        <v>-7.4185334443922057E-2</v>
      </c>
      <c r="N129" s="49">
        <f t="shared" si="3"/>
        <v>1.7770052820065496E-2</v>
      </c>
      <c r="O129" s="54"/>
      <c r="P129" s="54"/>
    </row>
    <row r="130" spans="8:16">
      <c r="H130" s="95">
        <v>41775</v>
      </c>
      <c r="I130" s="103">
        <v>2145.9520000000002</v>
      </c>
      <c r="J130" s="103">
        <v>5467.7407000000003</v>
      </c>
      <c r="K130" s="103">
        <v>8.7123000000000006E-2</v>
      </c>
      <c r="L130" s="103">
        <v>-0.90277200000000002</v>
      </c>
      <c r="M130" s="49">
        <f t="shared" si="2"/>
        <v>-7.3378732745826736E-2</v>
      </c>
      <c r="N130" s="49">
        <f t="shared" si="3"/>
        <v>8.581911775038531E-3</v>
      </c>
      <c r="O130" s="54"/>
      <c r="P130" s="54"/>
    </row>
    <row r="131" spans="8:16">
      <c r="H131" s="95">
        <v>41778</v>
      </c>
      <c r="I131" s="103">
        <v>2115.143</v>
      </c>
      <c r="J131" s="103">
        <v>5409.7002000000002</v>
      </c>
      <c r="K131" s="103">
        <v>-1.4356800000000001</v>
      </c>
      <c r="L131" s="103">
        <v>-1.0615079999999999</v>
      </c>
      <c r="M131" s="49">
        <f t="shared" si="2"/>
        <v>-8.6682047369282422E-2</v>
      </c>
      <c r="N131" s="49">
        <f t="shared" si="3"/>
        <v>-2.1242649919723799E-3</v>
      </c>
      <c r="O131" s="54"/>
      <c r="P131" s="54"/>
    </row>
    <row r="132" spans="8:16">
      <c r="H132" s="95">
        <v>41779</v>
      </c>
      <c r="I132" s="103">
        <v>2115.7710000000002</v>
      </c>
      <c r="J132" s="103">
        <v>5429.4414999999999</v>
      </c>
      <c r="K132" s="103">
        <v>2.9690999999999999E-2</v>
      </c>
      <c r="L132" s="103">
        <v>0.36492400000000003</v>
      </c>
      <c r="M132" s="49">
        <f t="shared" si="2"/>
        <v>-8.6410877205254644E-2</v>
      </c>
      <c r="N132" s="49">
        <f t="shared" si="3"/>
        <v>1.5172240960021899E-3</v>
      </c>
      <c r="O132" s="54"/>
      <c r="P132" s="54"/>
    </row>
    <row r="133" spans="8:16">
      <c r="H133" s="95">
        <v>41780</v>
      </c>
      <c r="I133" s="103">
        <v>2135.9050000000002</v>
      </c>
      <c r="J133" s="103">
        <v>5486.0222999999996</v>
      </c>
      <c r="K133" s="103">
        <v>0.95161499999999999</v>
      </c>
      <c r="L133" s="103">
        <v>1.042111</v>
      </c>
      <c r="M133" s="49">
        <f t="shared" si="2"/>
        <v>-7.7717023570646027E-2</v>
      </c>
      <c r="N133" s="49">
        <f t="shared" si="3"/>
        <v>1.1954143943675444E-2</v>
      </c>
      <c r="O133" s="54"/>
      <c r="P133" s="54"/>
    </row>
    <row r="134" spans="8:16">
      <c r="H134" s="95">
        <v>41781</v>
      </c>
      <c r="I134" s="103">
        <v>2130.8679999999999</v>
      </c>
      <c r="J134" s="103">
        <v>5499.4906000000001</v>
      </c>
      <c r="K134" s="103">
        <v>-0.23582500000000001</v>
      </c>
      <c r="L134" s="103">
        <v>0.245502</v>
      </c>
      <c r="M134" s="49">
        <f t="shared" ref="M134:M197" si="4">I134/$I$5-1</f>
        <v>-7.9891998277983212E-2</v>
      </c>
      <c r="N134" s="49">
        <f t="shared" ref="N134:N197" si="5">J134/$J$5-1</f>
        <v>1.4438512626769651E-2</v>
      </c>
      <c r="O134" s="54"/>
      <c r="P134" s="54"/>
    </row>
    <row r="135" spans="8:16">
      <c r="H135" s="95">
        <v>41782</v>
      </c>
      <c r="I135" s="103">
        <v>2148.4140000000002</v>
      </c>
      <c r="J135" s="103">
        <v>5558.3307000000004</v>
      </c>
      <c r="K135" s="103">
        <v>0.82342000000000004</v>
      </c>
      <c r="L135" s="103">
        <v>1.0699190000000001</v>
      </c>
      <c r="M135" s="49">
        <f t="shared" si="4"/>
        <v>-7.2315642070928221E-2</v>
      </c>
      <c r="N135" s="49">
        <f t="shared" si="5"/>
        <v>2.5292183969859439E-2</v>
      </c>
      <c r="O135" s="54"/>
      <c r="P135" s="54"/>
    </row>
    <row r="136" spans="8:16">
      <c r="H136" s="95">
        <v>41785</v>
      </c>
      <c r="I136" s="103">
        <v>2155.9760000000001</v>
      </c>
      <c r="J136" s="103">
        <v>5674.4072999999999</v>
      </c>
      <c r="K136" s="103">
        <v>0.35198099999999999</v>
      </c>
      <c r="L136" s="103">
        <v>2.088336</v>
      </c>
      <c r="M136" s="49">
        <f t="shared" si="4"/>
        <v>-6.9050373312365187E-2</v>
      </c>
      <c r="N136" s="49">
        <f t="shared" si="5"/>
        <v>4.6703725877899283E-2</v>
      </c>
      <c r="O136" s="54"/>
      <c r="P136" s="54"/>
    </row>
    <row r="137" spans="8:16">
      <c r="H137" s="95">
        <v>41786</v>
      </c>
      <c r="I137" s="103">
        <v>2147.2800000000002</v>
      </c>
      <c r="J137" s="103">
        <v>5646.8816999999999</v>
      </c>
      <c r="K137" s="103">
        <v>-0.40334399999999998</v>
      </c>
      <c r="L137" s="103">
        <v>-0.48508299999999999</v>
      </c>
      <c r="M137" s="49">
        <f t="shared" si="4"/>
        <v>-7.2805302844825448E-2</v>
      </c>
      <c r="N137" s="49">
        <f t="shared" si="5"/>
        <v>4.162634130647036E-2</v>
      </c>
      <c r="O137" s="54"/>
      <c r="P137" s="54"/>
    </row>
    <row r="138" spans="8:16">
      <c r="H138" s="95">
        <v>41787</v>
      </c>
      <c r="I138" s="103">
        <v>2169.3519999999999</v>
      </c>
      <c r="J138" s="103">
        <v>5714.7348000000002</v>
      </c>
      <c r="K138" s="103">
        <v>1.0279050000000001</v>
      </c>
      <c r="L138" s="103">
        <v>1.201603</v>
      </c>
      <c r="M138" s="49">
        <f t="shared" si="4"/>
        <v>-6.3274621538424447E-2</v>
      </c>
      <c r="N138" s="49">
        <f t="shared" si="5"/>
        <v>5.414255468832696E-2</v>
      </c>
      <c r="O138" s="54"/>
      <c r="P138" s="54"/>
    </row>
    <row r="139" spans="8:16">
      <c r="H139" s="95">
        <v>41788</v>
      </c>
      <c r="I139" s="103">
        <v>2155.1640000000002</v>
      </c>
      <c r="J139" s="103">
        <v>5690.8235999999997</v>
      </c>
      <c r="K139" s="103">
        <v>-0.65402000000000005</v>
      </c>
      <c r="L139" s="103">
        <v>-0.41841299999999998</v>
      </c>
      <c r="M139" s="49">
        <f t="shared" si="4"/>
        <v>-6.9400994607254463E-2</v>
      </c>
      <c r="N139" s="49">
        <f t="shared" si="5"/>
        <v>4.9731883968547663E-2</v>
      </c>
      <c r="O139" s="54"/>
      <c r="P139" s="54"/>
    </row>
    <row r="140" spans="8:16">
      <c r="H140" s="95">
        <v>41789</v>
      </c>
      <c r="I140" s="103">
        <v>2156.4639999999999</v>
      </c>
      <c r="J140" s="103">
        <v>5687.8425999999999</v>
      </c>
      <c r="K140" s="103">
        <v>6.0319999999999999E-2</v>
      </c>
      <c r="L140" s="103">
        <v>-5.2382999999999999E-2</v>
      </c>
      <c r="M140" s="49">
        <f t="shared" si="4"/>
        <v>-6.88396550957322E-2</v>
      </c>
      <c r="N140" s="49">
        <f t="shared" si="5"/>
        <v>4.9182007366132874E-2</v>
      </c>
      <c r="O140" s="54"/>
      <c r="P140" s="54"/>
    </row>
    <row r="141" spans="8:16">
      <c r="H141" s="95">
        <v>41793</v>
      </c>
      <c r="I141" s="103">
        <v>2149.9180000000001</v>
      </c>
      <c r="J141" s="103">
        <v>5691.6090999999997</v>
      </c>
      <c r="K141" s="103">
        <v>-0.30355199999999999</v>
      </c>
      <c r="L141" s="103">
        <v>6.6220000000000001E-2</v>
      </c>
      <c r="M141" s="49">
        <f t="shared" si="4"/>
        <v>-7.1666215436059333E-2</v>
      </c>
      <c r="N141" s="49">
        <f t="shared" si="5"/>
        <v>4.9876777652277049E-2</v>
      </c>
      <c r="O141" s="54"/>
      <c r="P141" s="54"/>
    </row>
    <row r="142" spans="8:16">
      <c r="H142" s="95">
        <v>41794</v>
      </c>
      <c r="I142" s="103">
        <v>2128.2739999999999</v>
      </c>
      <c r="J142" s="103">
        <v>5627.0968999999996</v>
      </c>
      <c r="K142" s="103">
        <v>-1.0067360000000001</v>
      </c>
      <c r="L142" s="103">
        <v>-1.133462</v>
      </c>
      <c r="M142" s="49">
        <f t="shared" si="4"/>
        <v>-8.1012086503282399E-2</v>
      </c>
      <c r="N142" s="49">
        <f t="shared" si="5"/>
        <v>3.7976828188906575E-2</v>
      </c>
      <c r="O142" s="54"/>
      <c r="P142" s="54"/>
    </row>
    <row r="143" spans="8:16">
      <c r="H143" s="95">
        <v>41795</v>
      </c>
      <c r="I143" s="103">
        <v>2150.6019999999999</v>
      </c>
      <c r="J143" s="103">
        <v>5689.6126999999997</v>
      </c>
      <c r="K143" s="103">
        <v>1.049113</v>
      </c>
      <c r="L143" s="103">
        <v>1.110978</v>
      </c>
      <c r="M143" s="49">
        <f t="shared" si="4"/>
        <v>-7.1370864493073838E-2</v>
      </c>
      <c r="N143" s="49">
        <f t="shared" si="5"/>
        <v>4.9508520809250722E-2</v>
      </c>
      <c r="O143" s="54"/>
      <c r="P143" s="54"/>
    </row>
    <row r="144" spans="8:16">
      <c r="H144" s="95">
        <v>41796</v>
      </c>
      <c r="I144" s="103">
        <v>2134.7159999999999</v>
      </c>
      <c r="J144" s="103">
        <v>5694.7884999999997</v>
      </c>
      <c r="K144" s="103">
        <v>-0.73867700000000003</v>
      </c>
      <c r="L144" s="103">
        <v>9.0968999999999994E-2</v>
      </c>
      <c r="M144" s="49">
        <f t="shared" si="4"/>
        <v>-7.8230433323877024E-2</v>
      </c>
      <c r="N144" s="49">
        <f t="shared" si="5"/>
        <v>5.0463251208036075E-2</v>
      </c>
      <c r="O144" s="54"/>
      <c r="P144" s="54"/>
    </row>
    <row r="145" spans="8:16">
      <c r="H145" s="95">
        <v>41799</v>
      </c>
      <c r="I145" s="103">
        <v>2134.2809999999999</v>
      </c>
      <c r="J145" s="103">
        <v>5663.2253000000001</v>
      </c>
      <c r="K145" s="103">
        <v>-2.0376999999999999E-2</v>
      </c>
      <c r="L145" s="103">
        <v>-0.55424700000000005</v>
      </c>
      <c r="M145" s="49">
        <f t="shared" si="4"/>
        <v>-7.841826616042491E-2</v>
      </c>
      <c r="N145" s="49">
        <f t="shared" si="5"/>
        <v>4.4641089122380073E-2</v>
      </c>
      <c r="O145" s="54"/>
      <c r="P145" s="54"/>
    </row>
    <row r="146" spans="8:16">
      <c r="H146" s="95">
        <v>41800</v>
      </c>
      <c r="I146" s="103">
        <v>2161.268</v>
      </c>
      <c r="J146" s="103">
        <v>5705.4793</v>
      </c>
      <c r="K146" s="103">
        <v>1.264454</v>
      </c>
      <c r="L146" s="103">
        <v>0.746112</v>
      </c>
      <c r="M146" s="49">
        <f t="shared" si="4"/>
        <v>-6.6765289700844943E-2</v>
      </c>
      <c r="N146" s="49">
        <f t="shared" si="5"/>
        <v>5.2435280990356326E-2</v>
      </c>
      <c r="O146" s="54"/>
      <c r="P146" s="54"/>
    </row>
    <row r="147" spans="8:16">
      <c r="H147" s="95">
        <v>41801</v>
      </c>
      <c r="I147" s="103">
        <v>2160.7660000000001</v>
      </c>
      <c r="J147" s="103">
        <v>5761.3233</v>
      </c>
      <c r="K147" s="103">
        <v>-2.3227000000000001E-2</v>
      </c>
      <c r="L147" s="103">
        <v>0.97877800000000004</v>
      </c>
      <c r="M147" s="49">
        <f t="shared" si="4"/>
        <v>-6.6982053112217388E-2</v>
      </c>
      <c r="N147" s="49">
        <f t="shared" si="5"/>
        <v>6.2736290378231141E-2</v>
      </c>
      <c r="O147" s="54"/>
      <c r="P147" s="54"/>
    </row>
    <row r="148" spans="8:16">
      <c r="H148" s="95">
        <v>41802</v>
      </c>
      <c r="I148" s="103">
        <v>2153.41</v>
      </c>
      <c r="J148" s="103">
        <v>5746.6082999999999</v>
      </c>
      <c r="K148" s="103">
        <v>-0.34043499999999999</v>
      </c>
      <c r="L148" s="103">
        <v>-0.25541000000000003</v>
      </c>
      <c r="M148" s="49">
        <f t="shared" si="4"/>
        <v>-7.0158371148185572E-2</v>
      </c>
      <c r="N148" s="49">
        <f t="shared" si="5"/>
        <v>6.0021954851718462E-2</v>
      </c>
      <c r="O148" s="54"/>
      <c r="P148" s="54"/>
    </row>
    <row r="149" spans="8:16">
      <c r="H149" s="95">
        <v>41803</v>
      </c>
      <c r="I149" s="103">
        <v>2176.2420000000002</v>
      </c>
      <c r="J149" s="103">
        <v>5783.0505999999996</v>
      </c>
      <c r="K149" s="103">
        <v>1.0602720000000001</v>
      </c>
      <c r="L149" s="103">
        <v>0.63415299999999997</v>
      </c>
      <c r="M149" s="49">
        <f t="shared" si="4"/>
        <v>-6.0299522127355787E-2</v>
      </c>
      <c r="N149" s="49">
        <f t="shared" si="5"/>
        <v>6.6744117920548574E-2</v>
      </c>
      <c r="O149" s="54"/>
      <c r="P149" s="54"/>
    </row>
    <row r="150" spans="8:16">
      <c r="H150" s="95">
        <v>41806</v>
      </c>
      <c r="I150" s="103">
        <v>2191.855</v>
      </c>
      <c r="J150" s="103">
        <v>5780.0442999999996</v>
      </c>
      <c r="K150" s="103">
        <v>0.71742899999999998</v>
      </c>
      <c r="L150" s="103">
        <v>-5.1985000000000003E-2</v>
      </c>
      <c r="M150" s="49">
        <f t="shared" si="4"/>
        <v>-5.3557834593972342E-2</v>
      </c>
      <c r="N150" s="49">
        <f t="shared" si="5"/>
        <v>6.6189574468740409E-2</v>
      </c>
      <c r="O150" s="54"/>
      <c r="P150" s="54"/>
    </row>
    <row r="151" spans="8:16">
      <c r="H151" s="95">
        <v>41807</v>
      </c>
      <c r="I151" s="103">
        <v>2169.674</v>
      </c>
      <c r="J151" s="103">
        <v>5719.2419</v>
      </c>
      <c r="K151" s="103">
        <v>-1.0119739999999999</v>
      </c>
      <c r="L151" s="103">
        <v>-1.0519369999999999</v>
      </c>
      <c r="M151" s="49">
        <f t="shared" si="4"/>
        <v>-6.3135582059416606E-2</v>
      </c>
      <c r="N151" s="49">
        <f t="shared" si="5"/>
        <v>5.4973936383980737E-2</v>
      </c>
      <c r="O151" s="54"/>
      <c r="P151" s="54"/>
    </row>
    <row r="152" spans="8:16">
      <c r="H152" s="95">
        <v>41808</v>
      </c>
      <c r="I152" s="103">
        <v>2160.239</v>
      </c>
      <c r="J152" s="103">
        <v>5684.2682000000004</v>
      </c>
      <c r="K152" s="103">
        <v>-0.43485800000000002</v>
      </c>
      <c r="L152" s="103">
        <v>-0.61150899999999997</v>
      </c>
      <c r="M152" s="49">
        <f t="shared" si="4"/>
        <v>-6.7209611514196133E-2</v>
      </c>
      <c r="N152" s="49">
        <f t="shared" si="5"/>
        <v>4.8522671932496042E-2</v>
      </c>
      <c r="O152" s="54"/>
      <c r="P152" s="54"/>
    </row>
    <row r="153" spans="8:16">
      <c r="H153" s="95">
        <v>41809</v>
      </c>
      <c r="I153" s="103">
        <v>2126.9070000000002</v>
      </c>
      <c r="J153" s="103">
        <v>5574.808</v>
      </c>
      <c r="K153" s="103">
        <v>-1.542977</v>
      </c>
      <c r="L153" s="103">
        <v>-1.9256690000000001</v>
      </c>
      <c r="M153" s="49">
        <f t="shared" si="4"/>
        <v>-8.1602356589629332E-2</v>
      </c>
      <c r="N153" s="49">
        <f t="shared" si="5"/>
        <v>2.8331594147977368E-2</v>
      </c>
      <c r="O153" s="54"/>
      <c r="P153" s="54"/>
    </row>
    <row r="154" spans="8:16">
      <c r="H154" s="95">
        <v>41810</v>
      </c>
      <c r="I154" s="103">
        <v>2136.7289999999998</v>
      </c>
      <c r="J154" s="103">
        <v>5617.3549999999996</v>
      </c>
      <c r="K154" s="103">
        <v>0.46179700000000001</v>
      </c>
      <c r="L154" s="103">
        <v>0.76320100000000002</v>
      </c>
      <c r="M154" s="49">
        <f t="shared" si="4"/>
        <v>-7.7361220680265852E-2</v>
      </c>
      <c r="N154" s="49">
        <f t="shared" si="5"/>
        <v>3.6179832927898392E-2</v>
      </c>
      <c r="O154" s="54"/>
      <c r="P154" s="54"/>
    </row>
    <row r="155" spans="8:16">
      <c r="H155" s="95">
        <v>41813</v>
      </c>
      <c r="I155" s="103">
        <v>2134.11</v>
      </c>
      <c r="J155" s="103">
        <v>5663.9198999999999</v>
      </c>
      <c r="K155" s="103">
        <v>-0.122571</v>
      </c>
      <c r="L155" s="103">
        <v>0.82894699999999999</v>
      </c>
      <c r="M155" s="49">
        <f t="shared" si="4"/>
        <v>-7.8492103896171228E-2</v>
      </c>
      <c r="N155" s="49">
        <f t="shared" si="5"/>
        <v>4.4769215351174951E-2</v>
      </c>
      <c r="O155" s="54"/>
      <c r="P155" s="54"/>
    </row>
    <row r="156" spans="8:16">
      <c r="H156" s="95">
        <v>41814</v>
      </c>
      <c r="I156" s="103">
        <v>2144.8209999999999</v>
      </c>
      <c r="J156" s="103">
        <v>5717.0254999999997</v>
      </c>
      <c r="K156" s="103">
        <v>0.50189499999999998</v>
      </c>
      <c r="L156" s="103">
        <v>0.937612</v>
      </c>
      <c r="M156" s="49">
        <f t="shared" si="4"/>
        <v>-7.3867098120851349E-2</v>
      </c>
      <c r="N156" s="49">
        <f t="shared" si="5"/>
        <v>5.4565098241883492E-2</v>
      </c>
      <c r="O156" s="54"/>
      <c r="P156" s="54"/>
    </row>
    <row r="157" spans="8:16">
      <c r="H157" s="95">
        <v>41815</v>
      </c>
      <c r="I157" s="103">
        <v>2133.3710000000001</v>
      </c>
      <c r="J157" s="103">
        <v>5699.2344000000003</v>
      </c>
      <c r="K157" s="103">
        <v>-0.53384399999999999</v>
      </c>
      <c r="L157" s="103">
        <v>-0.311195</v>
      </c>
      <c r="M157" s="49">
        <f t="shared" si="4"/>
        <v>-7.8811203818490494E-2</v>
      </c>
      <c r="N157" s="49">
        <f t="shared" si="5"/>
        <v>5.1283343924130032E-2</v>
      </c>
      <c r="O157" s="54"/>
      <c r="P157" s="54"/>
    </row>
    <row r="158" spans="8:16">
      <c r="H158" s="95">
        <v>41816</v>
      </c>
      <c r="I158" s="103">
        <v>2149.076</v>
      </c>
      <c r="J158" s="103">
        <v>5772.6324000000004</v>
      </c>
      <c r="K158" s="103">
        <v>0.73615900000000001</v>
      </c>
      <c r="L158" s="103">
        <v>1.287857</v>
      </c>
      <c r="M158" s="49">
        <f t="shared" si="4"/>
        <v>-7.202979071967619E-2</v>
      </c>
      <c r="N158" s="49">
        <f t="shared" si="5"/>
        <v>6.482237205698671E-2</v>
      </c>
      <c r="O158" s="54"/>
      <c r="P158" s="54"/>
    </row>
    <row r="159" spans="8:16">
      <c r="H159" s="95">
        <v>41817</v>
      </c>
      <c r="I159" s="103">
        <v>2150.2579999999998</v>
      </c>
      <c r="J159" s="103">
        <v>5796.0164000000004</v>
      </c>
      <c r="K159" s="103">
        <v>5.5E-2</v>
      </c>
      <c r="L159" s="103">
        <v>0.405084</v>
      </c>
      <c r="M159" s="49">
        <f t="shared" si="4"/>
        <v>-7.1519403563815143E-2</v>
      </c>
      <c r="N159" s="49">
        <f t="shared" si="5"/>
        <v>6.9135795227355246E-2</v>
      </c>
      <c r="O159" s="54"/>
      <c r="P159" s="54"/>
    </row>
    <row r="160" spans="8:16">
      <c r="H160" s="95">
        <v>41820</v>
      </c>
      <c r="I160" s="103">
        <v>2165.1179999999999</v>
      </c>
      <c r="J160" s="103">
        <v>5854.4183000000003</v>
      </c>
      <c r="K160" s="103">
        <v>0.69108000000000003</v>
      </c>
      <c r="L160" s="103">
        <v>1.0076210000000001</v>
      </c>
      <c r="M160" s="49">
        <f t="shared" si="4"/>
        <v>-6.510286114749031E-2</v>
      </c>
      <c r="N160" s="49">
        <f t="shared" si="5"/>
        <v>7.9908636001112976E-2</v>
      </c>
      <c r="O160" s="54"/>
      <c r="P160" s="54"/>
    </row>
    <row r="161" spans="8:16">
      <c r="H161" s="95">
        <v>41821</v>
      </c>
      <c r="I161" s="103">
        <v>2164.5590000000002</v>
      </c>
      <c r="J161" s="103">
        <v>5876.2855</v>
      </c>
      <c r="K161" s="103">
        <v>-2.5818000000000001E-2</v>
      </c>
      <c r="L161" s="103">
        <v>0.37351600000000001</v>
      </c>
      <c r="M161" s="49">
        <f t="shared" si="4"/>
        <v>-6.5344237137444861E-2</v>
      </c>
      <c r="N161" s="49">
        <f t="shared" si="5"/>
        <v>8.3942269560430605E-2</v>
      </c>
      <c r="O161" s="54"/>
      <c r="P161" s="54"/>
    </row>
    <row r="162" spans="8:16">
      <c r="H162" s="95">
        <v>41822</v>
      </c>
      <c r="I162" s="103">
        <v>2170.8670000000002</v>
      </c>
      <c r="J162" s="103">
        <v>5908.5111999999999</v>
      </c>
      <c r="K162" s="103">
        <v>0.29142200000000001</v>
      </c>
      <c r="L162" s="103">
        <v>0.54840299999999997</v>
      </c>
      <c r="M162" s="49">
        <f t="shared" si="4"/>
        <v>-6.2620445107688605E-2</v>
      </c>
      <c r="N162" s="49">
        <f t="shared" si="5"/>
        <v>8.9886636694425981E-2</v>
      </c>
      <c r="O162" s="54"/>
      <c r="P162" s="54"/>
    </row>
    <row r="163" spans="8:16">
      <c r="H163" s="95">
        <v>41823</v>
      </c>
      <c r="I163" s="103">
        <v>2180.192</v>
      </c>
      <c r="J163" s="103">
        <v>6023.4197999999997</v>
      </c>
      <c r="K163" s="103">
        <v>0.42955199999999999</v>
      </c>
      <c r="L163" s="103">
        <v>1.944798</v>
      </c>
      <c r="M163" s="49">
        <f t="shared" si="4"/>
        <v>-5.8593913611576398E-2</v>
      </c>
      <c r="N163" s="49">
        <f t="shared" si="5"/>
        <v>0.11108272879648795</v>
      </c>
      <c r="O163" s="54"/>
      <c r="P163" s="54"/>
    </row>
    <row r="164" spans="8:16">
      <c r="H164" s="95">
        <v>41824</v>
      </c>
      <c r="I164" s="103">
        <v>2178.6950000000002</v>
      </c>
      <c r="J164" s="103">
        <v>5994.5007999999998</v>
      </c>
      <c r="K164" s="103">
        <v>-6.8664000000000003E-2</v>
      </c>
      <c r="L164" s="103">
        <v>-0.48010900000000001</v>
      </c>
      <c r="M164" s="49">
        <f t="shared" si="4"/>
        <v>-5.9240317649075558E-2</v>
      </c>
      <c r="N164" s="49">
        <f t="shared" si="5"/>
        <v>0.10574831703357779</v>
      </c>
      <c r="O164" s="54"/>
      <c r="P164" s="54"/>
    </row>
    <row r="165" spans="8:16">
      <c r="H165" s="95">
        <v>41827</v>
      </c>
      <c r="I165" s="103">
        <v>2176.2890000000002</v>
      </c>
      <c r="J165" s="103">
        <v>5967.7222000000002</v>
      </c>
      <c r="K165" s="103">
        <v>-0.110433</v>
      </c>
      <c r="L165" s="103">
        <v>-0.44671899999999998</v>
      </c>
      <c r="M165" s="49">
        <f t="shared" si="4"/>
        <v>-6.0279227545016134E-2</v>
      </c>
      <c r="N165" s="49">
        <f t="shared" si="5"/>
        <v>0.1008087244185405</v>
      </c>
      <c r="O165" s="54"/>
      <c r="P165" s="54"/>
    </row>
    <row r="166" spans="8:16">
      <c r="H166" s="95">
        <v>41828</v>
      </c>
      <c r="I166" s="103">
        <v>2180.473</v>
      </c>
      <c r="J166" s="103">
        <v>6005.1219000000001</v>
      </c>
      <c r="K166" s="103">
        <v>0.19225400000000001</v>
      </c>
      <c r="L166" s="103">
        <v>0.62670000000000003</v>
      </c>
      <c r="M166" s="49">
        <f t="shared" si="4"/>
        <v>-5.847257791716276E-2</v>
      </c>
      <c r="N166" s="49">
        <f t="shared" si="5"/>
        <v>0.10770748992251056</v>
      </c>
      <c r="O166" s="54"/>
      <c r="P166" s="54"/>
    </row>
    <row r="167" spans="8:16">
      <c r="H167" s="95">
        <v>41829</v>
      </c>
      <c r="I167" s="103">
        <v>2148.71</v>
      </c>
      <c r="J167" s="103">
        <v>5905.9798000000001</v>
      </c>
      <c r="K167" s="103">
        <v>-1.4567019999999999</v>
      </c>
      <c r="L167" s="103">
        <v>-1.6509590000000001</v>
      </c>
      <c r="M167" s="49">
        <f t="shared" si="4"/>
        <v>-7.2187829382150959E-2</v>
      </c>
      <c r="N167" s="49">
        <f t="shared" si="5"/>
        <v>8.9419693510476517E-2</v>
      </c>
      <c r="O167" s="54"/>
      <c r="P167" s="54"/>
    </row>
    <row r="168" spans="8:16">
      <c r="H168" s="95">
        <v>41830</v>
      </c>
      <c r="I168" s="103">
        <v>2142.8470000000002</v>
      </c>
      <c r="J168" s="103">
        <v>5916.7848000000004</v>
      </c>
      <c r="K168" s="103">
        <v>-0.27286100000000002</v>
      </c>
      <c r="L168" s="103">
        <v>0.18295</v>
      </c>
      <c r="M168" s="49">
        <f t="shared" si="4"/>
        <v>-7.4719470579116654E-2</v>
      </c>
      <c r="N168" s="49">
        <f t="shared" si="5"/>
        <v>9.1412788676223933E-2</v>
      </c>
      <c r="O168" s="54"/>
      <c r="P168" s="54"/>
    </row>
    <row r="169" spans="8:16">
      <c r="H169" s="95">
        <v>41831</v>
      </c>
      <c r="I169" s="103">
        <v>2148.009</v>
      </c>
      <c r="J169" s="103">
        <v>5930.3639000000003</v>
      </c>
      <c r="K169" s="103">
        <v>0.240894</v>
      </c>
      <c r="L169" s="103">
        <v>0.22950100000000001</v>
      </c>
      <c r="M169" s="49">
        <f t="shared" si="4"/>
        <v>-7.2490520918748746E-2</v>
      </c>
      <c r="N169" s="49">
        <f t="shared" si="5"/>
        <v>9.3917595577214019E-2</v>
      </c>
      <c r="O169" s="54"/>
      <c r="P169" s="54"/>
    </row>
    <row r="170" spans="8:16">
      <c r="H170" s="95">
        <v>41834</v>
      </c>
      <c r="I170" s="103">
        <v>2171.7579999999998</v>
      </c>
      <c r="J170" s="103">
        <v>5979.5362999999998</v>
      </c>
      <c r="K170" s="103">
        <v>1.105629</v>
      </c>
      <c r="L170" s="103">
        <v>0.82916299999999998</v>
      </c>
      <c r="M170" s="49">
        <f t="shared" si="4"/>
        <v>-6.2235711642483871E-2</v>
      </c>
      <c r="N170" s="49">
        <f t="shared" si="5"/>
        <v>0.10298795862470933</v>
      </c>
      <c r="O170" s="54"/>
      <c r="P170" s="54"/>
    </row>
    <row r="171" spans="8:16">
      <c r="H171" s="95">
        <v>41835</v>
      </c>
      <c r="I171" s="103">
        <v>2174.9760000000001</v>
      </c>
      <c r="J171" s="103">
        <v>5993.6450000000004</v>
      </c>
      <c r="K171" s="103">
        <v>0.148175</v>
      </c>
      <c r="L171" s="103">
        <v>0.23594999999999999</v>
      </c>
      <c r="M171" s="49">
        <f t="shared" si="4"/>
        <v>-6.0846180451653797E-2</v>
      </c>
      <c r="N171" s="49">
        <f t="shared" si="5"/>
        <v>0.10559045578019099</v>
      </c>
      <c r="O171" s="54"/>
      <c r="P171" s="54"/>
    </row>
    <row r="172" spans="8:16">
      <c r="H172" s="95">
        <v>41836</v>
      </c>
      <c r="I172" s="103">
        <v>2170.8679999999999</v>
      </c>
      <c r="J172" s="103">
        <v>5924.1733000000004</v>
      </c>
      <c r="K172" s="103">
        <v>-0.18887599999999999</v>
      </c>
      <c r="L172" s="103">
        <v>-1.159089</v>
      </c>
      <c r="M172" s="49">
        <f t="shared" si="4"/>
        <v>-6.2620013308064548E-2</v>
      </c>
      <c r="N172" s="49">
        <f t="shared" si="5"/>
        <v>9.2775674713440281E-2</v>
      </c>
      <c r="O172" s="54"/>
      <c r="P172" s="54"/>
    </row>
    <row r="173" spans="8:16">
      <c r="H173" s="95">
        <v>41837</v>
      </c>
      <c r="I173" s="103">
        <v>2157.0680000000002</v>
      </c>
      <c r="J173" s="103">
        <v>5883.9007000000001</v>
      </c>
      <c r="K173" s="103">
        <v>-0.63568999999999998</v>
      </c>
      <c r="L173" s="103">
        <v>-0.67980099999999999</v>
      </c>
      <c r="M173" s="49">
        <f t="shared" si="4"/>
        <v>-6.8578848122686331E-2</v>
      </c>
      <c r="N173" s="49">
        <f t="shared" si="5"/>
        <v>8.5346972781735309E-2</v>
      </c>
      <c r="O173" s="54"/>
      <c r="P173" s="54"/>
    </row>
    <row r="174" spans="8:16">
      <c r="H174" s="95">
        <v>41838</v>
      </c>
      <c r="I174" s="103">
        <v>2164.1439999999998</v>
      </c>
      <c r="J174" s="103">
        <v>5885.1931000000004</v>
      </c>
      <c r="K174" s="103">
        <v>0.328038</v>
      </c>
      <c r="L174" s="103">
        <v>2.1964999999999998E-2</v>
      </c>
      <c r="M174" s="49">
        <f t="shared" si="4"/>
        <v>-6.552343398150795E-2</v>
      </c>
      <c r="N174" s="49">
        <f t="shared" si="5"/>
        <v>8.5585369467733763E-2</v>
      </c>
      <c r="O174" s="54"/>
      <c r="P174" s="54"/>
    </row>
    <row r="175" spans="8:16">
      <c r="H175" s="95">
        <v>41841</v>
      </c>
      <c r="I175" s="103">
        <v>2166.2950000000001</v>
      </c>
      <c r="J175" s="103">
        <v>5901.3323</v>
      </c>
      <c r="K175" s="103">
        <v>9.9392999999999995E-2</v>
      </c>
      <c r="L175" s="103">
        <v>0.27423399999999998</v>
      </c>
      <c r="M175" s="49">
        <f t="shared" si="4"/>
        <v>-6.4594632989750433E-2</v>
      </c>
      <c r="N175" s="49">
        <f t="shared" si="5"/>
        <v>8.8562413567597309E-2</v>
      </c>
      <c r="O175" s="54"/>
      <c r="P175" s="54"/>
    </row>
    <row r="176" spans="8:16">
      <c r="H176" s="95">
        <v>41842</v>
      </c>
      <c r="I176" s="103">
        <v>2192.6979999999999</v>
      </c>
      <c r="J176" s="103">
        <v>5954.9319999999998</v>
      </c>
      <c r="K176" s="103">
        <v>1.218809</v>
      </c>
      <c r="L176" s="103">
        <v>0.90826399999999996</v>
      </c>
      <c r="M176" s="49">
        <f t="shared" si="4"/>
        <v>-5.3193827510731428E-2</v>
      </c>
      <c r="N176" s="49">
        <f t="shared" si="5"/>
        <v>9.8449438366810638E-2</v>
      </c>
      <c r="O176" s="54"/>
      <c r="P176" s="54"/>
    </row>
    <row r="177" spans="8:16">
      <c r="H177" s="95">
        <v>41843</v>
      </c>
      <c r="I177" s="103">
        <v>2197.8330000000001</v>
      </c>
      <c r="J177" s="103">
        <v>5860.9</v>
      </c>
      <c r="K177" s="103">
        <v>0.23418600000000001</v>
      </c>
      <c r="L177" s="103">
        <v>-1.579061</v>
      </c>
      <c r="M177" s="49">
        <f t="shared" si="4"/>
        <v>-5.0976536440218045E-2</v>
      </c>
      <c r="N177" s="49">
        <f t="shared" si="5"/>
        <v>8.1104253301975682E-2</v>
      </c>
      <c r="O177" s="54"/>
      <c r="P177" s="54"/>
    </row>
    <row r="178" spans="8:16">
      <c r="H178" s="95">
        <v>41844</v>
      </c>
      <c r="I178" s="103">
        <v>2237.0149999999999</v>
      </c>
      <c r="J178" s="103">
        <v>5841.6788999999999</v>
      </c>
      <c r="K178" s="103">
        <v>1.782756</v>
      </c>
      <c r="L178" s="103">
        <v>-0.327955</v>
      </c>
      <c r="M178" s="49">
        <f t="shared" si="4"/>
        <v>-3.4057763562934218E-2</v>
      </c>
      <c r="N178" s="49">
        <f t="shared" si="5"/>
        <v>7.7558720540259474E-2</v>
      </c>
      <c r="O178" s="54"/>
      <c r="P178" s="54"/>
    </row>
    <row r="179" spans="8:16">
      <c r="H179" s="95">
        <v>41845</v>
      </c>
      <c r="I179" s="103">
        <v>2260.4540000000002</v>
      </c>
      <c r="J179" s="103">
        <v>5883.8591999999999</v>
      </c>
      <c r="K179" s="103">
        <v>1.0477799999999999</v>
      </c>
      <c r="L179" s="103">
        <v>0.72205799999999998</v>
      </c>
      <c r="M179" s="49">
        <f t="shared" si="4"/>
        <v>-2.3936812170186061E-2</v>
      </c>
      <c r="N179" s="49">
        <f t="shared" si="5"/>
        <v>8.5339317673046811E-2</v>
      </c>
      <c r="O179" s="54"/>
      <c r="P179" s="54"/>
    </row>
    <row r="180" spans="8:16">
      <c r="H180" s="95">
        <v>41848</v>
      </c>
      <c r="I180" s="103">
        <v>2323.8969999999999</v>
      </c>
      <c r="J180" s="103">
        <v>5981.1126000000004</v>
      </c>
      <c r="K180" s="103">
        <v>2.8066490000000002</v>
      </c>
      <c r="L180" s="103">
        <v>1.6528849999999999</v>
      </c>
      <c r="M180" s="49">
        <f t="shared" si="4"/>
        <v>3.4578513909775399E-3</v>
      </c>
      <c r="N180" s="49">
        <f t="shared" si="5"/>
        <v>0.10327872363255453</v>
      </c>
      <c r="O180" s="54"/>
      <c r="P180" s="54"/>
    </row>
    <row r="181" spans="8:16">
      <c r="H181" s="95">
        <v>41849</v>
      </c>
      <c r="I181" s="103">
        <v>2331.3690000000001</v>
      </c>
      <c r="J181" s="103">
        <v>6028.7986000000001</v>
      </c>
      <c r="K181" s="103">
        <v>0.32152900000000001</v>
      </c>
      <c r="L181" s="103">
        <v>0.79727599999999998</v>
      </c>
      <c r="M181" s="49">
        <f t="shared" si="4"/>
        <v>6.6842581833586046E-3</v>
      </c>
      <c r="N181" s="49">
        <f t="shared" si="5"/>
        <v>0.1120749046666889</v>
      </c>
      <c r="O181" s="54"/>
      <c r="P181" s="54"/>
    </row>
    <row r="182" spans="8:16">
      <c r="H182" s="95">
        <v>41850</v>
      </c>
      <c r="I182" s="103">
        <v>2322.011</v>
      </c>
      <c r="J182" s="103">
        <v>6089.5555999999997</v>
      </c>
      <c r="K182" s="103">
        <v>-0.401395</v>
      </c>
      <c r="L182" s="103">
        <v>1.0077799999999999</v>
      </c>
      <c r="M182" s="49">
        <f t="shared" si="4"/>
        <v>2.6434772996459799E-3</v>
      </c>
      <c r="N182" s="49">
        <f t="shared" si="5"/>
        <v>0.12328216824700378</v>
      </c>
      <c r="O182" s="54"/>
      <c r="P182" s="54"/>
    </row>
    <row r="183" spans="8:16">
      <c r="H183" s="95">
        <v>41851</v>
      </c>
      <c r="I183" s="103">
        <v>2350.2510000000002</v>
      </c>
      <c r="J183" s="103">
        <v>6106.9306999999999</v>
      </c>
      <c r="K183" s="103">
        <v>1.2161869999999999</v>
      </c>
      <c r="L183" s="103">
        <v>0.28532600000000002</v>
      </c>
      <c r="M183" s="49">
        <f t="shared" si="4"/>
        <v>1.4837498688408779E-2</v>
      </c>
      <c r="N183" s="49">
        <f t="shared" si="5"/>
        <v>0.12648718701742268</v>
      </c>
      <c r="O183" s="54"/>
      <c r="P183" s="54"/>
    </row>
    <row r="184" spans="8:16">
      <c r="H184" s="95">
        <v>41852</v>
      </c>
      <c r="I184" s="103">
        <v>2329.402</v>
      </c>
      <c r="J184" s="103">
        <v>6135.3604999999998</v>
      </c>
      <c r="K184" s="103">
        <v>-0.88709700000000002</v>
      </c>
      <c r="L184" s="103">
        <v>0.46553299999999997</v>
      </c>
      <c r="M184" s="49">
        <f t="shared" si="4"/>
        <v>5.8349083224626952E-3</v>
      </c>
      <c r="N184" s="49">
        <f t="shared" si="5"/>
        <v>0.13173136072803437</v>
      </c>
      <c r="O184" s="54"/>
      <c r="P184" s="54"/>
    </row>
    <row r="185" spans="8:16">
      <c r="H185" s="95">
        <v>41855</v>
      </c>
      <c r="I185" s="103">
        <v>2375.62</v>
      </c>
      <c r="J185" s="103">
        <v>6191.4048000000003</v>
      </c>
      <c r="K185" s="103">
        <v>1.9841139999999999</v>
      </c>
      <c r="L185" s="103">
        <v>0.91346400000000005</v>
      </c>
      <c r="M185" s="49">
        <f t="shared" si="4"/>
        <v>2.5791823355955312E-2</v>
      </c>
      <c r="N185" s="49">
        <f t="shared" si="5"/>
        <v>0.14206931754410901</v>
      </c>
      <c r="O185" s="54"/>
      <c r="P185" s="54"/>
    </row>
    <row r="186" spans="8:16">
      <c r="H186" s="95">
        <v>41856</v>
      </c>
      <c r="I186" s="103">
        <v>2369.3530000000001</v>
      </c>
      <c r="J186" s="103">
        <v>6193.9377999999997</v>
      </c>
      <c r="K186" s="103">
        <v>-0.26380500000000001</v>
      </c>
      <c r="L186" s="103">
        <v>4.0911999999999997E-2</v>
      </c>
      <c r="M186" s="49">
        <f t="shared" si="4"/>
        <v>2.3085735110793371E-2</v>
      </c>
      <c r="N186" s="49">
        <f t="shared" si="5"/>
        <v>0.14253655586477887</v>
      </c>
      <c r="O186" s="54"/>
      <c r="P186" s="54"/>
    </row>
    <row r="187" spans="8:16">
      <c r="H187" s="95">
        <v>41857</v>
      </c>
      <c r="I187" s="103">
        <v>2363.221</v>
      </c>
      <c r="J187" s="103">
        <v>6210.5595999999996</v>
      </c>
      <c r="K187" s="103">
        <v>-0.25880500000000001</v>
      </c>
      <c r="L187" s="103">
        <v>0.26835599999999998</v>
      </c>
      <c r="M187" s="49">
        <f t="shared" si="4"/>
        <v>2.0437939814904826E-2</v>
      </c>
      <c r="N187" s="49">
        <f t="shared" si="5"/>
        <v>0.1456026205779688</v>
      </c>
      <c r="O187" s="54"/>
      <c r="P187" s="54"/>
    </row>
    <row r="188" spans="8:16">
      <c r="H188" s="95">
        <v>41858</v>
      </c>
      <c r="I188" s="103">
        <v>2327.4569999999999</v>
      </c>
      <c r="J188" s="103">
        <v>6151.6367</v>
      </c>
      <c r="K188" s="103">
        <v>-1.513358</v>
      </c>
      <c r="L188" s="103">
        <v>-0.94875299999999996</v>
      </c>
      <c r="M188" s="49">
        <f t="shared" si="4"/>
        <v>4.9950580533004718E-3</v>
      </c>
      <c r="N188" s="49">
        <f t="shared" si="5"/>
        <v>0.13473367590959251</v>
      </c>
      <c r="O188" s="54"/>
      <c r="P188" s="54"/>
    </row>
    <row r="189" spans="8:16">
      <c r="H189" s="95">
        <v>41859</v>
      </c>
      <c r="I189" s="103">
        <v>2331.134</v>
      </c>
      <c r="J189" s="103">
        <v>6179.8194000000003</v>
      </c>
      <c r="K189" s="103">
        <v>0.15798400000000001</v>
      </c>
      <c r="L189" s="103">
        <v>0.45813300000000001</v>
      </c>
      <c r="M189" s="49">
        <f t="shared" si="4"/>
        <v>6.5827852716602298E-3</v>
      </c>
      <c r="N189" s="49">
        <f t="shared" si="5"/>
        <v>0.13993226944292925</v>
      </c>
      <c r="O189" s="54"/>
      <c r="P189" s="54"/>
    </row>
    <row r="190" spans="8:16">
      <c r="H190" s="95">
        <v>41862</v>
      </c>
      <c r="I190" s="103">
        <v>2365.3490000000002</v>
      </c>
      <c r="J190" s="103">
        <v>6271.2205000000004</v>
      </c>
      <c r="K190" s="103">
        <v>1.467741</v>
      </c>
      <c r="L190" s="103">
        <v>1.479025</v>
      </c>
      <c r="M190" s="49">
        <f t="shared" si="4"/>
        <v>2.135680941530449E-2</v>
      </c>
      <c r="N190" s="49">
        <f t="shared" si="5"/>
        <v>0.15679215750900766</v>
      </c>
      <c r="O190" s="54"/>
      <c r="P190" s="54"/>
    </row>
    <row r="191" spans="8:16">
      <c r="H191" s="95">
        <v>41863</v>
      </c>
      <c r="I191" s="103">
        <v>2357.0520000000001</v>
      </c>
      <c r="J191" s="103">
        <v>6273.5228999999999</v>
      </c>
      <c r="K191" s="103">
        <v>-0.350773</v>
      </c>
      <c r="L191" s="103">
        <v>3.6713999999999997E-2</v>
      </c>
      <c r="M191" s="49">
        <f t="shared" si="4"/>
        <v>1.7774167932919083E-2</v>
      </c>
      <c r="N191" s="49">
        <f t="shared" si="5"/>
        <v>0.15721685924983286</v>
      </c>
      <c r="O191" s="54"/>
      <c r="P191" s="54"/>
    </row>
    <row r="192" spans="8:16">
      <c r="H192" s="95">
        <v>41864</v>
      </c>
      <c r="I192" s="103">
        <v>2358.9009999999998</v>
      </c>
      <c r="J192" s="103">
        <v>6254.2539999999999</v>
      </c>
      <c r="K192" s="103">
        <v>7.8445000000000001E-2</v>
      </c>
      <c r="L192" s="103">
        <v>-0.30714599999999997</v>
      </c>
      <c r="M192" s="49">
        <f t="shared" si="4"/>
        <v>1.8572565438153443E-2</v>
      </c>
      <c r="N192" s="49">
        <f t="shared" si="5"/>
        <v>0.15366250927859126</v>
      </c>
      <c r="O192" s="54"/>
      <c r="P192" s="54"/>
    </row>
    <row r="193" spans="8:16">
      <c r="H193" s="95">
        <v>41865</v>
      </c>
      <c r="I193" s="103">
        <v>2335.9450000000002</v>
      </c>
      <c r="J193" s="103">
        <v>6219.933</v>
      </c>
      <c r="K193" s="103">
        <v>-0.97316499999999995</v>
      </c>
      <c r="L193" s="103">
        <v>-0.54876199999999997</v>
      </c>
      <c r="M193" s="49">
        <f t="shared" si="4"/>
        <v>8.6601732639173257E-3</v>
      </c>
      <c r="N193" s="49">
        <f t="shared" si="5"/>
        <v>0.14733164216303263</v>
      </c>
      <c r="O193" s="54"/>
      <c r="P193" s="54"/>
    </row>
    <row r="194" spans="8:16">
      <c r="H194" s="95">
        <v>41866</v>
      </c>
      <c r="I194" s="103">
        <v>2360.6350000000002</v>
      </c>
      <c r="J194" s="103">
        <v>6281.3882000000003</v>
      </c>
      <c r="K194" s="103">
        <v>1.0569599999999999</v>
      </c>
      <c r="L194" s="103">
        <v>0.98803600000000003</v>
      </c>
      <c r="M194" s="49">
        <f t="shared" si="4"/>
        <v>1.9321305986599535E-2</v>
      </c>
      <c r="N194" s="49">
        <f t="shared" si="5"/>
        <v>0.15866769602976372</v>
      </c>
      <c r="O194" s="54"/>
      <c r="P194" s="54"/>
    </row>
    <row r="195" spans="8:16">
      <c r="H195" s="95">
        <v>41869</v>
      </c>
      <c r="I195" s="103">
        <v>2374.5619999999999</v>
      </c>
      <c r="J195" s="103">
        <v>6367.0838999999996</v>
      </c>
      <c r="K195" s="103">
        <v>0.58996800000000005</v>
      </c>
      <c r="L195" s="103">
        <v>1.3642799999999999</v>
      </c>
      <c r="M195" s="49">
        <f t="shared" si="4"/>
        <v>2.533497935350093E-2</v>
      </c>
      <c r="N195" s="49">
        <f t="shared" si="5"/>
        <v>0.17447516344256542</v>
      </c>
      <c r="O195" s="54"/>
      <c r="P195" s="54"/>
    </row>
    <row r="196" spans="8:16">
      <c r="H196" s="95">
        <v>41870</v>
      </c>
      <c r="I196" s="103">
        <v>2374.768</v>
      </c>
      <c r="J196" s="103">
        <v>6358.0834999999997</v>
      </c>
      <c r="K196" s="103">
        <v>8.6750000000000004E-3</v>
      </c>
      <c r="L196" s="103">
        <v>-0.14135800000000001</v>
      </c>
      <c r="M196" s="49">
        <f t="shared" si="4"/>
        <v>2.5423930076096113E-2</v>
      </c>
      <c r="N196" s="49">
        <f t="shared" si="5"/>
        <v>0.17281494560547217</v>
      </c>
      <c r="O196" s="54"/>
      <c r="P196" s="54"/>
    </row>
    <row r="197" spans="8:16">
      <c r="H197" s="95">
        <v>41871</v>
      </c>
      <c r="I197" s="103">
        <v>2366.14</v>
      </c>
      <c r="J197" s="103">
        <v>6357.0835999999999</v>
      </c>
      <c r="K197" s="103">
        <v>-0.36331999999999998</v>
      </c>
      <c r="L197" s="103">
        <v>-1.5726E-2</v>
      </c>
      <c r="M197" s="49">
        <f t="shared" si="4"/>
        <v>2.1698362918084468E-2</v>
      </c>
      <c r="N197" s="49">
        <f t="shared" si="5"/>
        <v>0.1726305036011937</v>
      </c>
      <c r="O197" s="54"/>
      <c r="P197" s="54"/>
    </row>
    <row r="198" spans="8:16">
      <c r="H198" s="95">
        <v>41872</v>
      </c>
      <c r="I198" s="103">
        <v>2354.2440000000001</v>
      </c>
      <c r="J198" s="103">
        <v>6355.3209999999999</v>
      </c>
      <c r="K198" s="103">
        <v>-0.50275999999999998</v>
      </c>
      <c r="L198" s="103">
        <v>-2.7727000000000002E-2</v>
      </c>
      <c r="M198" s="49">
        <f t="shared" ref="M198:M245" si="6">I198/$I$5-1</f>
        <v>1.6561674588030817E-2</v>
      </c>
      <c r="N198" s="49">
        <f t="shared" ref="N198:N245" si="7">J198/$J$5-1</f>
        <v>0.17230537361145326</v>
      </c>
      <c r="O198" s="54"/>
      <c r="P198" s="54"/>
    </row>
    <row r="199" spans="8:16">
      <c r="H199" s="95">
        <v>41873</v>
      </c>
      <c r="I199" s="103">
        <v>2365.364</v>
      </c>
      <c r="J199" s="103">
        <v>6405.7380000000003</v>
      </c>
      <c r="K199" s="103">
        <v>0.47233799999999998</v>
      </c>
      <c r="L199" s="103">
        <v>0.79330400000000001</v>
      </c>
      <c r="M199" s="49">
        <f t="shared" si="6"/>
        <v>2.1363286409668225E-2</v>
      </c>
      <c r="N199" s="49">
        <f t="shared" si="7"/>
        <v>0.18160531613542163</v>
      </c>
      <c r="O199" s="54"/>
      <c r="P199" s="54"/>
    </row>
    <row r="200" spans="8:16">
      <c r="H200" s="95">
        <v>41876</v>
      </c>
      <c r="I200" s="103">
        <v>2342.8629999999998</v>
      </c>
      <c r="J200" s="103">
        <v>6376.9988999999996</v>
      </c>
      <c r="K200" s="103">
        <v>-0.95126999999999995</v>
      </c>
      <c r="L200" s="103">
        <v>-0.44864599999999999</v>
      </c>
      <c r="M200" s="49">
        <f t="shared" si="6"/>
        <v>1.1647363064464455E-2</v>
      </c>
      <c r="N200" s="49">
        <f t="shared" si="7"/>
        <v>0.17630408880752446</v>
      </c>
      <c r="O200" s="54"/>
      <c r="P200" s="54"/>
    </row>
    <row r="201" spans="8:16">
      <c r="H201" s="95">
        <v>41877</v>
      </c>
      <c r="I201" s="103">
        <v>2324.0920000000001</v>
      </c>
      <c r="J201" s="103">
        <v>6282.6927999999998</v>
      </c>
      <c r="K201" s="103">
        <v>-0.80119899999999999</v>
      </c>
      <c r="L201" s="103">
        <v>-1.4788479999999999</v>
      </c>
      <c r="M201" s="49">
        <f t="shared" si="6"/>
        <v>3.5420523177061014E-3</v>
      </c>
      <c r="N201" s="49">
        <f t="shared" si="7"/>
        <v>0.15890834313325586</v>
      </c>
      <c r="O201" s="54"/>
      <c r="P201" s="54"/>
    </row>
    <row r="202" spans="8:16">
      <c r="H202" s="95">
        <v>41878</v>
      </c>
      <c r="I202" s="103">
        <v>2327.5949999999998</v>
      </c>
      <c r="J202" s="103">
        <v>6296.2222000000002</v>
      </c>
      <c r="K202" s="103">
        <v>0.150726</v>
      </c>
      <c r="L202" s="103">
        <v>0.21534400000000001</v>
      </c>
      <c r="M202" s="49">
        <f t="shared" si="6"/>
        <v>5.0546464014464831E-3</v>
      </c>
      <c r="N202" s="49">
        <f t="shared" si="7"/>
        <v>0.16140398234986497</v>
      </c>
      <c r="O202" s="54"/>
      <c r="P202" s="54"/>
    </row>
    <row r="203" spans="8:16">
      <c r="H203" s="95">
        <v>41879</v>
      </c>
      <c r="I203" s="103">
        <v>2311.2779999999998</v>
      </c>
      <c r="J203" s="103">
        <v>6245.6325999999999</v>
      </c>
      <c r="K203" s="103">
        <v>-0.70102399999999998</v>
      </c>
      <c r="L203" s="103">
        <v>-0.80349099999999996</v>
      </c>
      <c r="M203" s="49">
        <f t="shared" si="6"/>
        <v>-1.9910280674074743E-3</v>
      </c>
      <c r="N203" s="49">
        <f t="shared" si="7"/>
        <v>0.15207220195217075</v>
      </c>
      <c r="O203" s="54"/>
      <c r="P203" s="54"/>
    </row>
    <row r="204" spans="8:16">
      <c r="H204" s="95">
        <v>41880</v>
      </c>
      <c r="I204" s="103">
        <v>2338.2869999999998</v>
      </c>
      <c r="J204" s="103">
        <v>6296.7755999999999</v>
      </c>
      <c r="K204" s="103">
        <v>1.168574</v>
      </c>
      <c r="L204" s="103">
        <v>0.81886000000000003</v>
      </c>
      <c r="M204" s="49">
        <f t="shared" si="6"/>
        <v>9.6714479839057343E-3</v>
      </c>
      <c r="N204" s="49">
        <f t="shared" si="7"/>
        <v>0.161506062763074</v>
      </c>
      <c r="O204" s="54"/>
      <c r="P204" s="54"/>
    </row>
    <row r="205" spans="8:16">
      <c r="H205" s="95">
        <v>41883</v>
      </c>
      <c r="I205" s="103">
        <v>2355.317</v>
      </c>
      <c r="J205" s="103">
        <v>6390.4780000000001</v>
      </c>
      <c r="K205" s="103">
        <v>0.72831100000000004</v>
      </c>
      <c r="L205" s="103">
        <v>1.4881009999999999</v>
      </c>
      <c r="M205" s="49">
        <f t="shared" si="6"/>
        <v>1.7024995584848712E-2</v>
      </c>
      <c r="N205" s="49">
        <f t="shared" si="7"/>
        <v>0.17879044966348245</v>
      </c>
      <c r="O205" s="54"/>
      <c r="P205" s="54"/>
    </row>
    <row r="206" spans="8:16">
      <c r="H206" s="95">
        <v>41884</v>
      </c>
      <c r="I206" s="103">
        <v>2386.46</v>
      </c>
      <c r="J206" s="103">
        <v>6459.1598000000004</v>
      </c>
      <c r="K206" s="103">
        <v>1.3222419999999999</v>
      </c>
      <c r="L206" s="103">
        <v>1.0747519999999999</v>
      </c>
      <c r="M206" s="49">
        <f t="shared" si="6"/>
        <v>3.0472531282803139E-2</v>
      </c>
      <c r="N206" s="49">
        <f t="shared" si="7"/>
        <v>0.19145952542052247</v>
      </c>
      <c r="O206" s="54"/>
      <c r="P206" s="54"/>
    </row>
    <row r="207" spans="8:16">
      <c r="H207" s="95">
        <v>41885</v>
      </c>
      <c r="I207" s="103">
        <v>2408.8380000000002</v>
      </c>
      <c r="J207" s="103">
        <v>6501.5006999999996</v>
      </c>
      <c r="K207" s="103">
        <v>0.93770699999999996</v>
      </c>
      <c r="L207" s="103">
        <v>0.65551700000000002</v>
      </c>
      <c r="M207" s="49">
        <f t="shared" si="6"/>
        <v>4.0135343274224411E-2</v>
      </c>
      <c r="N207" s="49">
        <f t="shared" si="7"/>
        <v>0.19926974690163157</v>
      </c>
      <c r="O207" s="54"/>
      <c r="P207" s="54"/>
    </row>
    <row r="208" spans="8:16">
      <c r="H208" s="95">
        <v>41886</v>
      </c>
      <c r="I208" s="103">
        <v>2426.2240000000002</v>
      </c>
      <c r="J208" s="103">
        <v>6528.8062</v>
      </c>
      <c r="K208" s="103">
        <v>0.72175900000000004</v>
      </c>
      <c r="L208" s="103">
        <v>0.41998799999999997</v>
      </c>
      <c r="M208" s="49">
        <f t="shared" si="6"/>
        <v>4.7642611541399482E-2</v>
      </c>
      <c r="N208" s="49">
        <f t="shared" si="7"/>
        <v>0.20430653172794444</v>
      </c>
      <c r="O208" s="54"/>
      <c r="P208" s="54"/>
    </row>
    <row r="209" spans="8:16">
      <c r="H209" s="95">
        <v>41887</v>
      </c>
      <c r="I209" s="103">
        <v>2449.259</v>
      </c>
      <c r="J209" s="103">
        <v>6574.5766000000003</v>
      </c>
      <c r="K209" s="103">
        <v>0.94941799999999998</v>
      </c>
      <c r="L209" s="103">
        <v>0.70105300000000004</v>
      </c>
      <c r="M209" s="49">
        <f t="shared" si="6"/>
        <v>5.7589115885951392E-2</v>
      </c>
      <c r="N209" s="49">
        <f t="shared" si="7"/>
        <v>0.21274936032343894</v>
      </c>
      <c r="O209" s="54"/>
      <c r="P209" s="54"/>
    </row>
    <row r="210" spans="8:16">
      <c r="H210" s="95">
        <v>41891</v>
      </c>
      <c r="I210" s="103">
        <v>2445.2240000000002</v>
      </c>
      <c r="J210" s="103">
        <v>6629.6507000000001</v>
      </c>
      <c r="K210" s="103">
        <v>-0.164744</v>
      </c>
      <c r="L210" s="103">
        <v>0.83768299999999996</v>
      </c>
      <c r="M210" s="49">
        <f t="shared" si="6"/>
        <v>5.5846804402110761E-2</v>
      </c>
      <c r="N210" s="49">
        <f t="shared" si="7"/>
        <v>0.22290835361060957</v>
      </c>
      <c r="O210" s="54"/>
      <c r="P210" s="54"/>
    </row>
    <row r="211" spans="8:16">
      <c r="H211" s="95">
        <v>41892</v>
      </c>
      <c r="I211" s="103">
        <v>2432.433</v>
      </c>
      <c r="J211" s="103">
        <v>6638.3090000000002</v>
      </c>
      <c r="K211" s="103">
        <v>-0.52310100000000004</v>
      </c>
      <c r="L211" s="103">
        <v>0.13059999999999999</v>
      </c>
      <c r="M211" s="49">
        <f t="shared" si="6"/>
        <v>5.0323655408355039E-2</v>
      </c>
      <c r="N211" s="49">
        <f t="shared" si="7"/>
        <v>0.224505467527647</v>
      </c>
      <c r="O211" s="54"/>
      <c r="P211" s="54"/>
    </row>
    <row r="212" spans="8:16">
      <c r="H212" s="95">
        <v>41893</v>
      </c>
      <c r="I212" s="103">
        <v>2423.4540000000002</v>
      </c>
      <c r="J212" s="103">
        <v>6617.3942999999999</v>
      </c>
      <c r="K212" s="103">
        <v>-0.36913699999999999</v>
      </c>
      <c r="L212" s="103">
        <v>-0.31506099999999998</v>
      </c>
      <c r="M212" s="49">
        <f t="shared" si="6"/>
        <v>4.6446526582232694E-2</v>
      </c>
      <c r="N212" s="49">
        <f t="shared" si="7"/>
        <v>0.22064753254726255</v>
      </c>
      <c r="O212" s="54"/>
      <c r="P212" s="54"/>
    </row>
    <row r="213" spans="8:16">
      <c r="H213" s="95">
        <v>41894</v>
      </c>
      <c r="I213" s="103">
        <v>2438.3580000000002</v>
      </c>
      <c r="J213" s="103">
        <v>6668.0497999999998</v>
      </c>
      <c r="K213" s="103">
        <v>0.61499000000000004</v>
      </c>
      <c r="L213" s="103">
        <v>0.76549</v>
      </c>
      <c r="M213" s="49">
        <f t="shared" si="6"/>
        <v>5.2882068182024344E-2</v>
      </c>
      <c r="N213" s="49">
        <f t="shared" si="7"/>
        <v>0.22999146888863287</v>
      </c>
      <c r="O213" s="54"/>
      <c r="P213" s="54"/>
    </row>
    <row r="214" spans="8:16">
      <c r="H214" s="95">
        <v>41897</v>
      </c>
      <c r="I214" s="103">
        <v>2437.1889999999999</v>
      </c>
      <c r="J214" s="103">
        <v>6701.5433000000003</v>
      </c>
      <c r="K214" s="103">
        <v>-4.7941999999999999E-2</v>
      </c>
      <c r="L214" s="103">
        <v>0.50229800000000002</v>
      </c>
      <c r="M214" s="49">
        <f t="shared" si="6"/>
        <v>5.2377294421278364E-2</v>
      </c>
      <c r="N214" s="49">
        <f t="shared" si="7"/>
        <v>0.23616969498154883</v>
      </c>
      <c r="O214" s="54"/>
      <c r="P214" s="54"/>
    </row>
    <row r="215" spans="8:16">
      <c r="H215" s="95">
        <v>41898</v>
      </c>
      <c r="I215" s="103">
        <v>2388.7649999999999</v>
      </c>
      <c r="J215" s="103">
        <v>6504.9791999999998</v>
      </c>
      <c r="K215" s="103">
        <v>-1.9868790000000001</v>
      </c>
      <c r="L215" s="103">
        <v>-2.9331170000000002</v>
      </c>
      <c r="M215" s="49">
        <f t="shared" si="6"/>
        <v>3.1467829416694792E-2</v>
      </c>
      <c r="N215" s="49">
        <f t="shared" si="7"/>
        <v>0.19991139257808244</v>
      </c>
      <c r="O215" s="54"/>
      <c r="P215" s="54"/>
    </row>
    <row r="216" spans="8:16">
      <c r="H216" s="95">
        <v>41899</v>
      </c>
      <c r="I216" s="103">
        <v>2401.326</v>
      </c>
      <c r="J216" s="103">
        <v>6574.0667000000003</v>
      </c>
      <c r="K216" s="103">
        <v>0.525837</v>
      </c>
      <c r="L216" s="103">
        <v>1.062071</v>
      </c>
      <c r="M216" s="49">
        <f t="shared" si="6"/>
        <v>3.6891664496873533E-2</v>
      </c>
      <c r="N216" s="49">
        <f t="shared" si="7"/>
        <v>0.21265530393981891</v>
      </c>
      <c r="O216" s="54"/>
      <c r="P216" s="54"/>
    </row>
    <row r="217" spans="8:16">
      <c r="H217" s="95">
        <v>41900</v>
      </c>
      <c r="I217" s="103">
        <v>2408.6640000000002</v>
      </c>
      <c r="J217" s="103">
        <v>6676.6253999999999</v>
      </c>
      <c r="K217" s="103">
        <v>0.30558099999999999</v>
      </c>
      <c r="L217" s="103">
        <v>1.5600499999999999</v>
      </c>
      <c r="M217" s="49">
        <f t="shared" si="6"/>
        <v>4.0060210139605257E-2</v>
      </c>
      <c r="N217" s="49">
        <f t="shared" si="7"/>
        <v>0.23157332792642848</v>
      </c>
      <c r="O217" s="54"/>
      <c r="P217" s="54"/>
    </row>
    <row r="218" spans="8:16">
      <c r="H218" s="95">
        <v>41901</v>
      </c>
      <c r="I218" s="103">
        <v>2425.2109999999998</v>
      </c>
      <c r="J218" s="103">
        <v>6742.4029</v>
      </c>
      <c r="K218" s="103">
        <v>0.68697799999999998</v>
      </c>
      <c r="L218" s="103">
        <v>0.98519100000000004</v>
      </c>
      <c r="M218" s="49">
        <f t="shared" si="6"/>
        <v>4.7205198522036085E-2</v>
      </c>
      <c r="N218" s="49">
        <f t="shared" si="7"/>
        <v>0.24370667519759359</v>
      </c>
      <c r="O218" s="54"/>
      <c r="P218" s="54"/>
    </row>
    <row r="219" spans="8:16">
      <c r="H219" s="95">
        <v>41904</v>
      </c>
      <c r="I219" s="103">
        <v>2378.92</v>
      </c>
      <c r="J219" s="103">
        <v>6680.3325999999997</v>
      </c>
      <c r="K219" s="103">
        <v>-1.908741</v>
      </c>
      <c r="L219" s="103">
        <v>-0.92059599999999997</v>
      </c>
      <c r="M219" s="49">
        <f t="shared" si="6"/>
        <v>2.721676211597357E-2</v>
      </c>
      <c r="N219" s="49">
        <f t="shared" si="7"/>
        <v>0.23225715970786842</v>
      </c>
      <c r="O219" s="54"/>
      <c r="P219" s="54"/>
    </row>
    <row r="220" spans="8:16">
      <c r="H220" s="95">
        <v>41905</v>
      </c>
      <c r="I220" s="103">
        <v>2399.462</v>
      </c>
      <c r="J220" s="103">
        <v>6736.6277</v>
      </c>
      <c r="K220" s="103">
        <v>0.86350099999999996</v>
      </c>
      <c r="L220" s="103">
        <v>0.84269899999999998</v>
      </c>
      <c r="M220" s="49">
        <f t="shared" si="6"/>
        <v>3.6086789997275215E-2</v>
      </c>
      <c r="N220" s="49">
        <f t="shared" si="7"/>
        <v>0.24264137920488427</v>
      </c>
      <c r="O220" s="54"/>
      <c r="P220" s="54"/>
    </row>
    <row r="221" spans="8:16">
      <c r="H221" s="95">
        <v>41906</v>
      </c>
      <c r="I221" s="103">
        <v>2441.864</v>
      </c>
      <c r="J221" s="103">
        <v>6798.3522000000003</v>
      </c>
      <c r="K221" s="103">
        <v>1.7671460000000001</v>
      </c>
      <c r="L221" s="103">
        <v>0.91625199999999996</v>
      </c>
      <c r="M221" s="49">
        <f t="shared" si="6"/>
        <v>5.4395957664637562E-2</v>
      </c>
      <c r="N221" s="49">
        <f t="shared" si="7"/>
        <v>0.25402710827088759</v>
      </c>
      <c r="O221" s="54"/>
      <c r="P221" s="54"/>
    </row>
    <row r="222" spans="8:16">
      <c r="H222" s="95">
        <v>41907</v>
      </c>
      <c r="I222" s="103">
        <v>2436.9650000000001</v>
      </c>
      <c r="J222" s="103">
        <v>6784.8441000000003</v>
      </c>
      <c r="K222" s="103">
        <v>-0.200625</v>
      </c>
      <c r="L222" s="103">
        <v>-0.19869700000000001</v>
      </c>
      <c r="M222" s="49">
        <f t="shared" si="6"/>
        <v>5.2280571305446832E-2</v>
      </c>
      <c r="N222" s="49">
        <f t="shared" si="7"/>
        <v>0.25153539806187042</v>
      </c>
      <c r="O222" s="54"/>
      <c r="P222" s="54"/>
    </row>
    <row r="223" spans="8:16">
      <c r="H223" s="95">
        <v>41908</v>
      </c>
      <c r="I223" s="103">
        <v>2437.201</v>
      </c>
      <c r="J223" s="103">
        <v>6806.4607999999998</v>
      </c>
      <c r="K223" s="103">
        <v>9.6839999999999999E-3</v>
      </c>
      <c r="L223" s="103">
        <v>0.31860300000000003</v>
      </c>
      <c r="M223" s="49">
        <f t="shared" si="6"/>
        <v>5.2382476016769264E-2</v>
      </c>
      <c r="N223" s="49">
        <f t="shared" si="7"/>
        <v>0.25552282427838202</v>
      </c>
      <c r="O223" s="54"/>
      <c r="P223" s="54"/>
    </row>
    <row r="224" spans="8:16">
      <c r="H224" s="95">
        <v>41911</v>
      </c>
      <c r="I224" s="103">
        <v>2447.799</v>
      </c>
      <c r="J224" s="103">
        <v>6859.2448999999997</v>
      </c>
      <c r="K224" s="103">
        <v>0.43484299999999998</v>
      </c>
      <c r="L224" s="103">
        <v>0.77549999999999997</v>
      </c>
      <c r="M224" s="49">
        <f t="shared" si="6"/>
        <v>5.6958688434549209E-2</v>
      </c>
      <c r="N224" s="49">
        <f t="shared" si="7"/>
        <v>0.2652594031343114</v>
      </c>
      <c r="O224" s="54"/>
      <c r="P224" s="54"/>
    </row>
    <row r="225" spans="8:16">
      <c r="H225" s="95">
        <v>41912</v>
      </c>
      <c r="I225" s="103">
        <v>2450.9879999999998</v>
      </c>
      <c r="J225" s="103">
        <v>6907.7584999999999</v>
      </c>
      <c r="K225" s="103">
        <v>0.13028000000000001</v>
      </c>
      <c r="L225" s="103">
        <v>0.70727300000000004</v>
      </c>
      <c r="M225" s="49">
        <f t="shared" si="6"/>
        <v>5.8335697436275868E-2</v>
      </c>
      <c r="N225" s="49">
        <f t="shared" si="7"/>
        <v>0.27420824363713359</v>
      </c>
      <c r="O225" s="54"/>
      <c r="P225" s="54"/>
    </row>
    <row r="226" spans="8:16">
      <c r="H226" s="95">
        <v>41920</v>
      </c>
      <c r="I226" s="103">
        <v>2478.3829999999998</v>
      </c>
      <c r="J226" s="103">
        <v>7116.6623</v>
      </c>
      <c r="K226" s="103">
        <v>1.117713</v>
      </c>
      <c r="L226" s="103">
        <v>3.0241910000000001</v>
      </c>
      <c r="M226" s="49">
        <f t="shared" si="6"/>
        <v>7.0164848142548975E-2</v>
      </c>
      <c r="N226" s="49">
        <f t="shared" si="7"/>
        <v>0.31274273265945873</v>
      </c>
      <c r="O226" s="54"/>
      <c r="P226" s="54"/>
    </row>
    <row r="227" spans="8:16">
      <c r="H227" s="95">
        <v>41921</v>
      </c>
      <c r="I227" s="103">
        <v>2481.9549999999999</v>
      </c>
      <c r="J227" s="103">
        <v>7111.1643999999997</v>
      </c>
      <c r="K227" s="103">
        <v>0.144126</v>
      </c>
      <c r="L227" s="103">
        <v>-7.7254000000000003E-2</v>
      </c>
      <c r="M227" s="49">
        <f t="shared" si="6"/>
        <v>7.1707236400362806E-2</v>
      </c>
      <c r="N227" s="49">
        <f t="shared" si="7"/>
        <v>0.31172858754962407</v>
      </c>
      <c r="O227" s="54"/>
      <c r="P227" s="54"/>
    </row>
    <row r="228" spans="8:16">
      <c r="H228" s="95">
        <v>41922</v>
      </c>
      <c r="I228" s="103">
        <v>2466.7890000000002</v>
      </c>
      <c r="J228" s="103">
        <v>7117.2649000000001</v>
      </c>
      <c r="K228" s="103">
        <v>-0.61105100000000001</v>
      </c>
      <c r="L228" s="103">
        <v>8.5788000000000003E-2</v>
      </c>
      <c r="M228" s="49">
        <f t="shared" si="6"/>
        <v>6.5158563299018146E-2</v>
      </c>
      <c r="N228" s="49">
        <f t="shared" si="7"/>
        <v>0.31285388852682372</v>
      </c>
      <c r="O228" s="54"/>
      <c r="P228" s="54"/>
    </row>
    <row r="229" spans="8:16">
      <c r="H229" s="95">
        <v>41925</v>
      </c>
      <c r="I229" s="103">
        <v>2454.9459999999999</v>
      </c>
      <c r="J229" s="103">
        <v>7162.0546000000004</v>
      </c>
      <c r="K229" s="103">
        <v>-0.48009800000000002</v>
      </c>
      <c r="L229" s="103">
        <v>0.62931099999999995</v>
      </c>
      <c r="M229" s="49">
        <f t="shared" si="6"/>
        <v>6.0044760349049486E-2</v>
      </c>
      <c r="N229" s="49">
        <f t="shared" si="7"/>
        <v>0.32111581675868583</v>
      </c>
      <c r="O229" s="54"/>
      <c r="P229" s="54"/>
    </row>
    <row r="230" spans="8:16">
      <c r="H230" s="95">
        <v>41926</v>
      </c>
      <c r="I230" s="103">
        <v>2446.5619999999999</v>
      </c>
      <c r="J230" s="103">
        <v>7140.5025999999998</v>
      </c>
      <c r="K230" s="103">
        <v>-0.34151500000000001</v>
      </c>
      <c r="L230" s="103">
        <v>-0.30091899999999999</v>
      </c>
      <c r="M230" s="49">
        <f t="shared" si="6"/>
        <v>5.6424552299354502E-2</v>
      </c>
      <c r="N230" s="49">
        <f t="shared" si="7"/>
        <v>0.31714032513331003</v>
      </c>
      <c r="O230" s="54"/>
      <c r="P230" s="54"/>
    </row>
    <row r="231" spans="8:16">
      <c r="H231" s="95">
        <v>41927</v>
      </c>
      <c r="I231" s="103">
        <v>2463.8739999999998</v>
      </c>
      <c r="J231" s="103">
        <v>7293.0897000000004</v>
      </c>
      <c r="K231" s="103">
        <v>0.70760500000000004</v>
      </c>
      <c r="L231" s="103">
        <v>2.136924</v>
      </c>
      <c r="M231" s="49">
        <f t="shared" si="6"/>
        <v>6.3899867394335175E-2</v>
      </c>
      <c r="N231" s="49">
        <f t="shared" si="7"/>
        <v>0.34528661031289243</v>
      </c>
      <c r="O231" s="54"/>
      <c r="P231" s="54"/>
    </row>
    <row r="232" spans="8:16">
      <c r="H232" s="95">
        <v>41928</v>
      </c>
      <c r="I232" s="103">
        <v>2444.395</v>
      </c>
      <c r="J232" s="103">
        <v>7204.7972</v>
      </c>
      <c r="K232" s="103">
        <v>-0.79058399999999995</v>
      </c>
      <c r="L232" s="103">
        <v>-1.2106319999999999</v>
      </c>
      <c r="M232" s="49">
        <f t="shared" si="6"/>
        <v>5.5488842513609082E-2</v>
      </c>
      <c r="N232" s="49">
        <f t="shared" si="7"/>
        <v>0.32900013600268996</v>
      </c>
      <c r="O232" s="54"/>
      <c r="P232" s="54"/>
    </row>
    <row r="233" spans="8:16">
      <c r="H233" s="95">
        <v>41929</v>
      </c>
      <c r="I233" s="103">
        <v>2441.732</v>
      </c>
      <c r="J233" s="103">
        <v>7106.0423000000001</v>
      </c>
      <c r="K233" s="103">
        <v>-0.108943</v>
      </c>
      <c r="L233" s="103">
        <v>-1.3706830000000001</v>
      </c>
      <c r="M233" s="49">
        <f t="shared" si="6"/>
        <v>5.4338960114236778E-2</v>
      </c>
      <c r="N233" s="49">
        <f t="shared" si="7"/>
        <v>0.31078376267702135</v>
      </c>
      <c r="O233" s="54"/>
      <c r="P233" s="54"/>
    </row>
    <row r="234" spans="8:16">
      <c r="H234" s="95">
        <v>41932</v>
      </c>
      <c r="I234" s="103">
        <v>2454.7109999999998</v>
      </c>
      <c r="J234" s="103">
        <v>7219.2547000000004</v>
      </c>
      <c r="K234" s="103">
        <v>0.53154900000000005</v>
      </c>
      <c r="L234" s="103">
        <v>1.5931850000000001</v>
      </c>
      <c r="M234" s="49">
        <f t="shared" si="6"/>
        <v>5.9943287437351112E-2</v>
      </c>
      <c r="N234" s="49">
        <f t="shared" si="7"/>
        <v>0.33166697296324443</v>
      </c>
      <c r="O234" s="54"/>
      <c r="P234" s="54"/>
    </row>
    <row r="235" spans="8:16">
      <c r="H235" s="95">
        <v>41933</v>
      </c>
      <c r="I235" s="103">
        <v>2433.3910000000001</v>
      </c>
      <c r="J235" s="103">
        <v>7101.7165000000005</v>
      </c>
      <c r="K235" s="103">
        <v>-0.86853400000000003</v>
      </c>
      <c r="L235" s="103">
        <v>-1.6281209999999999</v>
      </c>
      <c r="M235" s="49">
        <f t="shared" si="6"/>
        <v>5.0737319448384666E-2</v>
      </c>
      <c r="N235" s="49">
        <f t="shared" si="7"/>
        <v>0.30998582366101135</v>
      </c>
      <c r="O235" s="54"/>
      <c r="P235" s="54"/>
    </row>
    <row r="236" spans="8:16">
      <c r="H236" s="95">
        <v>41934</v>
      </c>
      <c r="I236" s="103">
        <v>2418.6410000000001</v>
      </c>
      <c r="J236" s="103">
        <v>6962.2024000000001</v>
      </c>
      <c r="K236" s="103">
        <v>-0.60614999999999997</v>
      </c>
      <c r="L236" s="103">
        <v>-1.964512</v>
      </c>
      <c r="M236" s="49">
        <f t="shared" si="6"/>
        <v>4.4368274990727041E-2</v>
      </c>
      <c r="N236" s="49">
        <f t="shared" si="7"/>
        <v>0.28425098994851017</v>
      </c>
      <c r="O236" s="54"/>
      <c r="P236" s="54"/>
    </row>
    <row r="237" spans="8:16">
      <c r="H237" s="95">
        <v>41935</v>
      </c>
      <c r="I237" s="103">
        <v>2395.9360000000001</v>
      </c>
      <c r="J237" s="103">
        <v>6860.6732000000002</v>
      </c>
      <c r="K237" s="103">
        <v>-0.93874999999999997</v>
      </c>
      <c r="L237" s="103">
        <v>-1.458291</v>
      </c>
      <c r="M237" s="49">
        <f t="shared" si="6"/>
        <v>3.4564264522177091E-2</v>
      </c>
      <c r="N237" s="49">
        <f t="shared" si="7"/>
        <v>0.26552286799550862</v>
      </c>
      <c r="O237" s="54"/>
      <c r="P237" s="54"/>
    </row>
    <row r="238" spans="8:16">
      <c r="H238" s="95">
        <v>41936</v>
      </c>
      <c r="I238" s="103">
        <v>2390.7060000000001</v>
      </c>
      <c r="J238" s="103">
        <v>6879.7864</v>
      </c>
      <c r="K238" s="103">
        <v>-0.21828600000000001</v>
      </c>
      <c r="L238" s="103">
        <v>0.27859099999999998</v>
      </c>
      <c r="M238" s="49">
        <f t="shared" si="6"/>
        <v>3.2305952487360123E-2</v>
      </c>
      <c r="N238" s="49">
        <f t="shared" si="7"/>
        <v>0.269048497474635</v>
      </c>
      <c r="O238" s="54"/>
      <c r="P238" s="54"/>
    </row>
    <row r="239" spans="8:16">
      <c r="H239" s="95">
        <v>41939</v>
      </c>
      <c r="I239" s="103">
        <v>2368.8319999999999</v>
      </c>
      <c r="J239" s="103">
        <v>6970.1790000000001</v>
      </c>
      <c r="K239" s="103">
        <v>-0.91496</v>
      </c>
      <c r="L239" s="103">
        <v>1.313887</v>
      </c>
      <c r="M239" s="49">
        <f t="shared" si="6"/>
        <v>2.2860767506559965E-2</v>
      </c>
      <c r="N239" s="49">
        <f t="shared" si="7"/>
        <v>0.28572235717656191</v>
      </c>
      <c r="O239" s="54"/>
      <c r="P239" s="54"/>
    </row>
    <row r="240" spans="8:16">
      <c r="H240" s="95">
        <v>41940</v>
      </c>
      <c r="I240" s="103">
        <v>2416.6529999999998</v>
      </c>
      <c r="J240" s="103">
        <v>7093.9202999999998</v>
      </c>
      <c r="K240" s="103">
        <v>2.0187590000000002</v>
      </c>
      <c r="L240" s="103">
        <v>1.775296</v>
      </c>
      <c r="M240" s="49">
        <f t="shared" si="6"/>
        <v>4.3509857337721947E-2</v>
      </c>
      <c r="N240" s="49">
        <f t="shared" si="7"/>
        <v>0.30854773309819783</v>
      </c>
      <c r="O240" s="54"/>
      <c r="P240" s="54"/>
    </row>
    <row r="241" spans="8:16">
      <c r="H241" s="95">
        <v>41941</v>
      </c>
      <c r="I241" s="103">
        <v>2451.384</v>
      </c>
      <c r="J241" s="103">
        <v>7122.2991000000002</v>
      </c>
      <c r="K241" s="103">
        <v>1.4371529999999999</v>
      </c>
      <c r="L241" s="103">
        <v>0.40004400000000001</v>
      </c>
      <c r="M241" s="49">
        <f t="shared" si="6"/>
        <v>5.8506690087478219E-2</v>
      </c>
      <c r="N241" s="49">
        <f t="shared" si="7"/>
        <v>0.31378249932584312</v>
      </c>
      <c r="O241" s="54"/>
      <c r="P241" s="54"/>
    </row>
    <row r="242" spans="8:16">
      <c r="H242" s="95">
        <v>41942</v>
      </c>
      <c r="I242" s="103">
        <v>2468.9250000000002</v>
      </c>
      <c r="J242" s="103">
        <v>7150.5478999999996</v>
      </c>
      <c r="K242" s="103">
        <v>0.71555500000000005</v>
      </c>
      <c r="L242" s="103">
        <v>0.39662500000000001</v>
      </c>
      <c r="M242" s="49">
        <f t="shared" si="6"/>
        <v>6.6080887296411817E-2</v>
      </c>
      <c r="N242" s="49">
        <f t="shared" si="7"/>
        <v>0.31899328569494623</v>
      </c>
      <c r="O242" s="54"/>
      <c r="P242" s="54"/>
    </row>
    <row r="243" spans="8:16">
      <c r="H243" s="95">
        <v>41943</v>
      </c>
      <c r="I243" s="103">
        <v>2508.3249999999998</v>
      </c>
      <c r="J243" s="103">
        <v>7116.0378000000001</v>
      </c>
      <c r="K243" s="103">
        <v>1.595836</v>
      </c>
      <c r="L243" s="103">
        <v>-0.482622</v>
      </c>
      <c r="M243" s="49">
        <f t="shared" si="6"/>
        <v>8.3093792491781615E-2</v>
      </c>
      <c r="N243" s="49">
        <f t="shared" si="7"/>
        <v>0.31262753710823166</v>
      </c>
      <c r="O243" s="54"/>
      <c r="P243" s="54"/>
    </row>
    <row r="244" spans="8:16">
      <c r="H244" s="95">
        <v>41946</v>
      </c>
      <c r="I244" s="103">
        <v>2512.5479999999998</v>
      </c>
      <c r="J244" s="103">
        <v>7117.7565000000004</v>
      </c>
      <c r="K244" s="103">
        <v>0.16835900000000001</v>
      </c>
      <c r="L244" s="103">
        <v>2.4152E-2</v>
      </c>
      <c r="M244" s="49">
        <f t="shared" si="6"/>
        <v>8.4917282304980857E-2</v>
      </c>
      <c r="N244" s="49">
        <f t="shared" si="7"/>
        <v>0.312944569284203</v>
      </c>
      <c r="O244" s="54"/>
      <c r="P244" s="54"/>
    </row>
    <row r="245" spans="8:16">
      <c r="H245" s="95">
        <v>41947</v>
      </c>
      <c r="I245" s="103">
        <v>2513.172</v>
      </c>
      <c r="J245" s="103">
        <v>7029.5343000000003</v>
      </c>
      <c r="K245" s="103">
        <v>2.4834999999999999E-2</v>
      </c>
      <c r="L245" s="103">
        <v>-1.239466</v>
      </c>
      <c r="M245" s="49">
        <f t="shared" si="6"/>
        <v>8.5186725270511632E-2</v>
      </c>
      <c r="N245" s="49">
        <f t="shared" si="7"/>
        <v>0.29667106254365838</v>
      </c>
      <c r="O245" s="54"/>
      <c r="P245" s="54"/>
    </row>
    <row r="246" spans="8:16">
      <c r="H246" s="95">
        <v>41948</v>
      </c>
      <c r="I246" s="103">
        <v>2503.4479999999999</v>
      </c>
      <c r="J246" s="103">
        <v>7021.3292000000001</v>
      </c>
      <c r="K246" s="103">
        <v>-0.38692100000000001</v>
      </c>
      <c r="L246" s="103">
        <v>-0.11672299999999999</v>
      </c>
      <c r="M246" s="49"/>
      <c r="N246" s="49"/>
      <c r="O246" s="54"/>
      <c r="P246" s="54"/>
    </row>
    <row r="247" spans="8:16">
      <c r="H247" s="95">
        <v>41949</v>
      </c>
      <c r="I247" s="103">
        <v>2506.067</v>
      </c>
      <c r="J247" s="103">
        <v>7065.2933000000003</v>
      </c>
      <c r="K247" s="103">
        <v>0.104616</v>
      </c>
      <c r="L247" s="103">
        <v>0.62615100000000001</v>
      </c>
      <c r="M247" s="49"/>
      <c r="N247" s="49"/>
      <c r="O247" s="54"/>
      <c r="P247" s="54"/>
    </row>
    <row r="248" spans="8:16">
      <c r="H248" s="95">
        <v>41950</v>
      </c>
      <c r="I248" s="103">
        <v>2502.1529999999998</v>
      </c>
      <c r="J248" s="103">
        <v>6991.0820000000003</v>
      </c>
      <c r="K248" s="103">
        <v>-0.15618099999999999</v>
      </c>
      <c r="L248" s="103">
        <v>-1.0503640000000001</v>
      </c>
      <c r="M248" s="49"/>
      <c r="N248" s="49"/>
    </row>
    <row r="249" spans="8:16">
      <c r="H249" s="95">
        <v>41953</v>
      </c>
      <c r="I249" s="103">
        <v>2565.73</v>
      </c>
      <c r="J249" s="103">
        <v>7024.7884999999997</v>
      </c>
      <c r="K249" s="103">
        <v>2.5408919999999999</v>
      </c>
      <c r="L249" s="103">
        <v>0.48213600000000001</v>
      </c>
      <c r="M249" s="49"/>
      <c r="N249" s="49"/>
    </row>
    <row r="250" spans="8:16">
      <c r="H250" s="95">
        <v>41954</v>
      </c>
      <c r="I250" s="103">
        <v>2558.6120000000001</v>
      </c>
      <c r="J250" s="103">
        <v>6848.5240999999996</v>
      </c>
      <c r="K250" s="103">
        <v>-0.27742600000000001</v>
      </c>
      <c r="L250" s="103">
        <v>-2.5091770000000002</v>
      </c>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17" priority="17" stopIfTrue="1">
      <formula>AND(H247&gt;0,H248&gt;0)</formula>
    </cfRule>
    <cfRule type="expression" dxfId="11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15" priority="25" stopIfTrue="1">
      <formula>AND(H247&gt;0,#REF!&gt;0)</formula>
    </cfRule>
    <cfRule type="expression" dxfId="114" priority="26" stopIfTrue="1">
      <formula>AND(H247&gt;0,#REF!="")</formula>
    </cfRule>
  </conditionalFormatting>
  <conditionalFormatting sqref="H247:H331">
    <cfRule type="expression" dxfId="113" priority="15" stopIfTrue="1">
      <formula>AND(H247&gt;0,H248&gt;0)</formula>
    </cfRule>
    <cfRule type="expression" dxfId="112" priority="16" stopIfTrue="1">
      <formula>AND(H247&gt;0,H248="")</formula>
    </cfRule>
  </conditionalFormatting>
  <conditionalFormatting sqref="H247:H331">
    <cfRule type="expression" dxfId="111" priority="13" stopIfTrue="1">
      <formula>AND(H247&gt;0,H248&gt;0)</formula>
    </cfRule>
    <cfRule type="expression" dxfId="110" priority="14" stopIfTrue="1">
      <formula>AND(H247&gt;0,H248="")</formula>
    </cfRule>
  </conditionalFormatting>
  <conditionalFormatting sqref="H247:H701">
    <cfRule type="expression" dxfId="109" priority="5" stopIfTrue="1">
      <formula>AND(H247&gt;0,H248&gt;0)</formula>
    </cfRule>
    <cfRule type="expression" dxfId="108" priority="6" stopIfTrue="1">
      <formula>AND(H247&gt;0,H248="")</formula>
    </cfRule>
  </conditionalFormatting>
  <conditionalFormatting sqref="H5:H273">
    <cfRule type="expression" dxfId="107" priority="1" stopIfTrue="1">
      <formula>AND(H5&gt;0,H6&gt;0)</formula>
    </cfRule>
    <cfRule type="expression" dxfId="10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13"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41946</v>
      </c>
      <c r="C5" s="72" t="s">
        <v>46</v>
      </c>
      <c r="D5" s="79">
        <f>华融行业周报!E11</f>
        <v>41950</v>
      </c>
      <c r="E5" s="80">
        <f ca="1">TODAY()</f>
        <v>41954</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5" t="s">
        <v>332</v>
      </c>
      <c r="B7" s="70" t="s">
        <v>122</v>
      </c>
      <c r="C7" s="71" t="str">
        <f>[5]!S_INFO_NAME(B7)</f>
        <v>东北制药</v>
      </c>
      <c r="D7" s="72">
        <f>[5]!s_pq_pctchange(B7,$B$5,$D$5)</f>
        <v>0.32626427406199365</v>
      </c>
      <c r="E7" s="72">
        <f>[5]!S_VAL_PE_TTM(B7,$D$5)</f>
        <v>-215.34747314453125</v>
      </c>
      <c r="F7" s="72">
        <f ca="1">[5]!S_VAL_PB(B7,$E$5,1)</f>
        <v>3.880162239074707</v>
      </c>
      <c r="G7" s="72">
        <f>[5]!S_VAL_MV(B7,$D$5)/100000000</f>
        <v>58.382573364000002</v>
      </c>
      <c r="H7" s="72">
        <f>[5]!s_pq_pctchange(B7,$F$5,$G$5)</f>
        <v>7.7639751552795122</v>
      </c>
      <c r="I7" s="100">
        <f t="shared" ref="I7:I20" si="0">D7*G7</f>
        <v>19.048147916476548</v>
      </c>
      <c r="J7" s="101">
        <f>I7/$J$6</f>
        <v>0.42204540058102358</v>
      </c>
      <c r="K7" s="98"/>
    </row>
    <row r="8" spans="1:11">
      <c r="A8" s="173"/>
      <c r="B8" s="70" t="s">
        <v>144</v>
      </c>
      <c r="C8" s="71" t="str">
        <f>[5]!S_INFO_NAME(B8)</f>
        <v>普洛药业</v>
      </c>
      <c r="D8" s="72">
        <f>[5]!s_pq_pctchange(B8,$B$5,$D$5)</f>
        <v>-3.2482598607888491</v>
      </c>
      <c r="E8" s="72">
        <f>[5]!S_VAL_PE_TTM(B8,$D$5)</f>
        <v>30.554237365722656</v>
      </c>
      <c r="F8" s="72">
        <f ca="1">[5]!S_VAL_PB(B8,$E$5,1)</f>
        <v>5.3493361473083496</v>
      </c>
      <c r="G8" s="72">
        <f>[5]!S_VAL_MV(B8,$D$5)/100000000</f>
        <v>95.648900454</v>
      </c>
      <c r="H8" s="72">
        <f>[5]!s_pq_pctchange(B8,$F$5,$G$5)</f>
        <v>-5.8139534883720811</v>
      </c>
      <c r="I8" s="100">
        <f t="shared" si="0"/>
        <v>-310.69248407331651</v>
      </c>
      <c r="J8" s="101">
        <f t="shared" ref="J8:J79" si="1">I8/$J$6</f>
        <v>-6.8839413927908737</v>
      </c>
    </row>
    <row r="9" spans="1:11">
      <c r="A9" s="173"/>
      <c r="B9" s="70" t="s">
        <v>123</v>
      </c>
      <c r="C9" s="71" t="str">
        <f>[5]!S_INFO_NAME(B9)</f>
        <v>新华制药</v>
      </c>
      <c r="D9" s="72">
        <f>[5]!s_pq_pctchange(B9,$B$5,$D$5)</f>
        <v>-3.8461538461538436</v>
      </c>
      <c r="E9" s="72">
        <f>[5]!S_VAL_PE_TTM(B9,$D$5)</f>
        <v>78.346542358398437</v>
      </c>
      <c r="F9" s="72">
        <f ca="1">[5]!S_VAL_PB(B9,$E$5,1)</f>
        <v>2.2170002460479736</v>
      </c>
      <c r="G9" s="72">
        <f>[5]!S_VAL_MV(B9,$D$5)/100000000</f>
        <v>38.871590550000008</v>
      </c>
      <c r="H9" s="72">
        <f>[5]!s_pq_pctchange(B9,$F$5,$G$5)</f>
        <v>0.83160083160083165</v>
      </c>
      <c r="I9" s="100">
        <f t="shared" si="0"/>
        <v>-149.50611749999993</v>
      </c>
      <c r="J9" s="101">
        <f t="shared" si="1"/>
        <v>-3.3125724099937974</v>
      </c>
    </row>
    <row r="10" spans="1:11">
      <c r="A10" s="173"/>
      <c r="B10" s="70" t="s">
        <v>124</v>
      </c>
      <c r="C10" s="71" t="str">
        <f>[5]!S_INFO_NAME(B10)</f>
        <v>北大医药</v>
      </c>
      <c r="D10" s="72">
        <f>[5]!s_pq_pctchange(B10,$B$5,$D$5)</f>
        <v>-7.5741525423728806</v>
      </c>
      <c r="E10" s="72">
        <f>[5]!S_VAL_PE_TTM(B10,$D$5)</f>
        <v>183.4075927734375</v>
      </c>
      <c r="F10" s="72">
        <f ca="1">[5]!S_VAL_PB(B10,$E$5,1)</f>
        <v>9.092625617980957</v>
      </c>
      <c r="G10" s="72">
        <f>[5]!S_VAL_MV(B10,$D$5)/100000000</f>
        <v>103.99980566249999</v>
      </c>
      <c r="H10" s="72">
        <f>[5]!s_pq_pctchange(B10,$F$5,$G$5)</f>
        <v>-2.7924528301886631</v>
      </c>
      <c r="I10" s="100">
        <f t="shared" si="0"/>
        <v>-787.71039246490989</v>
      </c>
      <c r="J10" s="101">
        <f t="shared" si="1"/>
        <v>-17.453116680290005</v>
      </c>
    </row>
    <row r="11" spans="1:11">
      <c r="A11" s="173"/>
      <c r="B11" s="70" t="s">
        <v>125</v>
      </c>
      <c r="C11" s="71" t="str">
        <f>[5]!S_INFO_NAME(B11)</f>
        <v>广济药业</v>
      </c>
      <c r="D11" s="72">
        <f>[5]!s_pq_pctchange(B11,$B$5,$D$5)</f>
        <v>-7.743362831858402</v>
      </c>
      <c r="E11" s="72">
        <f>[5]!S_VAL_PE_TTM(B11,$D$5)</f>
        <v>-53.416557312011719</v>
      </c>
      <c r="F11" s="72">
        <f ca="1">[5]!S_VAL_PB(B11,$E$5,1)</f>
        <v>4.8066177368164062</v>
      </c>
      <c r="G11" s="72">
        <f>[5]!S_VAL_MV(B11,$D$5)/100000000</f>
        <v>31.4883596763</v>
      </c>
      <c r="H11" s="72">
        <f>[5]!s_pq_pctchange(B11,$F$5,$G$5)</f>
        <v>-0.41899441340782495</v>
      </c>
      <c r="I11" s="100">
        <f t="shared" si="0"/>
        <v>-243.82579395365028</v>
      </c>
      <c r="J11" s="101">
        <f t="shared" si="1"/>
        <v>-5.4023916305344137</v>
      </c>
    </row>
    <row r="12" spans="1:11">
      <c r="A12" s="173"/>
      <c r="B12" s="70" t="s">
        <v>126</v>
      </c>
      <c r="C12" s="71" t="str">
        <f>[5]!S_INFO_NAME(B12)</f>
        <v>鑫富药业</v>
      </c>
      <c r="D12" s="72">
        <f>[5]!s_pq_pctchange(B12,$B$5,$D$5)</f>
        <v>8.3060824068018402</v>
      </c>
      <c r="E12" s="72">
        <f>[5]!S_VAL_PE_TTM(B12,$D$5)</f>
        <v>119.61350250244141</v>
      </c>
      <c r="F12" s="72">
        <f ca="1">[5]!S_VAL_PB(B12,$E$5,1)</f>
        <v>26.801950454711914</v>
      </c>
      <c r="G12" s="72">
        <f>[5]!S_VAL_MV(B12,$D$5)/100000000</f>
        <v>145.83373328159999</v>
      </c>
      <c r="H12" s="72">
        <f>[5]!s_pq_pctchange(B12,$F$5,$G$5)</f>
        <v>16.434540389972142</v>
      </c>
      <c r="I12" s="100">
        <f t="shared" si="0"/>
        <v>1211.3070063285297</v>
      </c>
      <c r="J12" s="101">
        <f t="shared" si="1"/>
        <v>26.838648720819542</v>
      </c>
    </row>
    <row r="13" spans="1:11">
      <c r="A13" s="173"/>
      <c r="B13" s="70" t="s">
        <v>127</v>
      </c>
      <c r="C13" s="71" t="str">
        <f>[5]!S_INFO_NAME(B13)</f>
        <v>京新药业</v>
      </c>
      <c r="D13" s="72">
        <f>[5]!s_pq_pctchange(B13,$B$5,$D$5)</f>
        <v>-5.9665871121718279</v>
      </c>
      <c r="E13" s="72">
        <f>[5]!S_VAL_PE_TTM(B13,$D$5)</f>
        <v>55.177139282226562</v>
      </c>
      <c r="F13" s="72">
        <f ca="1">[5]!S_VAL_PB(B13,$E$5,1)</f>
        <v>6.7447347640991211</v>
      </c>
      <c r="G13" s="72">
        <f>[5]!S_VAL_MV(B13,$D$5)/100000000</f>
        <v>56.430831043000005</v>
      </c>
      <c r="H13" s="72">
        <f>[5]!s_pq_pctchange(B13,$F$5,$G$5)</f>
        <v>6.8939393939394078</v>
      </c>
      <c r="I13" s="100">
        <f t="shared" si="0"/>
        <v>-336.69946923030972</v>
      </c>
      <c r="J13" s="101">
        <f t="shared" si="1"/>
        <v>-7.4601721379854569</v>
      </c>
    </row>
    <row r="14" spans="1:11">
      <c r="A14" s="173"/>
      <c r="B14" s="70" t="s">
        <v>128</v>
      </c>
      <c r="C14" s="71" t="str">
        <f>[5]!S_INFO_NAME(B14)</f>
        <v>海翔药业</v>
      </c>
      <c r="D14" s="72">
        <f>[5]!s_pq_pctchange(B14,$B$5,$D$5)</f>
        <v>3.0769230769230882</v>
      </c>
      <c r="E14" s="72">
        <f>[5]!S_VAL_PE_TTM(B14,$D$5)</f>
        <v>-127.81446075439453</v>
      </c>
      <c r="F14" s="72">
        <f ca="1">[5]!S_VAL_PB(B14,$E$5,1)</f>
        <v>10.291365623474121</v>
      </c>
      <c r="G14" s="72">
        <f>[5]!S_VAL_MV(B14,$D$5)/100000000</f>
        <v>64.771244999999993</v>
      </c>
      <c r="H14" s="72">
        <f>[5]!s_pq_pctchange(B14,$F$5,$G$5)</f>
        <v>0</v>
      </c>
      <c r="I14" s="100">
        <f t="shared" si="0"/>
        <v>199.29613846153916</v>
      </c>
      <c r="J14" s="101">
        <f t="shared" si="1"/>
        <v>4.4157583697937888</v>
      </c>
    </row>
    <row r="15" spans="1:11">
      <c r="A15" s="173"/>
      <c r="B15" s="70" t="s">
        <v>129</v>
      </c>
      <c r="C15" s="71" t="str">
        <f>[5]!S_INFO_NAME(B15)</f>
        <v>仙琚制药</v>
      </c>
      <c r="D15" s="72">
        <f>[5]!s_pq_pctchange(B15,$B$5,$D$5)</f>
        <v>0</v>
      </c>
      <c r="E15" s="72">
        <f>[5]!S_VAL_PE_TTM(B15,$D$5)</f>
        <v>116.80171203613281</v>
      </c>
      <c r="F15" s="72">
        <f ca="1">[5]!S_VAL_PB(B15,$E$5,1)</f>
        <v>4.3331699371337891</v>
      </c>
      <c r="G15" s="72">
        <f>[5]!S_VAL_MV(B15,$D$5)/100000000</f>
        <v>52.643880000000003</v>
      </c>
      <c r="H15" s="72">
        <f>[5]!s_pq_pctchange(B15,$F$5,$G$5)</f>
        <v>5.4763690922730701</v>
      </c>
      <c r="I15" s="100">
        <f t="shared" si="0"/>
        <v>0</v>
      </c>
      <c r="J15" s="101">
        <f t="shared" si="1"/>
        <v>0</v>
      </c>
    </row>
    <row r="16" spans="1:11">
      <c r="A16" s="173"/>
      <c r="B16" s="70" t="s">
        <v>130</v>
      </c>
      <c r="C16" s="71" t="str">
        <f>[5]!S_INFO_NAME(B16)</f>
        <v>永安药业</v>
      </c>
      <c r="D16" s="72">
        <f>[5]!s_pq_pctchange(B16,$B$5,$D$5)</f>
        <v>0.67980965329705878</v>
      </c>
      <c r="E16" s="72">
        <f>[5]!S_VAL_PE_TTM(B16,$D$5)</f>
        <v>97.120063781738281</v>
      </c>
      <c r="F16" s="72">
        <f ca="1">[5]!S_VAL_PB(B16,$E$5,1)</f>
        <v>2.4088246822357178</v>
      </c>
      <c r="G16" s="72">
        <f>[5]!S_VAL_MV(B16,$D$5)/100000000</f>
        <v>27.694700000000001</v>
      </c>
      <c r="H16" s="72">
        <f>[5]!s_pq_pctchange(B16,$F$5,$G$5)</f>
        <v>-0.66666666666667096</v>
      </c>
      <c r="I16" s="100">
        <f t="shared" si="0"/>
        <v>18.827124405166053</v>
      </c>
      <c r="J16" s="101">
        <f t="shared" si="1"/>
        <v>0.41714823384450456</v>
      </c>
    </row>
    <row r="17" spans="1:10">
      <c r="A17" s="173"/>
      <c r="B17" s="70" t="s">
        <v>131</v>
      </c>
      <c r="C17" s="71" t="str">
        <f>[5]!S_INFO_NAME(B17)</f>
        <v>海普瑞</v>
      </c>
      <c r="D17" s="72">
        <f>[5]!s_pq_pctchange(B17,$B$5,$D$5)</f>
        <v>-4.4283121597096242</v>
      </c>
      <c r="E17" s="72">
        <f>[5]!S_VAL_PE_TTM(B17,$D$5)</f>
        <v>84.332160949707031</v>
      </c>
      <c r="F17" s="72">
        <f ca="1">[5]!S_VAL_PB(B17,$E$5,1)</f>
        <v>2.542064905166626</v>
      </c>
      <c r="G17" s="72">
        <f>[5]!S_VAL_MV(B17,$D$5)/100000000</f>
        <v>210.69265999999999</v>
      </c>
      <c r="H17" s="72">
        <f>[5]!s_pq_pctchange(B17,$F$5,$G$5)</f>
        <v>-9.375</v>
      </c>
      <c r="I17" s="100">
        <f t="shared" si="0"/>
        <v>-933.01286823956548</v>
      </c>
      <c r="J17" s="101">
        <f t="shared" si="1"/>
        <v>-20.672549974415354</v>
      </c>
    </row>
    <row r="18" spans="1:10">
      <c r="A18" s="173"/>
      <c r="B18" s="70" t="s">
        <v>132</v>
      </c>
      <c r="C18" s="71" t="str">
        <f>[5]!S_INFO_NAME(B18)</f>
        <v>东诚药业</v>
      </c>
      <c r="D18" s="72">
        <f>[5]!s_pq_pctchange(B18,$B$5,$D$5)</f>
        <v>0</v>
      </c>
      <c r="E18" s="72">
        <f>[5]!S_VAL_PE_TTM(B18,$D$5)</f>
        <v>42.199958801269531</v>
      </c>
      <c r="F18" s="72">
        <f ca="1">[5]!S_VAL_PB(B18,$E$5,1)</f>
        <v>3.8411691188812256</v>
      </c>
      <c r="G18" s="72">
        <f>[5]!S_VAL_MV(B18,$D$5)/100000000</f>
        <v>41.78304</v>
      </c>
      <c r="H18" s="72">
        <f>[5]!s_pq_pctchange(B18,$F$5,$G$5)</f>
        <v>4.4848484848484693</v>
      </c>
      <c r="I18" s="100">
        <f t="shared" si="0"/>
        <v>0</v>
      </c>
      <c r="J18" s="101">
        <f t="shared" si="1"/>
        <v>0</v>
      </c>
    </row>
    <row r="19" spans="1:10">
      <c r="A19" s="173"/>
      <c r="B19" s="70" t="s">
        <v>133</v>
      </c>
      <c r="C19" s="71" t="str">
        <f>[5]!S_INFO_NAME(B19)</f>
        <v>双成药业</v>
      </c>
      <c r="D19" s="72">
        <f>[5]!s_pq_pctchange(B19,$B$5,$D$5)</f>
        <v>-1.1707988980716344</v>
      </c>
      <c r="E19" s="72">
        <f>[5]!S_VAL_PE_TTM(B19,$D$5)</f>
        <v>63.713294982910156</v>
      </c>
      <c r="F19" s="72">
        <f ca="1">[5]!S_VAL_PB(B19,$E$5,1)</f>
        <v>4.4378676414489746</v>
      </c>
      <c r="G19" s="72">
        <f>[5]!S_VAL_MV(B19,$D$5)/100000000</f>
        <v>38.744999999999997</v>
      </c>
      <c r="H19" s="72">
        <f>[5]!s_pq_pctchange(B19,$F$5,$G$5)</f>
        <v>4.4577511643379975</v>
      </c>
      <c r="I19" s="100">
        <f t="shared" si="0"/>
        <v>-45.36260330578547</v>
      </c>
      <c r="J19" s="101">
        <f t="shared" si="1"/>
        <v>-1.0050886924826901</v>
      </c>
    </row>
    <row r="20" spans="1:10">
      <c r="A20" s="173"/>
      <c r="B20" s="70" t="s">
        <v>134</v>
      </c>
      <c r="C20" s="71" t="str">
        <f>[5]!S_INFO_NAME(B20)</f>
        <v>新开源</v>
      </c>
      <c r="D20" s="72">
        <f>[5]!s_pq_pctchange(B20,$B$5,$D$5)</f>
        <v>0</v>
      </c>
      <c r="E20" s="72">
        <f>[5]!S_VAL_PE_TTM(B20,$D$5)</f>
        <v>61.025417327880859</v>
      </c>
      <c r="F20" s="72">
        <f ca="1">[5]!S_VAL_PB(B20,$E$5,1)</f>
        <v>4.4056191444396973</v>
      </c>
      <c r="G20" s="72">
        <f>[5]!S_VAL_MV(B20,$D$5)/100000000</f>
        <v>16.611840000000001</v>
      </c>
      <c r="H20" s="72">
        <f>[5]!s_pq_pctchange(B20,$F$5,$G$5)</f>
        <v>1.7013232514177634</v>
      </c>
      <c r="I20" s="100">
        <f t="shared" si="0"/>
        <v>0</v>
      </c>
      <c r="J20" s="101">
        <f t="shared" si="1"/>
        <v>0</v>
      </c>
    </row>
    <row r="21" spans="1:10">
      <c r="A21" s="173"/>
      <c r="B21" s="70" t="s">
        <v>135</v>
      </c>
      <c r="C21" s="71" t="str">
        <f>[5]!S_INFO_NAME(B21)</f>
        <v>福安药业</v>
      </c>
      <c r="D21" s="72">
        <f>[5]!s_pq_pctchange(B21,$B$5,$D$5)</f>
        <v>13.901760889712689</v>
      </c>
      <c r="E21" s="72">
        <f>[5]!S_VAL_PE_TTM(B21,$D$5)</f>
        <v>128.62380981445312</v>
      </c>
      <c r="F21" s="72">
        <f ca="1">[5]!S_VAL_PB(B21,$E$5,1)</f>
        <v>3.6404614448547363</v>
      </c>
      <c r="G21" s="72">
        <f>[5]!S_VAL_MV(B21,$D$5)/100000000</f>
        <v>63.939954</v>
      </c>
      <c r="H21" s="72">
        <f>[5]!s_pq_pctchange(B21,$F$5,$G$5)</f>
        <v>-3.477443609022568</v>
      </c>
      <c r="I21" s="100"/>
      <c r="J21" s="105"/>
    </row>
    <row r="22" spans="1:10">
      <c r="A22" s="173"/>
      <c r="B22" s="70" t="s">
        <v>136</v>
      </c>
      <c r="C22" s="71" t="str">
        <f>[5]!S_INFO_NAME(B22)</f>
        <v>金城医药</v>
      </c>
      <c r="D22" s="72">
        <f>[5]!s_pq_pctchange(B22,$B$5,$D$5)</f>
        <v>3.2623348611485525</v>
      </c>
      <c r="E22" s="72">
        <f>[5]!S_VAL_PE_TTM(B22,$D$5)</f>
        <v>48.482711791992188</v>
      </c>
      <c r="F22" s="72">
        <f ca="1">[5]!S_VAL_PB(B22,$E$5,1)</f>
        <v>4.7596020698547363</v>
      </c>
      <c r="G22" s="72">
        <f>[5]!S_VAL_MV(B22,$D$5)/100000000</f>
        <v>48.375964000000003</v>
      </c>
      <c r="H22" s="72">
        <f>[5]!s_pq_pctchange(B22,$F$5,$G$5)</f>
        <v>0.9302325581395321</v>
      </c>
      <c r="I22" s="100"/>
      <c r="J22" s="105"/>
    </row>
    <row r="23" spans="1:10">
      <c r="A23" s="173"/>
      <c r="B23" s="70" t="s">
        <v>137</v>
      </c>
      <c r="C23" s="71" t="str">
        <f>[5]!S_INFO_NAME(B23)</f>
        <v>尔康制药</v>
      </c>
      <c r="D23" s="72">
        <f>[5]!s_pq_pctchange(B23,$B$5,$D$5)</f>
        <v>0</v>
      </c>
      <c r="E23" s="72">
        <f>[5]!S_VAL_PE_TTM(B23,$D$5)</f>
        <v>70.142417907714844</v>
      </c>
      <c r="F23" s="72">
        <f ca="1">[5]!S_VAL_PB(B23,$E$5,1)</f>
        <v>14.003531455993652</v>
      </c>
      <c r="G23" s="72">
        <f>[5]!S_VAL_MV(B23,$D$5)/100000000</f>
        <v>185.79142400000001</v>
      </c>
      <c r="H23" s="72">
        <f>[5]!s_pq_pctchange(B23,$F$5,$G$5)</f>
        <v>9.6908442330558842</v>
      </c>
      <c r="I23" s="100"/>
      <c r="J23" s="105"/>
    </row>
    <row r="24" spans="1:10">
      <c r="A24" s="173"/>
      <c r="B24" s="70" t="s">
        <v>138</v>
      </c>
      <c r="C24" s="71" t="str">
        <f>[5]!S_INFO_NAME(B24)</f>
        <v>浙江医药</v>
      </c>
      <c r="D24" s="72">
        <f>[5]!s_pq_pctchange(B24,$B$5,$D$5)</f>
        <v>-1.1111111111111183</v>
      </c>
      <c r="E24" s="72">
        <f>[5]!S_VAL_PE_TTM(B24,$D$5)</f>
        <v>30.656740188598633</v>
      </c>
      <c r="F24" s="72">
        <f ca="1">[5]!S_VAL_PB(B24,$E$5,1)</f>
        <v>1.5567657947540283</v>
      </c>
      <c r="G24" s="72">
        <f>[5]!S_VAL_MV(B24,$D$5)/100000000</f>
        <v>99.976334399999999</v>
      </c>
      <c r="H24" s="72">
        <f>[5]!s_pq_pctchange(B24,$F$5,$G$5)</f>
        <v>-4.4789762340036621</v>
      </c>
      <c r="I24" s="100"/>
      <c r="J24" s="105"/>
    </row>
    <row r="25" spans="1:10">
      <c r="A25" s="173"/>
      <c r="B25" s="70" t="s">
        <v>139</v>
      </c>
      <c r="C25" s="71" t="str">
        <f>[5]!S_INFO_NAME(B25)</f>
        <v>海正药业</v>
      </c>
      <c r="D25" s="72">
        <f>[5]!s_pq_pctchange(B25,$B$5,$D$5)</f>
        <v>-3.2277346084877423</v>
      </c>
      <c r="E25" s="72">
        <f>[5]!S_VAL_PE_TTM(B25,$D$5)</f>
        <v>49.775291442871094</v>
      </c>
      <c r="F25" s="72">
        <f ca="1">[5]!S_VAL_PB(B25,$E$5,1)</f>
        <v>3.2323911190032959</v>
      </c>
      <c r="G25" s="72">
        <f>[5]!S_VAL_MV(B25,$D$5)/100000000</f>
        <v>156.31960521980002</v>
      </c>
      <c r="H25" s="72">
        <f>[5]!s_pq_pctchange(B25,$F$5,$G$5)</f>
        <v>-11.890606420927464</v>
      </c>
      <c r="I25" s="100"/>
      <c r="J25" s="105"/>
    </row>
    <row r="26" spans="1:10">
      <c r="A26" s="173"/>
      <c r="B26" s="70" t="s">
        <v>140</v>
      </c>
      <c r="C26" s="71" t="str">
        <f>[5]!S_INFO_NAME(B26)</f>
        <v>天药股份</v>
      </c>
      <c r="D26" s="72">
        <f>[5]!s_pq_pctchange(B26,$B$5,$D$5)</f>
        <v>-2.3890784982935065</v>
      </c>
      <c r="E26" s="72">
        <f>[5]!S_VAL_PE_TTM(B26,$D$5)</f>
        <v>95.033447265625</v>
      </c>
      <c r="F26" s="72">
        <f ca="1">[5]!S_VAL_PB(B26,$E$5,1)</f>
        <v>2.4048800468444824</v>
      </c>
      <c r="G26" s="72">
        <f>[5]!S_VAL_MV(B26,$D$5)/100000000</f>
        <v>54.960903711999997</v>
      </c>
      <c r="H26" s="72">
        <f>[5]!s_pq_pctchange(B26,$F$5,$G$5)</f>
        <v>-6.2222222222222285</v>
      </c>
      <c r="I26" s="100"/>
      <c r="J26" s="105"/>
    </row>
    <row r="27" spans="1:10">
      <c r="A27" s="173"/>
      <c r="B27" s="70" t="s">
        <v>141</v>
      </c>
      <c r="C27" s="71" t="str">
        <f>[5]!S_INFO_NAME(B27)</f>
        <v>鹏欣资源</v>
      </c>
      <c r="D27" s="72">
        <f>[5]!s_pq_pctchange(B27,$B$5,$D$5)</f>
        <v>-21.250000000000004</v>
      </c>
      <c r="E27" s="72">
        <f>[5]!S_VAL_PE_TTM(B27,$D$5)</f>
        <v>187.5267333984375</v>
      </c>
      <c r="F27" s="72">
        <f ca="1">[5]!S_VAL_PB(B27,$E$5,1)</f>
        <v>12.383819580078125</v>
      </c>
      <c r="G27" s="72">
        <f>[5]!S_VAL_MV(B27,$D$5)/100000000</f>
        <v>195.67169999999999</v>
      </c>
      <c r="H27" s="72">
        <f>[5]!s_pq_pctchange(B27,$F$5,$G$5)</f>
        <v>-7.2555205047318498</v>
      </c>
      <c r="I27" s="100"/>
      <c r="J27" s="105"/>
    </row>
    <row r="28" spans="1:10">
      <c r="A28" s="173"/>
      <c r="B28" s="70" t="s">
        <v>142</v>
      </c>
      <c r="C28" s="71" t="str">
        <f>[5]!S_INFO_NAME(B28)</f>
        <v>华海药业</v>
      </c>
      <c r="D28" s="72">
        <f>[5]!s_pq_pctchange(B28,$B$5,$D$5)</f>
        <v>5.6802244039270811</v>
      </c>
      <c r="E28" s="72">
        <f>[5]!S_VAL_PE_TTM(B28,$D$5)</f>
        <v>42.7381591796875</v>
      </c>
      <c r="F28" s="72">
        <f ca="1">[5]!S_VAL_PB(B28,$E$5,1)</f>
        <v>3.968801736831665</v>
      </c>
      <c r="G28" s="72">
        <f>[5]!S_VAL_MV(B28,$D$5)/100000000</f>
        <v>118.39794793969999</v>
      </c>
      <c r="H28" s="72">
        <f>[5]!s_pq_pctchange(B28,$F$5,$G$5)</f>
        <v>3.2774390243902385</v>
      </c>
      <c r="I28" s="100"/>
      <c r="J28" s="105"/>
    </row>
    <row r="29" spans="1:10">
      <c r="A29" s="174"/>
      <c r="B29" s="70" t="s">
        <v>143</v>
      </c>
      <c r="C29" s="71" t="str">
        <f>[5]!S_INFO_NAME(B29)</f>
        <v>西南药业</v>
      </c>
      <c r="D29" s="72">
        <f>[5]!s_pq_pctchange(B29,$B$5,$D$5)</f>
        <v>0.19430051813471572</v>
      </c>
      <c r="E29" s="72">
        <f>[5]!S_VAL_PE_TTM(B29,$D$5)</f>
        <v>245.84445190429687</v>
      </c>
      <c r="F29" s="72">
        <f ca="1">[5]!S_VAL_PB(B29,$E$5,1)</f>
        <v>10.355766296386719</v>
      </c>
      <c r="G29" s="72">
        <f>[5]!S_VAL_MV(B29,$D$5)/100000000</f>
        <v>44.885632300600001</v>
      </c>
      <c r="H29" s="72">
        <f>[5]!s_pq_pctchange(B29,$F$5,$G$5)</f>
        <v>-1.1396011396011319</v>
      </c>
      <c r="I29" s="100"/>
      <c r="J29" s="105"/>
    </row>
    <row r="30" spans="1:10">
      <c r="A30" s="172" t="s">
        <v>145</v>
      </c>
      <c r="B30" s="108" t="s">
        <v>146</v>
      </c>
      <c r="C30" s="71" t="str">
        <f>[5]!S_INFO_NAME(B30)</f>
        <v>国农科技</v>
      </c>
      <c r="D30" s="74">
        <f>[5]!s_pq_pctchange(B30,$B$5,$D$5)</f>
        <v>-3.8461538461538547</v>
      </c>
      <c r="E30" s="74">
        <f>[5]!S_VAL_PE_TTM(B30,$D$5)</f>
        <v>-241.11119079589844</v>
      </c>
      <c r="F30" s="74">
        <f ca="1">[5]!S_VAL_PB(B30,$E$5,1)</f>
        <v>24.351112365722656</v>
      </c>
      <c r="G30" s="74">
        <f>[5]!S_VAL_MV(B30,$D$5)/100000000</f>
        <v>18.054987059999998</v>
      </c>
      <c r="H30" s="74">
        <f>[5]!s_pq_pctchange(B30,$F$5,$G$5)</f>
        <v>-6.8745003996802501</v>
      </c>
      <c r="I30" s="100">
        <f t="shared" ref="I30:I56" si="2">D30*G30</f>
        <v>-69.442257923077065</v>
      </c>
      <c r="J30" s="101">
        <f t="shared" si="1"/>
        <v>-1.5386160214056683</v>
      </c>
    </row>
    <row r="31" spans="1:10">
      <c r="A31" s="173"/>
      <c r="B31" s="109" t="s">
        <v>147</v>
      </c>
      <c r="C31" s="71" t="str">
        <f>[5]!S_INFO_NAME(B31)</f>
        <v>丰原药业</v>
      </c>
      <c r="D31" s="75">
        <f>[5]!s_pq_pctchange(B31,$B$5,$D$5)</f>
        <v>5.6646525679758364</v>
      </c>
      <c r="E31" s="72">
        <f>[5]!S_VAL_PE_TTM(B31,$D$5)</f>
        <v>107.54322052001953</v>
      </c>
      <c r="F31" s="72">
        <f ca="1">[5]!S_VAL_PB(B31,$E$5,1)</f>
        <v>4.0834412574768066</v>
      </c>
      <c r="G31" s="72">
        <f>[5]!S_VAL_MV(B31,$D$5)/100000000</f>
        <v>43.668558077</v>
      </c>
      <c r="H31" s="75">
        <f>[5]!s_pq_pctchange(B31,$F$5,$G$5)</f>
        <v>2.3560209424083878</v>
      </c>
      <c r="I31" s="100">
        <f t="shared" si="2"/>
        <v>247.36720965068</v>
      </c>
      <c r="J31" s="101">
        <f t="shared" si="1"/>
        <v>5.4808579577086158</v>
      </c>
    </row>
    <row r="32" spans="1:10">
      <c r="A32" s="173"/>
      <c r="B32" s="109" t="s">
        <v>148</v>
      </c>
      <c r="C32" s="71" t="str">
        <f>[5]!S_INFO_NAME(B32)</f>
        <v>丽珠集团</v>
      </c>
      <c r="D32" s="76">
        <f>[5]!s_pq_pctchange(B32,$B$5,$D$5)</f>
        <v>-3.4622467771639021</v>
      </c>
      <c r="E32" s="72">
        <f>[5]!S_VAL_PE_TTM(B32,$D$5)</f>
        <v>29.13441276550293</v>
      </c>
      <c r="F32" s="72">
        <f ca="1">[5]!S_VAL_PB(B32,$E$5,1)</f>
        <v>4.6153368949890137</v>
      </c>
      <c r="G32" s="72">
        <f>[5]!S_VAL_MV(B32,$D$5)/100000000</f>
        <v>155.01739481839999</v>
      </c>
      <c r="H32" s="76">
        <f>[5]!s_pq_pctchange(B32,$F$5,$G$5)</f>
        <v>3.1458277792588474</v>
      </c>
      <c r="I32" s="100">
        <f t="shared" si="2"/>
        <v>-536.7084756143496</v>
      </c>
      <c r="J32" s="101">
        <f t="shared" si="1"/>
        <v>-11.89172535719098</v>
      </c>
    </row>
    <row r="33" spans="1:10">
      <c r="A33" s="173"/>
      <c r="B33" s="109" t="s">
        <v>149</v>
      </c>
      <c r="C33" s="71" t="str">
        <f>[5]!S_INFO_NAME(B33)</f>
        <v>金浦钛业</v>
      </c>
      <c r="D33" s="76">
        <f>[5]!s_pq_pctchange(B33,$B$5,$D$5)</f>
        <v>2.3826714801443938</v>
      </c>
      <c r="E33" s="72">
        <f>[5]!S_VAL_PE_TTM(B33,$D$5)</f>
        <v>68.421287536621094</v>
      </c>
      <c r="F33" s="72">
        <f ca="1">[5]!S_VAL_PB(B33,$E$5,1)</f>
        <v>5.763237476348877</v>
      </c>
      <c r="G33" s="72">
        <f>[5]!S_VAL_MV(B33,$D$5)/100000000</f>
        <v>43.484958745</v>
      </c>
      <c r="H33" s="76">
        <f>[5]!s_pq_pctchange(B33,$F$5,$G$5)</f>
        <v>-7.8740157480315043</v>
      </c>
      <c r="I33" s="100">
        <f t="shared" si="2"/>
        <v>103.61037101696705</v>
      </c>
      <c r="J33" s="101">
        <f t="shared" si="1"/>
        <v>2.2956709876438746</v>
      </c>
    </row>
    <row r="34" spans="1:10">
      <c r="A34" s="173"/>
      <c r="B34" s="109" t="s">
        <v>150</v>
      </c>
      <c r="C34" s="71" t="str">
        <f>[5]!S_INFO_NAME(B34)</f>
        <v>海南海药</v>
      </c>
      <c r="D34" s="76">
        <f>[5]!s_pq_pctchange(B34,$B$5,$D$5)</f>
        <v>-2.6995305164319361</v>
      </c>
      <c r="E34" s="72">
        <f>[5]!S_VAL_PE_TTM(B34,$D$5)</f>
        <v>46.197868347167969</v>
      </c>
      <c r="F34" s="72">
        <f ca="1">[5]!S_VAL_PB(B34,$E$5,1)</f>
        <v>5.4595727920532227</v>
      </c>
      <c r="G34" s="72">
        <f>[5]!S_VAL_MV(B34,$D$5)/100000000</f>
        <v>82.102493378399998</v>
      </c>
      <c r="H34" s="76">
        <f>[5]!s_pq_pctchange(B34,$F$5,$G$5)</f>
        <v>3.3271719038816983</v>
      </c>
      <c r="I34" s="100">
        <f t="shared" si="2"/>
        <v>-221.63818635014175</v>
      </c>
      <c r="J34" s="101">
        <f t="shared" si="1"/>
        <v>-4.9107859489732499</v>
      </c>
    </row>
    <row r="35" spans="1:10">
      <c r="A35" s="173"/>
      <c r="B35" s="109" t="s">
        <v>151</v>
      </c>
      <c r="C35" s="71" t="str">
        <f>[5]!S_INFO_NAME(B35)</f>
        <v>华神集团</v>
      </c>
      <c r="D35" s="76">
        <f>[5]!s_pq_pctchange(B35,$B$5,$D$5)</f>
        <v>-1.4409221902017211</v>
      </c>
      <c r="E35" s="72">
        <f>[5]!S_VAL_PE_TTM(B35,$D$5)</f>
        <v>90.834091186523438</v>
      </c>
      <c r="F35" s="72">
        <f ca="1">[5]!S_VAL_PB(B35,$E$5,1)</f>
        <v>6.4419894218444824</v>
      </c>
      <c r="G35" s="72">
        <f>[5]!S_VAL_MV(B35,$D$5)/100000000</f>
        <v>39.484636633800001</v>
      </c>
      <c r="H35" s="76">
        <f>[5]!s_pq_pctchange(B35,$F$5,$G$5)</f>
        <v>-3.1847133757961665</v>
      </c>
      <c r="I35" s="100">
        <f t="shared" si="2"/>
        <v>-56.894289097694212</v>
      </c>
      <c r="J35" s="101">
        <f t="shared" si="1"/>
        <v>-1.2605935830768451</v>
      </c>
    </row>
    <row r="36" spans="1:10">
      <c r="A36" s="173"/>
      <c r="B36" s="109" t="s">
        <v>152</v>
      </c>
      <c r="C36" s="71" t="str">
        <f>[5]!S_INFO_NAME(B36)</f>
        <v>山大华特</v>
      </c>
      <c r="D36" s="76">
        <f>[5]!s_pq_pctchange(B36,$B$5,$D$5)</f>
        <v>-0.43420173680696061</v>
      </c>
      <c r="E36" s="72">
        <f>[5]!S_VAL_PE_TTM(B36,$D$5)</f>
        <v>30.217416763305664</v>
      </c>
      <c r="F36" s="72">
        <f ca="1">[5]!S_VAL_PB(B36,$E$5,1)</f>
        <v>6.567197322845459</v>
      </c>
      <c r="G36" s="72">
        <f>[5]!S_VAL_MV(B36,$D$5)/100000000</f>
        <v>53.734012220899999</v>
      </c>
      <c r="H36" s="76">
        <f>[5]!s_pq_pctchange(B36,$F$5,$G$5)</f>
        <v>0.88699080157688126</v>
      </c>
      <c r="I36" s="100">
        <f t="shared" si="2"/>
        <v>-23.331401431921226</v>
      </c>
      <c r="J36" s="101">
        <f t="shared" si="1"/>
        <v>-0.51694845643939658</v>
      </c>
    </row>
    <row r="37" spans="1:10">
      <c r="A37" s="173"/>
      <c r="B37" s="109" t="s">
        <v>153</v>
      </c>
      <c r="C37" s="71" t="str">
        <f>[5]!S_INFO_NAME(B37)</f>
        <v>华东医药</v>
      </c>
      <c r="D37" s="76">
        <f>[5]!s_pq_pctchange(B37,$B$5,$D$5)</f>
        <v>-5.5546232589360649</v>
      </c>
      <c r="E37" s="72">
        <f>[5]!S_VAL_PE_TTM(B37,$D$5)</f>
        <v>37.295963287353516</v>
      </c>
      <c r="F37" s="72">
        <f ca="1">[5]!S_VAL_PB(B37,$E$5,1)</f>
        <v>9.4459152221679687</v>
      </c>
      <c r="G37" s="72">
        <f>[5]!S_VAL_MV(B37,$D$5)/100000000</f>
        <v>244.2889629348</v>
      </c>
      <c r="H37" s="76">
        <f>[5]!s_pq_pctchange(B37,$F$5,$G$5)</f>
        <v>13.917781079742442</v>
      </c>
      <c r="I37" s="100">
        <f t="shared" si="2"/>
        <v>-1356.9331554190103</v>
      </c>
      <c r="J37" s="101">
        <f t="shared" si="1"/>
        <v>-30.065253569619589</v>
      </c>
    </row>
    <row r="38" spans="1:10">
      <c r="A38" s="173"/>
      <c r="B38" s="109" t="s">
        <v>154</v>
      </c>
      <c r="C38" s="71" t="str">
        <f>[5]!S_INFO_NAME(B38)</f>
        <v>华邦颖泰</v>
      </c>
      <c r="D38" s="74">
        <f>[5]!s_pq_pctchange(B38,$B$5,$D$5)</f>
        <v>-2.5942241801272581</v>
      </c>
      <c r="E38" s="74">
        <f>[5]!S_VAL_PE_TTM(B38,$D$5)</f>
        <v>32.656272888183594</v>
      </c>
      <c r="F38" s="74">
        <f ca="1">[5]!S_VAL_PB(B38,$E$5,1)</f>
        <v>3.503511905670166</v>
      </c>
      <c r="G38" s="74">
        <f>[5]!S_VAL_MV(B38,$D$5)/100000000</f>
        <v>134.45632388099997</v>
      </c>
      <c r="H38" s="74">
        <f>[5]!s_pq_pctchange(B38,$F$5,$G$5)</f>
        <v>-0.78482668410725376</v>
      </c>
      <c r="I38" s="100">
        <f t="shared" si="2"/>
        <v>-348.80984658311223</v>
      </c>
      <c r="J38" s="101">
        <f t="shared" si="1"/>
        <v>-7.7284989634312939</v>
      </c>
    </row>
    <row r="39" spans="1:10">
      <c r="A39" s="173"/>
      <c r="B39" s="109" t="s">
        <v>155</v>
      </c>
      <c r="C39" s="71" t="str">
        <f>[5]!S_INFO_NAME(B39)</f>
        <v>恩华药业</v>
      </c>
      <c r="D39" s="75">
        <f>[5]!s_pq_pctchange(B39,$B$5,$D$5)</f>
        <v>-2.2727272727272818</v>
      </c>
      <c r="E39" s="72">
        <f>[5]!S_VAL_PE_TTM(B39,$D$5)</f>
        <v>51.618492126464844</v>
      </c>
      <c r="F39" s="72">
        <f ca="1">[5]!S_VAL_PB(B39,$E$5,1)</f>
        <v>13.08782958984375</v>
      </c>
      <c r="G39" s="72">
        <f>[5]!S_VAL_MV(B39,$D$5)/100000000</f>
        <v>109.87703999999999</v>
      </c>
      <c r="H39" s="75">
        <f>[5]!s_pq_pctchange(B39,$F$5,$G$5)</f>
        <v>12.725090036014407</v>
      </c>
      <c r="I39" s="100">
        <f t="shared" si="2"/>
        <v>-249.72054545454642</v>
      </c>
      <c r="J39" s="101">
        <f t="shared" si="1"/>
        <v>-5.5330002739274722</v>
      </c>
    </row>
    <row r="40" spans="1:10">
      <c r="A40" s="173"/>
      <c r="B40" s="109" t="s">
        <v>156</v>
      </c>
      <c r="C40" s="71" t="str">
        <f>[5]!S_INFO_NAME(B40)</f>
        <v>信立泰</v>
      </c>
      <c r="D40" s="76">
        <f>[5]!s_pq_pctchange(B40,$B$5,$D$5)</f>
        <v>1.6533480297602487</v>
      </c>
      <c r="E40" s="72">
        <f>[5]!S_VAL_PE_TTM(B40,$D$5)</f>
        <v>24.381317138671875</v>
      </c>
      <c r="F40" s="72">
        <f ca="1">[5]!S_VAL_PB(B40,$E$5,1)</f>
        <v>7.7444210052490234</v>
      </c>
      <c r="G40" s="72">
        <f>[5]!S_VAL_MV(B40,$D$5)/100000000</f>
        <v>241.17206400000001</v>
      </c>
      <c r="H40" s="76">
        <f>[5]!s_pq_pctchange(B40,$F$5,$G$5)</f>
        <v>-0.63547082611207228</v>
      </c>
      <c r="I40" s="100">
        <f t="shared" si="2"/>
        <v>398.74135684761262</v>
      </c>
      <c r="J40" s="101">
        <f t="shared" si="1"/>
        <v>8.834819868938764</v>
      </c>
    </row>
    <row r="41" spans="1:10">
      <c r="A41" s="173"/>
      <c r="B41" s="109" t="s">
        <v>157</v>
      </c>
      <c r="C41" s="71" t="str">
        <f>[5]!S_INFO_NAME(B41)</f>
        <v>亚太药业</v>
      </c>
      <c r="D41" s="76">
        <f>[5]!s_pq_pctchange(B41,$B$5,$D$5)</f>
        <v>-0.62713797035348628</v>
      </c>
      <c r="E41" s="72">
        <f>[5]!S_VAL_PE_TTM(B41,$D$5)</f>
        <v>94.745018005371094</v>
      </c>
      <c r="F41" s="72">
        <f ca="1">[5]!S_VAL_PB(B41,$E$5,1)</f>
        <v>5.0092859268188477</v>
      </c>
      <c r="G41" s="72">
        <f>[5]!S_VAL_MV(B41,$D$5)/100000000</f>
        <v>35.557200000000002</v>
      </c>
      <c r="H41" s="76">
        <f>[5]!s_pq_pctchange(B41,$F$5,$G$5)</f>
        <v>-0.42245021122511162</v>
      </c>
      <c r="I41" s="100">
        <f t="shared" si="2"/>
        <v>-22.299270239452984</v>
      </c>
      <c r="J41" s="101">
        <f t="shared" si="1"/>
        <v>-0.49407976471737192</v>
      </c>
    </row>
    <row r="42" spans="1:10">
      <c r="A42" s="173"/>
      <c r="B42" s="109" t="s">
        <v>158</v>
      </c>
      <c r="C42" s="71" t="str">
        <f>[5]!S_INFO_NAME(B42)</f>
        <v>力生制药</v>
      </c>
      <c r="D42" s="76">
        <f>[5]!s_pq_pctchange(B42,$B$5,$D$5)</f>
        <v>-1.3150204558737499</v>
      </c>
      <c r="E42" s="72">
        <f>[5]!S_VAL_PE_TTM(B42,$D$5)</f>
        <v>45.827793121337891</v>
      </c>
      <c r="F42" s="72">
        <f ca="1">[5]!S_VAL_PB(B42,$E$5,1)</f>
        <v>2.0723915100097656</v>
      </c>
      <c r="G42" s="72">
        <f>[5]!S_VAL_MV(B42,$D$5)/100000000</f>
        <v>61.615050798399992</v>
      </c>
      <c r="H42" s="76">
        <f>[5]!s_pq_pctchange(B42,$F$5,$G$5)</f>
        <v>3.8208168642951179</v>
      </c>
      <c r="I42" s="100">
        <f t="shared" si="2"/>
        <v>-81.025052189596224</v>
      </c>
      <c r="J42" s="101">
        <f t="shared" si="1"/>
        <v>-1.7952533106316808</v>
      </c>
    </row>
    <row r="43" spans="1:10">
      <c r="A43" s="173"/>
      <c r="B43" s="109" t="s">
        <v>159</v>
      </c>
      <c r="C43" s="71" t="str">
        <f>[5]!S_INFO_NAME(B43)</f>
        <v>科伦药业</v>
      </c>
      <c r="D43" s="76">
        <f>[5]!s_pq_pctchange(B43,$B$5,$D$5)</f>
        <v>-3.1032298923369117</v>
      </c>
      <c r="E43" s="72">
        <f>[5]!S_VAL_PE_TTM(B43,$D$5)</f>
        <v>20.853645324707031</v>
      </c>
      <c r="F43" s="72">
        <f ca="1">[5]!S_VAL_PB(B43,$E$5,1)</f>
        <v>2.2655088901519775</v>
      </c>
      <c r="G43" s="72">
        <f>[5]!S_VAL_MV(B43,$D$5)/100000000</f>
        <v>220.32</v>
      </c>
      <c r="H43" s="76">
        <f>[5]!s_pq_pctchange(B43,$F$5,$G$5)</f>
        <v>6.276053728578046</v>
      </c>
      <c r="I43" s="100">
        <f t="shared" si="2"/>
        <v>-683.70360987966842</v>
      </c>
      <c r="J43" s="101">
        <f t="shared" si="1"/>
        <v>-15.148662493362878</v>
      </c>
    </row>
    <row r="44" spans="1:10">
      <c r="A44" s="173"/>
      <c r="B44" s="109" t="s">
        <v>160</v>
      </c>
      <c r="C44" s="71" t="str">
        <f>[5]!S_INFO_NAME(B44)</f>
        <v>誉衡药业</v>
      </c>
      <c r="D44" s="74">
        <f>[5]!s_pq_pctchange(B44,$B$5,$D$5)</f>
        <v>0.6628003314001818</v>
      </c>
      <c r="E44" s="74">
        <f>[5]!S_VAL_PE_TTM(B44,$D$5)</f>
        <v>43.637649536132813</v>
      </c>
      <c r="F44" s="74">
        <f ca="1">[5]!S_VAL_PB(B44,$E$5,1)</f>
        <v>7.1255311965942383</v>
      </c>
      <c r="G44" s="74">
        <f>[5]!S_VAL_MV(B44,$D$5)/100000000</f>
        <v>170.1</v>
      </c>
      <c r="H44" s="74">
        <f>[5]!s_pq_pctchange(B44,$F$5,$G$5)</f>
        <v>10.180580999738286</v>
      </c>
      <c r="I44" s="100">
        <f t="shared" si="2"/>
        <v>112.74233637117092</v>
      </c>
      <c r="J44" s="101">
        <f t="shared" si="1"/>
        <v>2.4980058284329481</v>
      </c>
    </row>
    <row r="45" spans="1:10">
      <c r="A45" s="173"/>
      <c r="B45" s="109" t="s">
        <v>161</v>
      </c>
      <c r="C45" s="71" t="str">
        <f>[5]!S_INFO_NAME(B45)</f>
        <v>金达威</v>
      </c>
      <c r="D45" s="75">
        <f>[5]!s_pq_pctchange(B45,$B$5,$D$5)</f>
        <v>-8.166409861325107</v>
      </c>
      <c r="E45" s="72">
        <f>[5]!S_VAL_PE_TTM(B45,$D$5)</f>
        <v>37.295692443847656</v>
      </c>
      <c r="F45" s="72">
        <f ca="1">[5]!S_VAL_PB(B45,$E$5,1)</f>
        <v>5.1772127151489258</v>
      </c>
      <c r="G45" s="72">
        <f>[5]!S_VAL_MV(B45,$D$5)/100000000</f>
        <v>68.659199999999998</v>
      </c>
      <c r="H45" s="75">
        <f>[5]!s_pq_pctchange(B45,$F$5,$G$5)</f>
        <v>-1.7632241813602123</v>
      </c>
      <c r="I45" s="100">
        <f t="shared" si="2"/>
        <v>-560.69916795069275</v>
      </c>
      <c r="J45" s="101">
        <f t="shared" si="1"/>
        <v>-12.4232815694645</v>
      </c>
    </row>
    <row r="46" spans="1:10">
      <c r="A46" s="173"/>
      <c r="B46" s="109" t="s">
        <v>162</v>
      </c>
      <c r="C46" s="71" t="str">
        <f>[5]!S_INFO_NAME(B46)</f>
        <v>海思科</v>
      </c>
      <c r="D46" s="74">
        <f>[5]!s_pq_pctchange(B46,$B$5,$D$5)</f>
        <v>-7.2628234226055461</v>
      </c>
      <c r="E46" s="74">
        <f>[5]!S_VAL_PE_TTM(B46,$D$5)</f>
        <v>42.443687438964844</v>
      </c>
      <c r="F46" s="74">
        <f ca="1">[5]!S_VAL_PB(B46,$E$5,1)</f>
        <v>11.178615570068359</v>
      </c>
      <c r="G46" s="74">
        <f>[5]!S_VAL_MV(B46,$D$5)/100000000</f>
        <v>220.699161</v>
      </c>
      <c r="H46" s="74">
        <f>[5]!s_pq_pctchange(B46,$F$5,$G$5)</f>
        <v>-4.1686863790596167</v>
      </c>
      <c r="I46" s="100">
        <f t="shared" si="2"/>
        <v>-1602.8990358601925</v>
      </c>
      <c r="J46" s="101">
        <f t="shared" si="1"/>
        <v>-35.51506260067341</v>
      </c>
    </row>
    <row r="47" spans="1:10">
      <c r="A47" s="173"/>
      <c r="B47" s="109" t="s">
        <v>163</v>
      </c>
      <c r="C47" s="71" t="str">
        <f>[5]!S_INFO_NAME(B47)</f>
        <v>莱美药业</v>
      </c>
      <c r="D47" s="75">
        <f>[5]!s_pq_pctchange(B47,$B$5,$D$5)</f>
        <v>-6.7406143344709957</v>
      </c>
      <c r="E47" s="72">
        <f>[5]!S_VAL_PE_TTM(B47,$D$5)</f>
        <v>5967.8466796875</v>
      </c>
      <c r="F47" s="72">
        <f ca="1">[5]!S_VAL_PB(B47,$E$5,1)</f>
        <v>5.8434205055236816</v>
      </c>
      <c r="G47" s="72">
        <f>[5]!S_VAL_MV(B47,$D$5)/100000000</f>
        <v>66.168172920299995</v>
      </c>
      <c r="H47" s="75">
        <f>[5]!s_pq_pctchange(B47,$F$5,$G$5)</f>
        <v>15.458167330677286</v>
      </c>
      <c r="I47" s="100">
        <f t="shared" si="2"/>
        <v>-446.01413487232969</v>
      </c>
      <c r="J47" s="101">
        <f t="shared" si="1"/>
        <v>-9.8822318601466748</v>
      </c>
    </row>
    <row r="48" spans="1:10">
      <c r="A48" s="173"/>
      <c r="B48" s="109" t="s">
        <v>164</v>
      </c>
      <c r="C48" s="71" t="str">
        <f>[5]!S_INFO_NAME(B48)</f>
        <v>北陆药业</v>
      </c>
      <c r="D48" s="76">
        <f>[5]!s_pq_pctchange(B48,$B$5,$D$5)</f>
        <v>5.7636887608047971E-2</v>
      </c>
      <c r="E48" s="72">
        <f>[5]!S_VAL_PE_TTM(B48,$D$5)</f>
        <v>69.33319091796875</v>
      </c>
      <c r="F48" s="72">
        <f ca="1">[5]!S_VAL_PB(B48,$E$5,1)</f>
        <v>9.1816091537475586</v>
      </c>
      <c r="G48" s="72">
        <f>[5]!S_VAL_MV(B48,$D$5)/100000000</f>
        <v>54.037133068800003</v>
      </c>
      <c r="H48" s="76">
        <f>[5]!s_pq_pctchange(B48,$F$5,$G$5)</f>
        <v>3.6523929471032668</v>
      </c>
      <c r="I48" s="100">
        <f t="shared" si="2"/>
        <v>3.1145321653475579</v>
      </c>
      <c r="J48" s="101">
        <f t="shared" si="1"/>
        <v>6.9007967657032931E-2</v>
      </c>
    </row>
    <row r="49" spans="1:10">
      <c r="A49" s="173"/>
      <c r="B49" s="109" t="s">
        <v>165</v>
      </c>
      <c r="C49" s="71" t="str">
        <f>[5]!S_INFO_NAME(B49)</f>
        <v>康芝药业</v>
      </c>
      <c r="D49" s="76">
        <f>[5]!s_pq_pctchange(B49,$B$5,$D$5)</f>
        <v>6.6937119675456458</v>
      </c>
      <c r="E49" s="72">
        <f>[5]!S_VAL_PE_TTM(B49,$D$5)</f>
        <v>154.45155334472656</v>
      </c>
      <c r="F49" s="72">
        <f ca="1">[5]!S_VAL_PB(B49,$E$5,1)</f>
        <v>2.8314404487609863</v>
      </c>
      <c r="G49" s="72">
        <f>[5]!S_VAL_MV(B49,$D$5)/100000000</f>
        <v>47.34</v>
      </c>
      <c r="H49" s="76">
        <f>[5]!s_pq_pctchange(B49,$F$5,$G$5)</f>
        <v>-1.7921146953405076</v>
      </c>
      <c r="I49" s="100">
        <f t="shared" si="2"/>
        <v>316.88032454361087</v>
      </c>
      <c r="J49" s="101">
        <f t="shared" si="1"/>
        <v>7.0210439405801983</v>
      </c>
    </row>
    <row r="50" spans="1:10">
      <c r="A50" s="173"/>
      <c r="B50" s="109" t="s">
        <v>166</v>
      </c>
      <c r="C50" s="71" t="str">
        <f>[5]!S_INFO_NAME(B50)</f>
        <v>华仁药业</v>
      </c>
      <c r="D50" s="76">
        <f>[5]!s_pq_pctchange(B50,$B$5,$D$5)</f>
        <v>-3.6231884057970842</v>
      </c>
      <c r="E50" s="72">
        <f>[5]!S_VAL_PE_TTM(B50,$D$5)</f>
        <v>55.676933288574219</v>
      </c>
      <c r="F50" s="72">
        <f ca="1">[5]!S_VAL_PB(B50,$E$5,1)</f>
        <v>3.7005646228790283</v>
      </c>
      <c r="G50" s="72">
        <f>[5]!S_VAL_MV(B50,$D$5)/100000000</f>
        <v>53.667673352999991</v>
      </c>
      <c r="H50" s="76">
        <f>[5]!s_pq_pctchange(B50,$F$5,$G$5)</f>
        <v>-8.3597883597883449</v>
      </c>
      <c r="I50" s="100">
        <f t="shared" si="2"/>
        <v>-194.44809185869468</v>
      </c>
      <c r="J50" s="101">
        <f t="shared" si="1"/>
        <v>-4.3083413243411384</v>
      </c>
    </row>
    <row r="51" spans="1:10">
      <c r="A51" s="173"/>
      <c r="B51" s="109" t="s">
        <v>167</v>
      </c>
      <c r="C51" s="71" t="str">
        <f>[5]!S_INFO_NAME(B51)</f>
        <v>翰宇药业</v>
      </c>
      <c r="D51" s="76">
        <f>[5]!s_pq_pctchange(B51,$B$5,$D$5)</f>
        <v>-2.8763769889840751</v>
      </c>
      <c r="E51" s="72">
        <f>[5]!S_VAL_PE_TTM(B51,$D$5)</f>
        <v>76.709968566894531</v>
      </c>
      <c r="F51" s="72">
        <f ca="1">[5]!S_VAL_PB(B51,$E$5,1)</f>
        <v>11.271944999694824</v>
      </c>
      <c r="G51" s="72">
        <f>[5]!S_VAL_MV(B51,$D$5)/100000000</f>
        <v>126.96</v>
      </c>
      <c r="H51" s="76">
        <f>[5]!s_pq_pctchange(B51,$F$5,$G$5)</f>
        <v>14.842903575297939</v>
      </c>
      <c r="I51" s="100">
        <f t="shared" si="2"/>
        <v>-365.18482252141814</v>
      </c>
      <c r="J51" s="101">
        <f t="shared" si="1"/>
        <v>-8.0913155117745053</v>
      </c>
    </row>
    <row r="52" spans="1:10">
      <c r="A52" s="173"/>
      <c r="B52" s="109" t="s">
        <v>168</v>
      </c>
      <c r="C52" s="71" t="str">
        <f>[5]!S_INFO_NAME(B52)</f>
        <v>仟源医药</v>
      </c>
      <c r="D52" s="74">
        <f>[5]!s_pq_pctchange(B52,$B$5,$D$5)</f>
        <v>5.1491365777080134</v>
      </c>
      <c r="E52" s="74">
        <f>[5]!S_VAL_PE_TTM(B52,$D$5)</f>
        <v>117.28029632568359</v>
      </c>
      <c r="F52" s="74">
        <f ca="1">[5]!S_VAL_PB(B52,$E$5,1)</f>
        <v>7.4861969947814941</v>
      </c>
      <c r="G52" s="74">
        <f>[5]!S_VAL_MV(B52,$D$5)/100000000</f>
        <v>44.809620000000002</v>
      </c>
      <c r="H52" s="74">
        <f>[5]!s_pq_pctchange(B52,$F$5,$G$5)</f>
        <v>0</v>
      </c>
      <c r="I52" s="100">
        <f t="shared" si="2"/>
        <v>230.73085337519657</v>
      </c>
      <c r="J52" s="101">
        <f t="shared" si="1"/>
        <v>5.112250065787447</v>
      </c>
    </row>
    <row r="53" spans="1:10">
      <c r="A53" s="173"/>
      <c r="B53" s="109" t="s">
        <v>169</v>
      </c>
      <c r="C53" s="71" t="str">
        <f>[5]!S_INFO_NAME(B53)</f>
        <v>利德曼</v>
      </c>
      <c r="D53" s="75">
        <f>[5]!s_pq_pctchange(B53,$B$5,$D$5)</f>
        <v>3.3973412112259904</v>
      </c>
      <c r="E53" s="72">
        <f>[5]!S_VAL_PE_TTM(B53,$D$5)</f>
        <v>68.674026489257813</v>
      </c>
      <c r="F53" s="72">
        <f ca="1">[5]!S_VAL_PB(B53,$E$5,1)</f>
        <v>6.4024796485900879</v>
      </c>
      <c r="G53" s="72">
        <f>[5]!S_VAL_MV(B53,$D$5)/100000000</f>
        <v>55.04345</v>
      </c>
      <c r="H53" s="75">
        <f>[5]!s_pq_pctchange(B53,$F$5,$G$5)</f>
        <v>-3.1847133757961665</v>
      </c>
      <c r="I53" s="100">
        <f t="shared" si="2"/>
        <v>187.00138109305723</v>
      </c>
      <c r="J53" s="101">
        <f t="shared" si="1"/>
        <v>4.143346279055085</v>
      </c>
    </row>
    <row r="54" spans="1:10">
      <c r="A54" s="173"/>
      <c r="B54" s="109" t="s">
        <v>170</v>
      </c>
      <c r="C54" s="71" t="str">
        <f>[5]!S_INFO_NAME(B54)</f>
        <v>博晖创新</v>
      </c>
      <c r="D54" s="76">
        <f>[5]!s_pq_pctchange(B54,$B$5,$D$5)</f>
        <v>0</v>
      </c>
      <c r="E54" s="72">
        <f>[5]!S_VAL_PE_TTM(B54,$D$5)</f>
        <v>82.285324096679688</v>
      </c>
      <c r="F54" s="72">
        <f ca="1">[5]!S_VAL_PB(B54,$E$5,1)</f>
        <v>5.0082955360412598</v>
      </c>
      <c r="G54" s="72">
        <f>[5]!S_VAL_MV(B54,$D$5)/100000000</f>
        <v>34.930688000000004</v>
      </c>
      <c r="H54" s="76">
        <f>[5]!s_pq_pctchange(B54,$F$5,$G$5)</f>
        <v>-7.834101382488468</v>
      </c>
      <c r="I54" s="100">
        <f t="shared" si="2"/>
        <v>0</v>
      </c>
      <c r="J54" s="101">
        <f t="shared" si="1"/>
        <v>0</v>
      </c>
    </row>
    <row r="55" spans="1:10">
      <c r="A55" s="173"/>
      <c r="B55" s="109" t="s">
        <v>171</v>
      </c>
      <c r="C55" s="71" t="str">
        <f>[5]!S_INFO_NAME(B55)</f>
        <v>博腾股份</v>
      </c>
      <c r="D55" s="76">
        <f>[5]!s_pq_pctchange(B55,$B$5,$D$5)</f>
        <v>1.8446716014569375</v>
      </c>
      <c r="E55" s="72">
        <f>[5]!S_VAL_PE_TTM(B55,$D$5)</f>
        <v>133.47354125976562</v>
      </c>
      <c r="F55" s="72">
        <f ca="1">[5]!S_VAL_PB(B55,$E$5,1)</f>
        <v>21.890142440795898</v>
      </c>
      <c r="G55" s="72">
        <f>[5]!S_VAL_MV(B55,$D$5)/100000000</f>
        <v>94.481200000000001</v>
      </c>
      <c r="H55" s="76">
        <f>[5]!s_pq_pctchange(B55,$F$5,$G$5)</f>
        <v>0</v>
      </c>
      <c r="I55" s="100">
        <f t="shared" si="2"/>
        <v>174.28678651157321</v>
      </c>
      <c r="J55" s="101">
        <f t="shared" si="1"/>
        <v>3.8616319524498173</v>
      </c>
    </row>
    <row r="56" spans="1:10">
      <c r="A56" s="173"/>
      <c r="B56" s="109" t="s">
        <v>172</v>
      </c>
      <c r="C56" s="71" t="str">
        <f>[5]!S_INFO_NAME(B56)</f>
        <v>华润双鹤</v>
      </c>
      <c r="D56" s="76">
        <f>[5]!s_pq_pctchange(B56,$B$5,$D$5)</f>
        <v>-1.8902720147533358</v>
      </c>
      <c r="E56" s="72">
        <f>[5]!S_VAL_PE_TTM(B56,$D$5)</f>
        <v>15.673628807067871</v>
      </c>
      <c r="F56" s="72">
        <f ca="1">[5]!S_VAL_PB(B56,$E$5,1)</f>
        <v>2.3209874629974365</v>
      </c>
      <c r="G56" s="72">
        <f>[5]!S_VAL_MV(B56,$D$5)/100000000</f>
        <v>121.6568977344</v>
      </c>
      <c r="H56" s="76">
        <f>[5]!s_pq_pctchange(B56,$F$5,$G$5)</f>
        <v>4.8266166822867884</v>
      </c>
      <c r="I56" s="100">
        <f t="shared" si="2"/>
        <v>-229.96462918904484</v>
      </c>
      <c r="J56" s="101">
        <f t="shared" si="1"/>
        <v>-5.0952730140028191</v>
      </c>
    </row>
    <row r="57" spans="1:10">
      <c r="A57" s="173"/>
      <c r="B57" s="109" t="s">
        <v>173</v>
      </c>
      <c r="C57" s="71" t="str">
        <f>[5]!S_INFO_NAME(B57)</f>
        <v>人福医药</v>
      </c>
      <c r="D57" s="76">
        <f>[5]!s_pq_pctchange(B57,$B$5,$D$5)</f>
        <v>-3.1899641577060933</v>
      </c>
      <c r="E57" s="72">
        <f>[5]!S_VAL_PE_TTM(B57,$D$5)</f>
        <v>32.832126617431641</v>
      </c>
      <c r="F57" s="72">
        <f ca="1">[5]!S_VAL_PB(B57,$E$5,1)</f>
        <v>3.3135066032409668</v>
      </c>
      <c r="G57" s="72">
        <f>[5]!S_VAL_MV(B57,$D$5)/100000000</f>
        <v>142.82272766219998</v>
      </c>
      <c r="H57" s="76">
        <f>[5]!s_pq_pctchange(B57,$F$5,$G$5)</f>
        <v>4.4583640383198286</v>
      </c>
      <c r="I57" s="100"/>
      <c r="J57" s="101"/>
    </row>
    <row r="58" spans="1:10">
      <c r="A58" s="173"/>
      <c r="B58" s="109" t="s">
        <v>174</v>
      </c>
      <c r="C58" s="71" t="str">
        <f>[5]!S_INFO_NAME(B58)</f>
        <v>复星医药</v>
      </c>
      <c r="D58" s="74">
        <f>[5]!s_pq_pctchange(B58,$B$5,$D$5)</f>
        <v>-2.9381443298969079</v>
      </c>
      <c r="E58" s="74">
        <f>[5]!S_VAL_PE_TTM(B58,$D$5)</f>
        <v>19.67296028137207</v>
      </c>
      <c r="F58" s="74">
        <f ca="1">[5]!S_VAL_PB(B58,$E$5,1)</f>
        <v>2.8359565734863281</v>
      </c>
      <c r="G58" s="74">
        <f>[5]!S_VAL_MV(B58,$D$5)/100000000</f>
        <v>435.27641984119992</v>
      </c>
      <c r="H58" s="74">
        <f>[5]!s_pq_pctchange(B58,$F$5,$G$5)</f>
        <v>12.650948821161601</v>
      </c>
      <c r="I58" s="100">
        <f t="shared" ref="I58:I79" si="3">D58*G58</f>
        <v>-1278.9049448942476</v>
      </c>
      <c r="J58" s="101">
        <f t="shared" si="1"/>
        <v>-28.336400585489915</v>
      </c>
    </row>
    <row r="59" spans="1:10">
      <c r="A59" s="173"/>
      <c r="B59" s="109" t="s">
        <v>175</v>
      </c>
      <c r="C59" s="71" t="str">
        <f>[5]!S_INFO_NAME(B59)</f>
        <v>江苏吴中</v>
      </c>
      <c r="D59" s="75">
        <f>[5]!s_pq_pctchange(B59,$B$5,$D$5)</f>
        <v>-1.8750000000000155</v>
      </c>
      <c r="E59" s="72">
        <f>[5]!S_VAL_PE_TTM(B59,$D$5)</f>
        <v>175.27297973632812</v>
      </c>
      <c r="F59" s="72">
        <f ca="1">[5]!S_VAL_PB(B59,$E$5,1)</f>
        <v>8.1884384155273437</v>
      </c>
      <c r="G59" s="72">
        <f>[5]!S_VAL_MV(B59,$D$5)/100000000</f>
        <v>78.33672</v>
      </c>
      <c r="H59" s="75">
        <f>[5]!s_pq_pctchange(B59,$F$5,$G$5)</f>
        <v>-3.3106960950764042</v>
      </c>
      <c r="I59" s="100">
        <f t="shared" si="3"/>
        <v>-146.88135000000122</v>
      </c>
      <c r="J59" s="101">
        <f t="shared" si="1"/>
        <v>-3.2544160445651777</v>
      </c>
    </row>
    <row r="60" spans="1:10">
      <c r="A60" s="173"/>
      <c r="B60" s="109" t="s">
        <v>176</v>
      </c>
      <c r="C60" s="71" t="str">
        <f>[5]!S_INFO_NAME(B60)</f>
        <v>恒瑞医药</v>
      </c>
      <c r="D60" s="76">
        <f>[5]!s_pq_pctchange(B60,$B$5,$D$5)</f>
        <v>-2.1566110397945981</v>
      </c>
      <c r="E60" s="72">
        <f>[5]!S_VAL_PE_TTM(B60,$D$5)</f>
        <v>40.101371765136719</v>
      </c>
      <c r="F60" s="72">
        <f ca="1">[5]!S_VAL_PB(B60,$E$5,1)</f>
        <v>8.9876689910888672</v>
      </c>
      <c r="G60" s="72">
        <f>[5]!S_VAL_MV(B60,$D$5)/100000000</f>
        <v>573.17166065319998</v>
      </c>
      <c r="H60" s="76">
        <f>[5]!s_pq_pctchange(B60,$F$5,$G$5)</f>
        <v>12.101534828807537</v>
      </c>
      <c r="I60" s="100">
        <f t="shared" si="3"/>
        <v>-1236.1083310620941</v>
      </c>
      <c r="J60" s="101">
        <f t="shared" si="1"/>
        <v>-27.388165927322493</v>
      </c>
    </row>
    <row r="61" spans="1:10">
      <c r="A61" s="173"/>
      <c r="B61" s="109" t="s">
        <v>177</v>
      </c>
      <c r="C61" s="71" t="str">
        <f>[5]!S_INFO_NAME(B61)</f>
        <v>美罗药业</v>
      </c>
      <c r="D61" s="76">
        <f>[5]!s_pq_pctchange(B61,$B$5,$D$5)</f>
        <v>0</v>
      </c>
      <c r="E61" s="72">
        <f>[5]!S_VAL_PE_TTM(B61,$D$5)</f>
        <v>72.594047546386719</v>
      </c>
      <c r="F61" s="72">
        <f ca="1">[5]!S_VAL_PB(B61,$E$5,1)</f>
        <v>3.7988948822021484</v>
      </c>
      <c r="G61" s="72">
        <f>[5]!S_VAL_MV(B61,$D$5)/100000000</f>
        <v>36.085000000000001</v>
      </c>
      <c r="H61" s="76">
        <f>[5]!s_pq_pctchange(B61,$F$5,$G$5)</f>
        <v>-5.0570962479608355</v>
      </c>
      <c r="I61" s="100">
        <f t="shared" si="3"/>
        <v>0</v>
      </c>
      <c r="J61" s="101">
        <f t="shared" si="1"/>
        <v>0</v>
      </c>
    </row>
    <row r="62" spans="1:10">
      <c r="A62" s="173"/>
      <c r="B62" s="109" t="s">
        <v>178</v>
      </c>
      <c r="C62" s="71" t="str">
        <f>[5]!S_INFO_NAME(B62)</f>
        <v>健康元</v>
      </c>
      <c r="D62" s="76">
        <f>[5]!s_pq_pctchange(B62,$B$5,$D$5)</f>
        <v>-0.72568940493468181</v>
      </c>
      <c r="E62" s="72">
        <f>[5]!S_VAL_PE_TTM(B62,$D$5)</f>
        <v>33.150466918945313</v>
      </c>
      <c r="F62" s="72">
        <f ca="1">[5]!S_VAL_PB(B62,$E$5,1)</f>
        <v>2.5020914077758789</v>
      </c>
      <c r="G62" s="72">
        <f>[5]!S_VAL_MV(B62,$D$5)/100000000</f>
        <v>105.73517501279998</v>
      </c>
      <c r="H62" s="76">
        <f>[5]!s_pq_pctchange(B62,$F$5,$G$5)</f>
        <v>-7.1290944123314048</v>
      </c>
      <c r="I62" s="100">
        <f t="shared" si="3"/>
        <v>-76.730896235703256</v>
      </c>
      <c r="J62" s="101">
        <f t="shared" si="1"/>
        <v>-1.7001086919703312</v>
      </c>
    </row>
    <row r="63" spans="1:10">
      <c r="A63" s="173"/>
      <c r="B63" s="109" t="s">
        <v>179</v>
      </c>
      <c r="C63" s="71" t="str">
        <f>[5]!S_INFO_NAME(B63)</f>
        <v>ST金泰</v>
      </c>
      <c r="D63" s="76">
        <f>[5]!s_pq_pctchange(B63,$B$5,$D$5)</f>
        <v>-0.13689253935659229</v>
      </c>
      <c r="E63" s="72">
        <f>[5]!S_VAL_PE_TTM(B63,$D$5)</f>
        <v>43.145904541015625</v>
      </c>
      <c r="F63" s="72">
        <f ca="1">[5]!S_VAL_PB(B63,$E$5,1)</f>
        <v>126.40811157226562</v>
      </c>
      <c r="G63" s="72">
        <f>[5]!S_VAL_MV(B63,$D$5)/100000000</f>
        <v>21.608832893200002</v>
      </c>
      <c r="H63" s="76">
        <f>[5]!s_pq_pctchange(B63,$F$5,$G$5)</f>
        <v>0</v>
      </c>
      <c r="I63" s="100">
        <f t="shared" si="3"/>
        <v>-2.9580880072824076</v>
      </c>
      <c r="J63" s="101">
        <f t="shared" si="1"/>
        <v>-6.554167068954378E-2</v>
      </c>
    </row>
    <row r="64" spans="1:10">
      <c r="A64" s="173"/>
      <c r="B64" s="109" t="s">
        <v>180</v>
      </c>
      <c r="C64" s="71" t="str">
        <f>[5]!S_INFO_NAME(B64)</f>
        <v>现代制药</v>
      </c>
      <c r="D64" s="76">
        <f>[5]!s_pq_pctchange(B64,$B$5,$D$5)</f>
        <v>-3.2843894899536208</v>
      </c>
      <c r="E64" s="72">
        <f>[5]!S_VAL_PE_TTM(B64,$D$5)</f>
        <v>42.575225830078125</v>
      </c>
      <c r="F64" s="72">
        <f ca="1">[5]!S_VAL_PB(B64,$E$5,1)</f>
        <v>7.1009430885314941</v>
      </c>
      <c r="G64" s="72">
        <f>[5]!S_VAL_MV(B64,$D$5)/100000000</f>
        <v>72.019670520600002</v>
      </c>
      <c r="H64" s="76">
        <f>[5]!s_pq_pctchange(B64,$F$5,$G$5)</f>
        <v>3.362944162436543</v>
      </c>
      <c r="I64" s="100">
        <f t="shared" si="3"/>
        <v>-236.54064892778126</v>
      </c>
      <c r="J64" s="101">
        <f t="shared" si="1"/>
        <v>-5.2409763599151553</v>
      </c>
    </row>
    <row r="65" spans="1:10">
      <c r="A65" s="173"/>
      <c r="B65" s="109" t="s">
        <v>181</v>
      </c>
      <c r="C65" s="71" t="str">
        <f>[5]!S_INFO_NAME(B65)</f>
        <v>联环药业</v>
      </c>
      <c r="D65" s="74">
        <f>[5]!s_pq_pctchange(B65,$B$5,$D$5)</f>
        <v>-2.9344073647871061</v>
      </c>
      <c r="E65" s="74">
        <f>[5]!S_VAL_PE_TTM(B65,$D$5)</f>
        <v>59.687030792236328</v>
      </c>
      <c r="F65" s="74">
        <f ca="1">[5]!S_VAL_PB(B65,$E$5,1)</f>
        <v>6.6357717514038086</v>
      </c>
      <c r="G65" s="74">
        <f>[5]!S_VAL_MV(B65,$D$5)/100000000</f>
        <v>26.435321884300002</v>
      </c>
      <c r="H65" s="74">
        <f>[5]!s_pq_pctchange(B65,$F$5,$G$5)</f>
        <v>-1.831501831501825</v>
      </c>
      <c r="I65" s="100">
        <f t="shared" si="3"/>
        <v>-77.572003227807684</v>
      </c>
      <c r="J65" s="101">
        <f t="shared" si="1"/>
        <v>-1.7187449047386683</v>
      </c>
    </row>
    <row r="66" spans="1:10">
      <c r="A66" s="173"/>
      <c r="B66" s="109" t="s">
        <v>182</v>
      </c>
      <c r="C66" s="71" t="str">
        <f>[5]!S_INFO_NAME(B66)</f>
        <v>哈药股份</v>
      </c>
      <c r="D66" s="75">
        <f>[5]!s_pq_pctchange(B66,$B$5,$D$5)</f>
        <v>5.6482670089858855</v>
      </c>
      <c r="E66" s="72">
        <f>[5]!S_VAL_PE_TTM(B66,$D$5)</f>
        <v>68.478607177734375</v>
      </c>
      <c r="F66" s="72">
        <f ca="1">[5]!S_VAL_PB(B66,$E$5,1)</f>
        <v>1.9810377359390259</v>
      </c>
      <c r="G66" s="72">
        <f>[5]!S_VAL_MV(B66,$D$5)/100000000</f>
        <v>157.80887468470002</v>
      </c>
      <c r="H66" s="75">
        <f>[5]!s_pq_pctchange(B66,$F$5,$G$5)</f>
        <v>-1.4469453376205754</v>
      </c>
      <c r="I66" s="100">
        <f t="shared" si="3"/>
        <v>891.34666060677898</v>
      </c>
      <c r="J66" s="101">
        <f t="shared" si="1"/>
        <v>19.749361464530857</v>
      </c>
    </row>
    <row r="67" spans="1:10">
      <c r="A67" s="173"/>
      <c r="B67" s="109" t="s">
        <v>183</v>
      </c>
      <c r="C67" s="71" t="str">
        <f>[5]!S_INFO_NAME(B67)</f>
        <v>广誉远</v>
      </c>
      <c r="D67" s="76">
        <f>[5]!s_pq_pctchange(B67,$B$5,$D$5)</f>
        <v>-1.5662650602409567</v>
      </c>
      <c r="E67" s="72">
        <f>[5]!S_VAL_PE_TTM(B67,$D$5)</f>
        <v>-319.38330078125</v>
      </c>
      <c r="F67" s="72">
        <f ca="1">[5]!S_VAL_PB(B67,$E$5,1)</f>
        <v>126.57167816162109</v>
      </c>
      <c r="G67" s="72">
        <f>[5]!S_VAL_MV(B67,$D$5)/100000000</f>
        <v>59.757448153799999</v>
      </c>
      <c r="H67" s="76">
        <f>[5]!s_pq_pctchange(B67,$F$5,$G$5)</f>
        <v>4.3179983857950077</v>
      </c>
      <c r="I67" s="100">
        <f t="shared" si="3"/>
        <v>-93.596003132457398</v>
      </c>
      <c r="J67" s="101">
        <f t="shared" si="1"/>
        <v>-2.0737849584133006</v>
      </c>
    </row>
    <row r="68" spans="1:10">
      <c r="A68" s="173"/>
      <c r="B68" s="109" t="s">
        <v>184</v>
      </c>
      <c r="C68" s="71" t="str">
        <f>[5]!S_INFO_NAME(B68)</f>
        <v>鲁抗医药</v>
      </c>
      <c r="D68" s="76">
        <f>[5]!s_pq_pctchange(B68,$B$5,$D$5)</f>
        <v>-0.95440084835630712</v>
      </c>
      <c r="E68" s="72">
        <f>[5]!S_VAL_PE_TTM(B68,$D$5)</f>
        <v>-325.95986938476562</v>
      </c>
      <c r="F68" s="72">
        <f ca="1">[5]!S_VAL_PB(B68,$E$5,1)</f>
        <v>3.5141613483428955</v>
      </c>
      <c r="G68" s="72">
        <f>[5]!S_VAL_MV(B68,$D$5)/100000000</f>
        <v>54.319149365000001</v>
      </c>
      <c r="H68" s="76">
        <f>[5]!s_pq_pctchange(B68,$F$5,$G$5)</f>
        <v>-0.60975609756098725</v>
      </c>
      <c r="I68" s="100">
        <f t="shared" si="3"/>
        <v>-51.842242235948966</v>
      </c>
      <c r="J68" s="101">
        <f t="shared" si="1"/>
        <v>-1.1486565511476128</v>
      </c>
    </row>
    <row r="69" spans="1:10">
      <c r="A69" s="173"/>
      <c r="B69" s="109" t="s">
        <v>185</v>
      </c>
      <c r="C69" s="71" t="str">
        <f>[5]!S_INFO_NAME(B69)</f>
        <v>华北制药</v>
      </c>
      <c r="D69" s="76">
        <f>[5]!s_pq_pctchange(B69,$B$5,$D$5)</f>
        <v>-4.5911047345767457</v>
      </c>
      <c r="E69" s="72">
        <f>[5]!S_VAL_PE_TTM(B69,$D$5)</f>
        <v>461.57308959960937</v>
      </c>
      <c r="F69" s="72">
        <f ca="1">[5]!S_VAL_PB(B69,$E$5,1)</f>
        <v>2.5557496547698975</v>
      </c>
      <c r="G69" s="72">
        <f>[5]!S_VAL_MV(B69,$D$5)/100000000</f>
        <v>108.4485144785</v>
      </c>
      <c r="H69" s="76">
        <f>[5]!s_pq_pctchange(B69,$F$5,$G$5)</f>
        <v>2.6639344262294973</v>
      </c>
      <c r="I69" s="100">
        <f t="shared" si="3"/>
        <v>-497.89848828005614</v>
      </c>
      <c r="J69" s="105" t="s">
        <v>120</v>
      </c>
    </row>
    <row r="70" spans="1:10">
      <c r="A70" s="174"/>
      <c r="B70" s="73" t="s">
        <v>186</v>
      </c>
      <c r="C70" s="71" t="str">
        <f>[5]!S_INFO_NAME(B70)</f>
        <v>三精制药</v>
      </c>
      <c r="D70" s="74">
        <f>[5]!s_pq_pctchange(B70,$B$5,$D$5)</f>
        <v>5.4140127388535131</v>
      </c>
      <c r="E70" s="74">
        <f>[5]!S_VAL_PE_TTM(B70,$D$5)</f>
        <v>40.97381591796875</v>
      </c>
      <c r="F70" s="74">
        <f ca="1">[5]!S_VAL_PB(B70,$E$5,1)</f>
        <v>2.6785099506378174</v>
      </c>
      <c r="G70" s="74">
        <f>[5]!S_VAL_MV(B70,$D$5)/100000000</f>
        <v>57.582937682100003</v>
      </c>
      <c r="H70" s="74">
        <f>[5]!s_pq_pctchange(B70,$F$5,$G$5)</f>
        <v>-4.3290043290043378</v>
      </c>
      <c r="I70" s="100">
        <f t="shared" si="3"/>
        <v>311.75475815149741</v>
      </c>
      <c r="J70" s="101">
        <f t="shared" si="1"/>
        <v>6.9074779534485584</v>
      </c>
    </row>
    <row r="71" spans="1:10">
      <c r="A71" s="116" t="s">
        <v>267</v>
      </c>
      <c r="B71" s="73" t="s">
        <v>266</v>
      </c>
      <c r="C71" s="71" t="str">
        <f>[5]!S_INFO_NAME(B71)</f>
        <v>康美药业</v>
      </c>
      <c r="D71" s="75">
        <f>[5]!s_pq_pctchange(B71,$B$5,$D$5)</f>
        <v>-2.8195488721804551</v>
      </c>
      <c r="E71" s="72">
        <f>[5]!S_VAL_PE_TTM(B71,$D$5)</f>
        <v>17.127473831176758</v>
      </c>
      <c r="F71" s="72">
        <f ca="1">[5]!S_VAL_PB(B71,$E$5,1)</f>
        <v>2.8718695640563965</v>
      </c>
      <c r="G71" s="72">
        <f>[5]!S_VAL_MV(B71,$D$5)/100000000</f>
        <v>341.02061631329997</v>
      </c>
      <c r="H71" s="75">
        <f>[5]!s_pq_pctchange(B71,$F$5,$G$5)</f>
        <v>-7.2164948453608098</v>
      </c>
      <c r="I71" s="100">
        <f t="shared" si="3"/>
        <v>-961.52429411644869</v>
      </c>
      <c r="J71" s="101">
        <f t="shared" si="1"/>
        <v>-21.304271032447289</v>
      </c>
    </row>
    <row r="72" spans="1:10">
      <c r="A72" s="172" t="s">
        <v>268</v>
      </c>
      <c r="B72" s="109" t="s">
        <v>208</v>
      </c>
      <c r="C72" s="71" t="str">
        <f>[5]!S_INFO_NAME(B72)</f>
        <v>东阿阿胶</v>
      </c>
      <c r="D72" s="76">
        <f>[5]!s_pq_pctchange(B72,$B$5,$D$5)</f>
        <v>1.6686182669789273</v>
      </c>
      <c r="E72" s="72">
        <f>[5]!S_VAL_PE_TTM(B72,$D$5)</f>
        <v>17.949085235595703</v>
      </c>
      <c r="F72" s="72">
        <f ca="1">[5]!S_VAL_PB(B72,$E$5,1)</f>
        <v>4.5825023651123047</v>
      </c>
      <c r="G72" s="72">
        <f>[5]!S_VAL_MV(B72,$D$5)/100000000</f>
        <v>227.14167980009998</v>
      </c>
      <c r="H72" s="76">
        <f>[5]!s_pq_pctchange(B72,$F$5,$G$5)</f>
        <v>-3.7235337064979279</v>
      </c>
      <c r="I72" s="100">
        <f t="shared" si="3"/>
        <v>379.01275610672525</v>
      </c>
      <c r="J72" s="101">
        <f t="shared" si="1"/>
        <v>8.3976978327649157</v>
      </c>
    </row>
    <row r="73" spans="1:10">
      <c r="A73" s="173"/>
      <c r="B73" s="109" t="s">
        <v>209</v>
      </c>
      <c r="C73" s="71" t="str">
        <f>[5]!S_INFO_NAME(B73)</f>
        <v>云南白药</v>
      </c>
      <c r="D73" s="76">
        <f>[5]!s_pq_pctchange(B73,$B$5,$D$5)</f>
        <v>-2.5808864783990915</v>
      </c>
      <c r="E73" s="72">
        <f>[5]!S_VAL_PE_TTM(B73,$D$5)</f>
        <v>21.636137008666992</v>
      </c>
      <c r="F73" s="72">
        <f ca="1">[5]!S_VAL_PB(B73,$E$5,1)</f>
        <v>6.2561559677124023</v>
      </c>
      <c r="G73" s="72">
        <f>[5]!S_VAL_MV(B73,$D$5)/100000000</f>
        <v>542.46511310620008</v>
      </c>
      <c r="H73" s="76">
        <f>[5]!s_pq_pctchange(B73,$F$5,$G$5)</f>
        <v>-1.9326923076923186</v>
      </c>
      <c r="I73" s="100">
        <f t="shared" si="3"/>
        <v>-1400.0408754190255</v>
      </c>
      <c r="J73" s="101">
        <f t="shared" si="1"/>
        <v>-31.020381335075662</v>
      </c>
    </row>
    <row r="74" spans="1:10">
      <c r="A74" s="173"/>
      <c r="B74" s="109" t="s">
        <v>210</v>
      </c>
      <c r="C74" s="71" t="str">
        <f>[5]!S_INFO_NAME(B74)</f>
        <v>紫光古汉</v>
      </c>
      <c r="D74" s="76">
        <f>[5]!s_pq_pctchange(B74,$B$5,$D$5)</f>
        <v>2.031746031746029</v>
      </c>
      <c r="E74" s="72">
        <f>[5]!S_VAL_PE_TTM(B74,$D$5)</f>
        <v>-21.866970062255859</v>
      </c>
      <c r="F74" s="72">
        <f ca="1">[5]!S_VAL_PB(B74,$E$5,1)</f>
        <v>13.50706672668457</v>
      </c>
      <c r="G74" s="72">
        <f>[5]!S_VAL_MV(B74,$D$5)/100000000</f>
        <v>35.8893346069</v>
      </c>
      <c r="H74" s="76">
        <f>[5]!s_pq_pctchange(B74,$F$5,$G$5)</f>
        <v>12.74193548387097</v>
      </c>
      <c r="I74" s="100">
        <f t="shared" si="3"/>
        <v>72.918013169574508</v>
      </c>
      <c r="J74" s="101">
        <f t="shared" si="1"/>
        <v>1.6156275251887067</v>
      </c>
    </row>
    <row r="75" spans="1:10">
      <c r="A75" s="173"/>
      <c r="B75" s="109" t="s">
        <v>211</v>
      </c>
      <c r="C75" s="71" t="str">
        <f>[5]!S_INFO_NAME(B75)</f>
        <v>青海明胶</v>
      </c>
      <c r="D75" s="76">
        <f>[5]!s_pq_pctchange(B75,$B$5,$D$5)</f>
        <v>-2.0604395604395642</v>
      </c>
      <c r="E75" s="72">
        <f>[5]!S_VAL_PE_TTM(B75,$D$5)</f>
        <v>-161.46012878417969</v>
      </c>
      <c r="F75" s="72">
        <f ca="1">[5]!S_VAL_PB(B75,$E$5,1)</f>
        <v>3.6852078437805176</v>
      </c>
      <c r="G75" s="72">
        <f>[5]!S_VAL_MV(B75,$D$5)/100000000</f>
        <v>33.661699679999998</v>
      </c>
      <c r="H75" s="76">
        <f>[5]!s_pq_pctchange(B75,$F$5,$G$5)</f>
        <v>-9.9866844207723062</v>
      </c>
      <c r="I75" s="100">
        <f t="shared" si="3"/>
        <v>-69.357897692307816</v>
      </c>
      <c r="J75" s="101">
        <f t="shared" si="1"/>
        <v>-1.536746871315894</v>
      </c>
    </row>
    <row r="76" spans="1:10">
      <c r="A76" s="173"/>
      <c r="B76" s="109" t="s">
        <v>212</v>
      </c>
      <c r="C76" s="71" t="str">
        <f>[5]!S_INFO_NAME(B76)</f>
        <v>仁和药业</v>
      </c>
      <c r="D76" s="76">
        <f>[5]!s_pq_pctchange(B76,$B$5,$D$5)</f>
        <v>-0.67204301075269868</v>
      </c>
      <c r="E76" s="72">
        <f>[5]!S_VAL_PE_TTM(B76,$D$5)</f>
        <v>34.412849426269531</v>
      </c>
      <c r="F76" s="72">
        <f ca="1">[5]!S_VAL_PB(B76,$E$5,1)</f>
        <v>3.8294196128845215</v>
      </c>
      <c r="G76" s="72">
        <f>[5]!S_VAL_MV(B76,$D$5)/100000000</f>
        <v>73.210665307900001</v>
      </c>
      <c r="H76" s="76">
        <f>[5]!s_pq_pctchange(B76,$F$5,$G$5)</f>
        <v>-6.076388888888884</v>
      </c>
      <c r="I76" s="100">
        <f t="shared" si="3"/>
        <v>-49.200715932729267</v>
      </c>
      <c r="J76" s="101">
        <f t="shared" si="1"/>
        <v>-1.0901288647984675</v>
      </c>
    </row>
    <row r="77" spans="1:10">
      <c r="A77" s="173"/>
      <c r="B77" s="109" t="s">
        <v>213</v>
      </c>
      <c r="C77" s="71" t="str">
        <f>[5]!S_INFO_NAME(B77)</f>
        <v>通化金马</v>
      </c>
      <c r="D77" s="76">
        <f>[5]!s_pq_pctchange(B77,$B$5,$D$5)</f>
        <v>-1.4723926380368235</v>
      </c>
      <c r="E77" s="72">
        <f>[5]!S_VAL_PE_TTM(B77,$D$5)</f>
        <v>638.7801513671875</v>
      </c>
      <c r="F77" s="72">
        <f ca="1">[5]!S_VAL_PB(B77,$E$5,1)</f>
        <v>5.8327932357788086</v>
      </c>
      <c r="G77" s="72">
        <f>[5]!S_VAL_MV(B77,$D$5)/100000000</f>
        <v>36.056006962799998</v>
      </c>
      <c r="H77" s="76">
        <f>[5]!s_pq_pctchange(B77,$F$5,$G$5)</f>
        <v>-5.4481546572934914</v>
      </c>
      <c r="I77" s="100">
        <f t="shared" si="3"/>
        <v>-53.088599209031166</v>
      </c>
      <c r="J77" s="101">
        <f t="shared" si="1"/>
        <v>-1.1762717938619149</v>
      </c>
    </row>
    <row r="78" spans="1:10">
      <c r="A78" s="173"/>
      <c r="B78" s="109" t="s">
        <v>214</v>
      </c>
      <c r="C78" s="71" t="str">
        <f>[5]!S_INFO_NAME(B78)</f>
        <v>金陵药业</v>
      </c>
      <c r="D78" s="76">
        <f>[5]!s_pq_pctchange(B78,$B$5,$D$5)</f>
        <v>-3.3693579148124764</v>
      </c>
      <c r="E78" s="72">
        <f>[5]!S_VAL_PE_TTM(B78,$D$5)</f>
        <v>39.070415496826172</v>
      </c>
      <c r="F78" s="72">
        <f ca="1">[5]!S_VAL_PB(B78,$E$5,1)</f>
        <v>3.4077937602996826</v>
      </c>
      <c r="G78" s="72">
        <f>[5]!S_VAL_MV(B78,$D$5)/100000000</f>
        <v>76.608000000000004</v>
      </c>
      <c r="H78" s="76">
        <f>[5]!s_pq_pctchange(B78,$F$5,$G$5)</f>
        <v>-6.976744186046524</v>
      </c>
      <c r="I78" s="100">
        <f t="shared" si="3"/>
        <v>-258.11977113795422</v>
      </c>
      <c r="J78" s="101">
        <f t="shared" si="1"/>
        <v>-5.7190999715814357</v>
      </c>
    </row>
    <row r="79" spans="1:10">
      <c r="A79" s="173"/>
      <c r="B79" s="109" t="s">
        <v>215</v>
      </c>
      <c r="C79" s="71" t="str">
        <f>[5]!S_INFO_NAME(B79)</f>
        <v>九芝堂</v>
      </c>
      <c r="D79" s="76">
        <f>[5]!s_pq_pctchange(B79,$B$5,$D$5)</f>
        <v>1.7555266579973861</v>
      </c>
      <c r="E79" s="72">
        <f>[5]!S_VAL_PE_TTM(B79,$D$5)</f>
        <v>31.420108795166016</v>
      </c>
      <c r="F79" s="72">
        <f ca="1">[5]!S_VAL_PB(B79,$E$5,1)</f>
        <v>3.0513012409210205</v>
      </c>
      <c r="G79" s="72">
        <f>[5]!S_VAL_MV(B79,$D$5)/100000000</f>
        <v>46.575224442</v>
      </c>
      <c r="H79" s="76">
        <f>[5]!s_pq_pctchange(B79,$F$5,$G$5)</f>
        <v>0.96082779009607489</v>
      </c>
      <c r="I79" s="100">
        <f t="shared" si="3"/>
        <v>81.764048110142426</v>
      </c>
      <c r="J79" s="101">
        <f t="shared" si="1"/>
        <v>1.8116270720431451</v>
      </c>
    </row>
    <row r="80" spans="1:10">
      <c r="A80" s="173"/>
      <c r="B80" s="109" t="s">
        <v>216</v>
      </c>
      <c r="C80" s="71" t="str">
        <f>[5]!S_INFO_NAME(B80)</f>
        <v>华润三九</v>
      </c>
      <c r="D80" s="76">
        <f>[5]!s_pq_pctchange(B80,$B$5,$D$5)</f>
        <v>-2.9520295202952185</v>
      </c>
      <c r="E80" s="72">
        <f>[5]!S_VAL_PE_TTM(B80,$D$5)</f>
        <v>18.810562133789063</v>
      </c>
      <c r="F80" s="72">
        <f ca="1">[5]!S_VAL_PB(B80,$E$5,1)</f>
        <v>3.3941695690155029</v>
      </c>
      <c r="G80" s="72">
        <f>[5]!S_VAL_MV(B80,$D$5)/100000000</f>
        <v>205.96055999999999</v>
      </c>
      <c r="H80" s="76">
        <f>[5]!s_pq_pctchange(B80,$F$5,$G$5)</f>
        <v>1.9246519246519211</v>
      </c>
    </row>
    <row r="81" spans="1:8">
      <c r="A81" s="173"/>
      <c r="B81" s="109" t="s">
        <v>217</v>
      </c>
      <c r="C81" s="71" t="str">
        <f>[5]!S_INFO_NAME(B81)</f>
        <v>沃华医药</v>
      </c>
      <c r="D81" s="76">
        <f>[5]!s_pq_pctchange(B81,$B$5,$D$5)</f>
        <v>-3.8949671772428918</v>
      </c>
      <c r="E81" s="72">
        <f>[5]!S_VAL_PE_TTM(B81,$D$5)</f>
        <v>183.92245483398437</v>
      </c>
      <c r="F81" s="72">
        <f ca="1">[5]!S_VAL_PB(B81,$E$5,1)</f>
        <v>6.2606863975524902</v>
      </c>
      <c r="G81" s="72">
        <f>[5]!S_VAL_MV(B81,$D$5)/100000000</f>
        <v>36.010007999999999</v>
      </c>
      <c r="H81" s="76">
        <f>[5]!s_pq_pctchange(B81,$F$5,$G$5)</f>
        <v>-9.2905405405405368</v>
      </c>
    </row>
    <row r="82" spans="1:8">
      <c r="A82" s="173"/>
      <c r="B82" s="109" t="s">
        <v>218</v>
      </c>
      <c r="C82" s="71" t="str">
        <f>[5]!S_INFO_NAME(B82)</f>
        <v>紫鑫药业</v>
      </c>
      <c r="D82" s="76">
        <f>[5]!s_pq_pctchange(B82,$B$5,$D$5)</f>
        <v>-0.18371096142068</v>
      </c>
      <c r="E82" s="72">
        <f>[5]!S_VAL_PE_TTM(B82,$D$5)</f>
        <v>-279.1275634765625</v>
      </c>
      <c r="F82" s="72">
        <f ca="1">[5]!S_VAL_PB(B82,$E$5,1)</f>
        <v>4.1652007102966309</v>
      </c>
      <c r="G82" s="72">
        <f>[5]!S_VAL_MV(B82,$D$5)/100000000</f>
        <v>83.617595266000009</v>
      </c>
      <c r="H82" s="76">
        <f>[5]!s_pq_pctchange(B82,$F$5,$G$5)</f>
        <v>-4.8543689320388435</v>
      </c>
    </row>
    <row r="83" spans="1:8">
      <c r="A83" s="173"/>
      <c r="B83" s="109" t="s">
        <v>219</v>
      </c>
      <c r="C83" s="71" t="str">
        <f>[5]!S_INFO_NAME(B83)</f>
        <v>嘉应制药</v>
      </c>
      <c r="D83" s="76">
        <f>[5]!s_pq_pctchange(B83,$B$5,$D$5)</f>
        <v>-3.5071090047393505</v>
      </c>
      <c r="E83" s="72">
        <f>[5]!S_VAL_PE_TTM(B83,$D$5)</f>
        <v>29.769929885864258</v>
      </c>
      <c r="F83" s="72">
        <f ca="1">[5]!S_VAL_PB(B83,$E$5,1)</f>
        <v>6.4687938690185547</v>
      </c>
      <c r="G83" s="72">
        <f>[5]!S_VAL_MV(B83,$D$5)/100000000</f>
        <v>51.664502526399993</v>
      </c>
      <c r="H83" s="76">
        <f>[5]!s_pq_pctchange(B83,$F$5,$G$5)</f>
        <v>4.2263610315186328</v>
      </c>
    </row>
    <row r="84" spans="1:8">
      <c r="A84" s="173"/>
      <c r="B84" s="109" t="s">
        <v>220</v>
      </c>
      <c r="C84" s="71" t="str">
        <f>[5]!S_INFO_NAME(B84)</f>
        <v>恒康医疗</v>
      </c>
      <c r="D84" s="76">
        <f>[5]!s_pq_pctchange(B84,$B$5,$D$5)</f>
        <v>-6.4164120471409847</v>
      </c>
      <c r="E84" s="72">
        <f>[5]!S_VAL_PE_TTM(B84,$D$5)</f>
        <v>52.641139984130859</v>
      </c>
      <c r="F84" s="72">
        <f ca="1">[5]!S_VAL_PB(B84,$E$5,1)</f>
        <v>16.568309783935547</v>
      </c>
      <c r="G84" s="72">
        <f>[5]!S_VAL_MV(B84,$D$5)/100000000</f>
        <v>132.1409376</v>
      </c>
      <c r="H84" s="76">
        <f>[5]!s_pq_pctchange(B84,$F$5,$G$5)</f>
        <v>22.123015873015884</v>
      </c>
    </row>
    <row r="85" spans="1:8">
      <c r="A85" s="173"/>
      <c r="B85" s="109" t="s">
        <v>221</v>
      </c>
      <c r="C85" s="71" t="str">
        <f>[5]!S_INFO_NAME(B85)</f>
        <v>桂林三金</v>
      </c>
      <c r="D85" s="76">
        <f>[5]!s_pq_pctchange(B85,$B$5,$D$5)</f>
        <v>1.3574660633484115</v>
      </c>
      <c r="E85" s="72">
        <f>[5]!S_VAL_PE_TTM(B85,$D$5)</f>
        <v>27.44427490234375</v>
      </c>
      <c r="F85" s="72">
        <f ca="1">[5]!S_VAL_PB(B85,$E$5,1)</f>
        <v>5.2374510765075684</v>
      </c>
      <c r="G85" s="72">
        <f>[5]!S_VAL_MV(B85,$D$5)/100000000</f>
        <v>118.98432</v>
      </c>
      <c r="H85" s="76">
        <f>[5]!s_pq_pctchange(B85,$F$5,$G$5)</f>
        <v>1.6622340425531901</v>
      </c>
    </row>
    <row r="86" spans="1:8">
      <c r="A86" s="173"/>
      <c r="B86" s="109" t="s">
        <v>222</v>
      </c>
      <c r="C86" s="71" t="str">
        <f>[5]!S_INFO_NAME(B86)</f>
        <v>奇正藏药</v>
      </c>
      <c r="D86" s="76">
        <f>[5]!s_pq_pctchange(B86,$B$5,$D$5)</f>
        <v>-1.8383924754168501</v>
      </c>
      <c r="E86" s="72">
        <f>[5]!S_VAL_PE_TTM(B86,$D$5)</f>
        <v>39.878463745117188</v>
      </c>
      <c r="F86" s="72">
        <f ca="1">[5]!S_VAL_PB(B86,$E$5,1)</f>
        <v>6.715050220489502</v>
      </c>
      <c r="G86" s="72">
        <f>[5]!S_VAL_MV(B86,$D$5)/100000000</f>
        <v>93.217600000000004</v>
      </c>
      <c r="H86" s="76">
        <f>[5]!s_pq_pctchange(B86,$F$5,$G$5)</f>
        <v>-3.6774479397430282</v>
      </c>
    </row>
    <row r="87" spans="1:8">
      <c r="A87" s="173"/>
      <c r="B87" s="109" t="s">
        <v>223</v>
      </c>
      <c r="C87" s="71" t="str">
        <f>[5]!S_INFO_NAME(B87)</f>
        <v>众生药业</v>
      </c>
      <c r="D87" s="76">
        <f>[5]!s_pq_pctchange(B87,$B$5,$D$5)</f>
        <v>-3.7296037296037365</v>
      </c>
      <c r="E87" s="72">
        <f>[5]!S_VAL_PE_TTM(B87,$D$5)</f>
        <v>34.761642456054687</v>
      </c>
      <c r="F87" s="72">
        <f ca="1">[5]!S_VAL_PB(B87,$E$5,1)</f>
        <v>4.5750226974487305</v>
      </c>
      <c r="G87" s="72">
        <f>[5]!S_VAL_MV(B87,$D$5)/100000000</f>
        <v>76.140266999999994</v>
      </c>
      <c r="H87" s="76">
        <f>[5]!s_pq_pctchange(B87,$F$5,$G$5)</f>
        <v>-13.596491228070185</v>
      </c>
    </row>
    <row r="88" spans="1:8">
      <c r="A88" s="173"/>
      <c r="B88" s="109" t="s">
        <v>224</v>
      </c>
      <c r="C88" s="71" t="str">
        <f>[5]!S_INFO_NAME(B88)</f>
        <v>精华制药</v>
      </c>
      <c r="D88" s="76">
        <f>[5]!s_pq_pctchange(B88,$B$5,$D$5)</f>
        <v>3.7396121883656486</v>
      </c>
      <c r="E88" s="72">
        <f>[5]!S_VAL_PE_TTM(B88,$D$5)</f>
        <v>136.53692626953125</v>
      </c>
      <c r="F88" s="72">
        <f ca="1">[5]!S_VAL_PB(B88,$E$5,1)</f>
        <v>6.3386783599853516</v>
      </c>
      <c r="G88" s="72">
        <f>[5]!S_VAL_MV(B88,$D$5)/100000000</f>
        <v>44.94</v>
      </c>
      <c r="H88" s="76">
        <f>[5]!s_pq_pctchange(B88,$F$5,$G$5)</f>
        <v>1.9464720194647178</v>
      </c>
    </row>
    <row r="89" spans="1:8">
      <c r="A89" s="173"/>
      <c r="B89" s="109" t="s">
        <v>225</v>
      </c>
      <c r="C89" s="71" t="str">
        <f>[5]!S_INFO_NAME(B89)</f>
        <v>信邦制药</v>
      </c>
      <c r="D89" s="76">
        <f>[5]!s_pq_pctchange(B89,$B$5,$D$5)</f>
        <v>-6.4417177914110386</v>
      </c>
      <c r="E89" s="72">
        <f>[5]!S_VAL_PE_TTM(B89,$D$5)</f>
        <v>107.11662292480469</v>
      </c>
      <c r="F89" s="72">
        <f ca="1">[5]!S_VAL_PB(B89,$E$5,1)</f>
        <v>9.8746395111083984</v>
      </c>
      <c r="G89" s="72">
        <f>[5]!S_VAL_MV(B89,$D$5)/100000000</f>
        <v>106.84704258200003</v>
      </c>
      <c r="H89" s="76">
        <f>[5]!s_pq_pctchange(B89,$F$5,$G$5)</f>
        <v>-2.7836504580690535</v>
      </c>
    </row>
    <row r="90" spans="1:8">
      <c r="A90" s="173"/>
      <c r="B90" s="109" t="s">
        <v>226</v>
      </c>
      <c r="C90" s="71" t="str">
        <f>[5]!S_INFO_NAME(B90)</f>
        <v>汉森制药</v>
      </c>
      <c r="D90" s="76">
        <f>[5]!s_pq_pctchange(B90,$B$5,$D$5)</f>
        <v>-2.710176991150437</v>
      </c>
      <c r="E90" s="72">
        <f>[5]!S_VAL_PE_TTM(B90,$D$5)</f>
        <v>43.585819244384766</v>
      </c>
      <c r="F90" s="72">
        <f ca="1">[5]!S_VAL_PB(B90,$E$5,1)</f>
        <v>4.5997991561889648</v>
      </c>
      <c r="G90" s="72">
        <f>[5]!S_VAL_MV(B90,$D$5)/100000000</f>
        <v>52.066400000000002</v>
      </c>
      <c r="H90" s="76">
        <f>[5]!s_pq_pctchange(B90,$F$5,$G$5)</f>
        <v>25.853658536585368</v>
      </c>
    </row>
    <row r="91" spans="1:8">
      <c r="A91" s="173"/>
      <c r="B91" s="109" t="s">
        <v>227</v>
      </c>
      <c r="C91" s="71" t="str">
        <f>[5]!S_INFO_NAME(B91)</f>
        <v>贵州百灵</v>
      </c>
      <c r="D91" s="76">
        <f>[5]!s_pq_pctchange(B91,$B$5,$D$5)</f>
        <v>-0.22784233310549906</v>
      </c>
      <c r="E91" s="72">
        <f>[5]!S_VAL_PE_TTM(B91,$D$5)</f>
        <v>71.299812316894531</v>
      </c>
      <c r="F91" s="72">
        <f ca="1">[5]!S_VAL_PB(B91,$E$5,1)</f>
        <v>9.7862186431884766</v>
      </c>
      <c r="G91" s="72">
        <f>[5]!S_VAL_MV(B91,$D$5)/100000000</f>
        <v>205.98815999999999</v>
      </c>
      <c r="H91" s="76">
        <f>[5]!s_pq_pctchange(B91,$F$5,$G$5)</f>
        <v>22.938894277400589</v>
      </c>
    </row>
    <row r="92" spans="1:8">
      <c r="A92" s="173"/>
      <c r="B92" s="109" t="s">
        <v>228</v>
      </c>
      <c r="C92" s="71" t="str">
        <f>[5]!S_INFO_NAME(B92)</f>
        <v>太安堂</v>
      </c>
      <c r="D92" s="76">
        <f>[5]!s_pq_pctchange(B92,$B$5,$D$5)</f>
        <v>0.24135156878521968</v>
      </c>
      <c r="E92" s="72">
        <f>[5]!S_VAL_PE_TTM(B92,$D$5)</f>
        <v>50.978218078613281</v>
      </c>
      <c r="F92" s="72">
        <f ca="1">[5]!S_VAL_PB(B92,$E$5,1)</f>
        <v>4.5509881973266602</v>
      </c>
      <c r="G92" s="72">
        <f>[5]!S_VAL_MV(B92,$D$5)/100000000</f>
        <v>89.881456</v>
      </c>
      <c r="H92" s="76">
        <f>[5]!s_pq_pctchange(B92,$F$5,$G$5)</f>
        <v>-18.172043010752692</v>
      </c>
    </row>
    <row r="93" spans="1:8">
      <c r="A93" s="173"/>
      <c r="B93" s="109" t="s">
        <v>229</v>
      </c>
      <c r="C93" s="71" t="str">
        <f>[5]!S_INFO_NAME(B93)</f>
        <v>益盛药业</v>
      </c>
      <c r="D93" s="76">
        <f>[5]!s_pq_pctchange(B93,$B$5,$D$5)</f>
        <v>-2.0142949967511314</v>
      </c>
      <c r="E93" s="72">
        <f>[5]!S_VAL_PE_TTM(B93,$D$5)</f>
        <v>60.106857299804687</v>
      </c>
      <c r="F93" s="72">
        <f ca="1">[5]!S_VAL_PB(B93,$E$5,1)</f>
        <v>2.9615106582641602</v>
      </c>
      <c r="G93" s="72">
        <f>[5]!S_VAL_MV(B93,$D$5)/100000000</f>
        <v>49.907501280000012</v>
      </c>
      <c r="H93" s="76">
        <f>[5]!s_pq_pctchange(B93,$F$5,$G$5)</f>
        <v>-2.1293070073557629</v>
      </c>
    </row>
    <row r="94" spans="1:8">
      <c r="A94" s="173"/>
      <c r="B94" s="109" t="s">
        <v>230</v>
      </c>
      <c r="C94" s="71" t="str">
        <f>[5]!S_INFO_NAME(B94)</f>
        <v>瑞康医药</v>
      </c>
      <c r="D94" s="76">
        <f>[5]!s_pq_pctchange(B94,$B$5,$D$5)</f>
        <v>-7.8392806968249795</v>
      </c>
      <c r="E94" s="72">
        <f>[5]!S_VAL_PE_TTM(B94,$D$5)</f>
        <v>41.303707122802734</v>
      </c>
      <c r="F94" s="72">
        <f ca="1">[5]!S_VAL_PB(B94,$E$5,1)</f>
        <v>4.2198553085327148</v>
      </c>
      <c r="G94" s="72">
        <f>[5]!S_VAL_MV(B94,$D$5)/100000000</f>
        <v>71.469625599999986</v>
      </c>
      <c r="H94" s="76">
        <f>[5]!s_pq_pctchange(B94,$F$5,$G$5)</f>
        <v>4.4087350638648548</v>
      </c>
    </row>
    <row r="95" spans="1:8">
      <c r="A95" s="173"/>
      <c r="B95" s="109" t="s">
        <v>231</v>
      </c>
      <c r="C95" s="71" t="str">
        <f>[5]!S_INFO_NAME(B95)</f>
        <v>以岭药业</v>
      </c>
      <c r="D95" s="76">
        <f>[5]!s_pq_pctchange(B95,$B$5,$D$5)</f>
        <v>-5.8600583090378855</v>
      </c>
      <c r="E95" s="72">
        <f>[5]!S_VAL_PE_TTM(B95,$D$5)</f>
        <v>58.370609283447266</v>
      </c>
      <c r="F95" s="72">
        <f ca="1">[5]!S_VAL_PB(B95,$E$5,1)</f>
        <v>4.1679787635803223</v>
      </c>
      <c r="G95" s="72">
        <f>[5]!S_VAL_MV(B95,$D$5)/100000000</f>
        <v>181.938005</v>
      </c>
      <c r="H95" s="76">
        <f>[5]!s_pq_pctchange(B95,$F$5,$G$5)</f>
        <v>0.42865890998162737</v>
      </c>
    </row>
    <row r="96" spans="1:8">
      <c r="A96" s="173"/>
      <c r="B96" s="109" t="s">
        <v>232</v>
      </c>
      <c r="C96" s="71" t="str">
        <f>[5]!S_INFO_NAME(B96)</f>
        <v>佛慈制药</v>
      </c>
      <c r="D96" s="76">
        <f>[5]!s_pq_pctchange(B96,$B$5,$D$5)</f>
        <v>-1.763527054108216</v>
      </c>
      <c r="E96" s="72">
        <f>[5]!S_VAL_PE_TTM(B96,$D$5)</f>
        <v>126.32107543945312</v>
      </c>
      <c r="F96" s="72">
        <f ca="1">[5]!S_VAL_PB(B96,$E$5,1)</f>
        <v>6.1017904281616211</v>
      </c>
      <c r="G96" s="72">
        <f>[5]!S_VAL_MV(B96,$D$5)/100000000</f>
        <v>43.558191600000001</v>
      </c>
      <c r="H96" s="76">
        <f>[5]!s_pq_pctchange(B96,$F$5,$G$5)</f>
        <v>-6.1988304093567255</v>
      </c>
    </row>
    <row r="97" spans="1:8">
      <c r="A97" s="173"/>
      <c r="B97" s="109" t="s">
        <v>233</v>
      </c>
      <c r="C97" s="71" t="str">
        <f>[5]!S_INFO_NAME(B97)</f>
        <v>红日药业</v>
      </c>
      <c r="D97" s="76">
        <f>[5]!s_pq_pctchange(B97,$B$5,$D$5)</f>
        <v>-5.3356890459363981</v>
      </c>
      <c r="E97" s="72">
        <f>[5]!S_VAL_PE_TTM(B97,$D$5)</f>
        <v>36.535873413085938</v>
      </c>
      <c r="F97" s="72">
        <f ca="1">[5]!S_VAL_PB(B97,$E$5,1)</f>
        <v>9.1896944046020508</v>
      </c>
      <c r="G97" s="72">
        <f>[5]!S_VAL_MV(B97,$D$5)/100000000</f>
        <v>153.81223378830001</v>
      </c>
      <c r="H97" s="76">
        <f>[5]!s_pq_pctchange(B97,$F$5,$G$5)</f>
        <v>3.0052384891094519</v>
      </c>
    </row>
    <row r="98" spans="1:8">
      <c r="A98" s="173"/>
      <c r="B98" s="109" t="s">
        <v>234</v>
      </c>
      <c r="C98" s="71" t="str">
        <f>[5]!S_INFO_NAME(B98)</f>
        <v>上海凯宝</v>
      </c>
      <c r="D98" s="76">
        <f>[5]!s_pq_pctchange(B98,$B$5,$D$5)</f>
        <v>1.4028056112224352</v>
      </c>
      <c r="E98" s="72">
        <f>[5]!S_VAL_PE_TTM(B98,$D$5)</f>
        <v>27.849143981933594</v>
      </c>
      <c r="F98" s="72">
        <f ca="1">[5]!S_VAL_PB(B98,$E$5,1)</f>
        <v>5.9666972160339355</v>
      </c>
      <c r="G98" s="72">
        <f>[5]!S_VAL_MV(B98,$D$5)/100000000</f>
        <v>95.830732800000007</v>
      </c>
      <c r="H98" s="76">
        <f>[5]!s_pq_pctchange(B98,$F$5,$G$5)</f>
        <v>-1.2178619756427533</v>
      </c>
    </row>
    <row r="99" spans="1:8">
      <c r="A99" s="173"/>
      <c r="B99" s="109" t="s">
        <v>235</v>
      </c>
      <c r="C99" s="71" t="str">
        <f>[5]!S_INFO_NAME(B99)</f>
        <v>福瑞股份</v>
      </c>
      <c r="D99" s="76">
        <f>[5]!s_pq_pctchange(B99,$B$5,$D$5)</f>
        <v>-3.1628104436425497</v>
      </c>
      <c r="E99" s="72">
        <f>[5]!S_VAL_PE_TTM(B99,$D$5)</f>
        <v>151.48648071289062</v>
      </c>
      <c r="F99" s="72">
        <f ca="1">[5]!S_VAL_PB(B99,$E$5,1)</f>
        <v>8.0024375915527344</v>
      </c>
      <c r="G99" s="72">
        <f>[5]!S_VAL_MV(B99,$D$5)/100000000</f>
        <v>59.229358400000002</v>
      </c>
      <c r="H99" s="76">
        <f>[5]!s_pq_pctchange(B99,$F$5,$G$5)</f>
        <v>34.767836919592312</v>
      </c>
    </row>
    <row r="100" spans="1:8">
      <c r="A100" s="173"/>
      <c r="B100" s="109" t="s">
        <v>236</v>
      </c>
      <c r="C100" s="71" t="str">
        <f>[5]!S_INFO_NAME(B100)</f>
        <v>香雪制药</v>
      </c>
      <c r="D100" s="76">
        <f>[5]!s_pq_pctchange(B100,$B$5,$D$5)</f>
        <v>-1.1510128913443829</v>
      </c>
      <c r="E100" s="72">
        <f>[5]!S_VAL_PE_TTM(B100,$D$5)</f>
        <v>53.980236053466797</v>
      </c>
      <c r="F100" s="72">
        <f ca="1">[5]!S_VAL_PB(B100,$E$5,1)</f>
        <v>6.7035889625549316</v>
      </c>
      <c r="G100" s="72">
        <f>[5]!S_VAL_MV(B100,$D$5)/100000000</f>
        <v>109.40539373629998</v>
      </c>
      <c r="H100" s="76">
        <f>[5]!s_pq_pctchange(B100,$F$5,$G$5)</f>
        <v>-4.9565661727133286</v>
      </c>
    </row>
    <row r="101" spans="1:8">
      <c r="A101" s="173"/>
      <c r="B101" s="109" t="s">
        <v>237</v>
      </c>
      <c r="C101" s="71" t="str">
        <f>[5]!S_INFO_NAME(B101)</f>
        <v>振东制药</v>
      </c>
      <c r="D101" s="76">
        <f>[5]!s_pq_pctchange(B101,$B$5,$D$5)</f>
        <v>-1.1627906976744207</v>
      </c>
      <c r="E101" s="72">
        <f>[5]!S_VAL_PE_TTM(B101,$D$5)</f>
        <v>82.499015808105469</v>
      </c>
      <c r="F101" s="72">
        <f ca="1">[5]!S_VAL_PB(B101,$E$5,1)</f>
        <v>2.4064872264862061</v>
      </c>
      <c r="G101" s="72">
        <f>[5]!S_VAL_MV(B101,$D$5)/100000000</f>
        <v>46.512</v>
      </c>
      <c r="H101" s="76">
        <f>[5]!s_pq_pctchange(B101,$F$5,$G$5)</f>
        <v>-2.2095509622237941</v>
      </c>
    </row>
    <row r="102" spans="1:8">
      <c r="A102" s="173"/>
      <c r="B102" s="109" t="s">
        <v>238</v>
      </c>
      <c r="C102" s="71" t="str">
        <f>[5]!S_INFO_NAME(B102)</f>
        <v>佐力药业</v>
      </c>
      <c r="D102" s="76">
        <f>[5]!s_pq_pctchange(B102,$B$5,$D$5)</f>
        <v>-0.52117263843648454</v>
      </c>
      <c r="E102" s="72">
        <f>[5]!S_VAL_PE_TTM(B102,$D$5)</f>
        <v>51.409355163574219</v>
      </c>
      <c r="F102" s="72">
        <f ca="1">[5]!S_VAL_PB(B102,$E$5,1)</f>
        <v>5.856055736541748</v>
      </c>
      <c r="G102" s="72">
        <f>[5]!S_VAL_MV(B102,$D$5)/100000000</f>
        <v>48.375360000000001</v>
      </c>
      <c r="H102" s="76">
        <f>[5]!s_pq_pctchange(B102,$F$5,$G$5)</f>
        <v>23.910050481872425</v>
      </c>
    </row>
    <row r="103" spans="1:8">
      <c r="A103" s="173"/>
      <c r="B103" s="109" t="s">
        <v>239</v>
      </c>
      <c r="C103" s="71" t="str">
        <f>[5]!S_INFO_NAME(B103)</f>
        <v>同仁堂</v>
      </c>
      <c r="D103" s="76">
        <f>[5]!s_pq_pctchange(B103,$B$5,$D$5)</f>
        <v>-2.8830752802989745</v>
      </c>
      <c r="E103" s="72">
        <f>[5]!S_VAL_PE_TTM(B103,$D$5)</f>
        <v>32.759979248046875</v>
      </c>
      <c r="F103" s="72">
        <f ca="1">[5]!S_VAL_PB(B103,$E$5,1)</f>
        <v>4.9122419357299805</v>
      </c>
      <c r="G103" s="72">
        <f>[5]!S_VAL_MV(B103,$D$5)/100000000</f>
        <v>238.49694826190003</v>
      </c>
      <c r="H103" s="76">
        <f>[5]!s_pq_pctchange(B103,$F$5,$G$5)</f>
        <v>8.4093211752786168</v>
      </c>
    </row>
    <row r="104" spans="1:8">
      <c r="A104" s="173"/>
      <c r="B104" s="109" t="s">
        <v>240</v>
      </c>
      <c r="C104" s="71" t="str">
        <f>[5]!S_INFO_NAME(B104)</f>
        <v>太极集团</v>
      </c>
      <c r="D104" s="76">
        <f>[5]!s_pq_pctchange(B104,$B$5,$D$5)</f>
        <v>-4.3731778425656014</v>
      </c>
      <c r="E104" s="72">
        <f>[5]!S_VAL_PE_TTM(B104,$D$5)</f>
        <v>1471.336181640625</v>
      </c>
      <c r="F104" s="72">
        <f ca="1">[5]!S_VAL_PB(B104,$E$5,1)</f>
        <v>6.6834006309509277</v>
      </c>
      <c r="G104" s="72">
        <f>[5]!S_VAL_MV(B104,$D$5)/100000000</f>
        <v>70.010615999999985</v>
      </c>
      <c r="H104" s="76">
        <f>[5]!s_pq_pctchange(B104,$F$5,$G$5)</f>
        <v>-3.6912751677852351</v>
      </c>
    </row>
    <row r="105" spans="1:8">
      <c r="A105" s="173"/>
      <c r="B105" s="109" t="s">
        <v>241</v>
      </c>
      <c r="C105" s="71" t="str">
        <f>[5]!S_INFO_NAME(B105)</f>
        <v>西藏药业</v>
      </c>
      <c r="D105" s="76">
        <f>[5]!s_pq_pctchange(B105,$B$5,$D$5)</f>
        <v>0.19249278152069227</v>
      </c>
      <c r="E105" s="72">
        <f>[5]!S_VAL_PE_TTM(B105,$D$5)</f>
        <v>136.55868530273438</v>
      </c>
      <c r="F105" s="72">
        <f ca="1">[5]!S_VAL_PB(B105,$E$5,1)</f>
        <v>16.30462646484375</v>
      </c>
      <c r="G105" s="72">
        <f>[5]!S_VAL_MV(B105,$D$5)/100000000</f>
        <v>60.623259599999997</v>
      </c>
      <c r="H105" s="76">
        <f>[5]!s_pq_pctchange(B105,$F$5,$G$5)</f>
        <v>-8.8386433710174739</v>
      </c>
    </row>
    <row r="106" spans="1:8">
      <c r="A106" s="173"/>
      <c r="B106" s="109" t="s">
        <v>242</v>
      </c>
      <c r="C106" s="71" t="str">
        <f>[5]!S_INFO_NAME(B106)</f>
        <v>太龙药业</v>
      </c>
      <c r="D106" s="76">
        <f>[5]!s_pq_pctchange(B106,$B$5,$D$5)</f>
        <v>-2.4660912453760675</v>
      </c>
      <c r="E106" s="72">
        <f>[5]!S_VAL_PE_TTM(B106,$D$5)</f>
        <v>144.47895812988281</v>
      </c>
      <c r="F106" s="72">
        <f ca="1">[5]!S_VAL_PB(B106,$E$5,1)</f>
        <v>3.617110013961792</v>
      </c>
      <c r="G106" s="72">
        <f>[5]!S_VAL_MV(B106,$D$5)/100000000</f>
        <v>39.281764939200002</v>
      </c>
      <c r="H106" s="76">
        <f>[5]!s_pq_pctchange(B106,$F$5,$G$5)</f>
        <v>-3.3434650455926973</v>
      </c>
    </row>
    <row r="107" spans="1:8">
      <c r="A107" s="173"/>
      <c r="B107" s="109" t="s">
        <v>243</v>
      </c>
      <c r="C107" s="71" t="str">
        <f>[5]!S_INFO_NAME(B107)</f>
        <v>中恒集团</v>
      </c>
      <c r="D107" s="76">
        <f>[5]!s_pq_pctchange(B107,$B$5,$D$5)</f>
        <v>-1.3085399449035751</v>
      </c>
      <c r="E107" s="72">
        <f>[5]!S_VAL_PE_TTM(B107,$D$5)</f>
        <v>17.002544403076172</v>
      </c>
      <c r="F107" s="72">
        <f ca="1">[5]!S_VAL_PB(B107,$E$5,1)</f>
        <v>4.2721138000488281</v>
      </c>
      <c r="G107" s="72">
        <f>[5]!S_VAL_MV(B107,$D$5)/100000000</f>
        <v>156.44742076239999</v>
      </c>
      <c r="H107" s="76">
        <f>[5]!s_pq_pctchange(B107,$F$5,$G$5)</f>
        <v>-0.94408133623820056</v>
      </c>
    </row>
    <row r="108" spans="1:8">
      <c r="A108" s="173"/>
      <c r="B108" s="109" t="s">
        <v>244</v>
      </c>
      <c r="C108" s="71" t="str">
        <f>[5]!S_INFO_NAME(B108)</f>
        <v>开开实业</v>
      </c>
      <c r="D108" s="76">
        <f>[5]!s_pq_pctchange(B108,$B$5,$D$5)</f>
        <v>-2.9391182645206348</v>
      </c>
      <c r="E108" s="72">
        <f>[5]!S_VAL_PE_TTM(B108,$D$5)</f>
        <v>61.091079711914063</v>
      </c>
      <c r="F108" s="72">
        <f ca="1">[5]!S_VAL_PB(B108,$E$5,1)</f>
        <v>8.9809656143188477</v>
      </c>
      <c r="G108" s="72">
        <f>[5]!S_VAL_MV(B108,$D$5)/100000000</f>
        <v>33.704099999999997</v>
      </c>
      <c r="H108" s="76">
        <f>[5]!s_pq_pctchange(B108,$F$5,$G$5)</f>
        <v>-2.4574669187145459</v>
      </c>
    </row>
    <row r="109" spans="1:8">
      <c r="A109" s="173"/>
      <c r="B109" s="109" t="s">
        <v>245</v>
      </c>
      <c r="C109" s="71" t="str">
        <f>[5]!S_INFO_NAME(B109)</f>
        <v>羚锐制药</v>
      </c>
      <c r="D109" s="76">
        <f>[5]!s_pq_pctchange(B109,$B$5,$D$5)</f>
        <v>-2.2041763341067222</v>
      </c>
      <c r="E109" s="72">
        <f>[5]!S_VAL_PE_TTM(B109,$D$5)</f>
        <v>60.596912384033203</v>
      </c>
      <c r="F109" s="72">
        <f ca="1">[5]!S_VAL_PB(B109,$E$5,1)</f>
        <v>4.6950631141662598</v>
      </c>
      <c r="G109" s="72">
        <f>[5]!S_VAL_MV(B109,$D$5)/100000000</f>
        <v>45.147949435199997</v>
      </c>
      <c r="H109" s="76">
        <f>[5]!s_pq_pctchange(B109,$F$5,$G$5)</f>
        <v>-4.0877367896311139</v>
      </c>
    </row>
    <row r="110" spans="1:8">
      <c r="A110" s="173"/>
      <c r="B110" s="109" t="s">
        <v>245</v>
      </c>
      <c r="C110" s="71" t="str">
        <f>[5]!S_INFO_NAME(B110)</f>
        <v>羚锐制药</v>
      </c>
      <c r="D110" s="76">
        <f>[5]!s_pq_pctchange(B110,$B$5,$D$5)</f>
        <v>-2.2041763341067222</v>
      </c>
      <c r="E110" s="72">
        <f>[5]!S_VAL_PE_TTM(B110,$D$5)</f>
        <v>60.596912384033203</v>
      </c>
      <c r="F110" s="72">
        <f ca="1">[5]!S_VAL_PB(B110,$E$5,1)</f>
        <v>4.6950631141662598</v>
      </c>
      <c r="G110" s="72">
        <f>[5]!S_VAL_MV(B110,$D$5)/100000000</f>
        <v>45.147949435199997</v>
      </c>
      <c r="H110" s="76">
        <f>[5]!s_pq_pctchange(B110,$F$5,$G$5)</f>
        <v>-4.0877367896311139</v>
      </c>
    </row>
    <row r="111" spans="1:8">
      <c r="A111" s="173"/>
      <c r="B111" s="109" t="s">
        <v>246</v>
      </c>
      <c r="C111" s="71" t="str">
        <f>[5]!S_INFO_NAME(B111)</f>
        <v>中新药业</v>
      </c>
      <c r="D111" s="76">
        <f>[5]!s_pq_pctchange(B111,$B$5,$D$5)</f>
        <v>-2.64026402640265</v>
      </c>
      <c r="E111" s="72">
        <f>[5]!S_VAL_PE_TTM(B111,$D$5)</f>
        <v>29.328903198242188</v>
      </c>
      <c r="F111" s="72">
        <f ca="1">[5]!S_VAL_PB(B111,$E$5,1)</f>
        <v>4.4712409973144531</v>
      </c>
      <c r="G111" s="72">
        <f>[5]!S_VAL_MV(B111,$D$5)/100000000</f>
        <v>109.0480362</v>
      </c>
      <c r="H111" s="76">
        <f>[5]!s_pq_pctchange(B111,$F$5,$G$5)</f>
        <v>-2.5056010562852671</v>
      </c>
    </row>
    <row r="112" spans="1:8">
      <c r="A112" s="173"/>
      <c r="B112" s="109" t="s">
        <v>247</v>
      </c>
      <c r="C112" s="71" t="str">
        <f>[5]!S_INFO_NAME(B112)</f>
        <v>亚宝药业</v>
      </c>
      <c r="D112" s="76">
        <f>[5]!s_pq_pctchange(B112,$B$5,$D$5)</f>
        <v>-3.8498556304138565</v>
      </c>
      <c r="E112" s="72">
        <f>[5]!S_VAL_PE_TTM(B112,$D$5)</f>
        <v>45.491928100585938</v>
      </c>
      <c r="F112" s="72">
        <f ca="1">[5]!S_VAL_PB(B112,$E$5,1)</f>
        <v>3.954317569732666</v>
      </c>
      <c r="G112" s="72">
        <f>[5]!S_VAL_MV(B112,$D$5)/100000000</f>
        <v>69.130799999999994</v>
      </c>
      <c r="H112" s="76">
        <f>[5]!s_pq_pctchange(B112,$F$5,$G$5)</f>
        <v>1.794453507340954</v>
      </c>
    </row>
    <row r="113" spans="1:8">
      <c r="A113" s="173"/>
      <c r="B113" s="109" t="s">
        <v>248</v>
      </c>
      <c r="C113" s="71" t="str">
        <f>[5]!S_INFO_NAME(B113)</f>
        <v>昆明制药</v>
      </c>
      <c r="D113" s="76">
        <f>[5]!s_pq_pctchange(B113,$B$5,$D$5)</f>
        <v>-0.29817368617218731</v>
      </c>
      <c r="E113" s="72">
        <f>[5]!S_VAL_PE_TTM(B113,$D$5)</f>
        <v>33.652000427246094</v>
      </c>
      <c r="F113" s="72">
        <f ca="1">[5]!S_VAL_PB(B113,$E$5,1)</f>
        <v>5.1713104248046875</v>
      </c>
      <c r="G113" s="72">
        <f>[5]!S_VAL_MV(B113,$D$5)/100000000</f>
        <v>91.252322347499984</v>
      </c>
      <c r="H113" s="76">
        <f>[5]!s_pq_pctchange(B113,$F$5,$G$5)</f>
        <v>2.0770229337949031</v>
      </c>
    </row>
    <row r="114" spans="1:8">
      <c r="A114" s="173"/>
      <c r="B114" s="109" t="s">
        <v>249</v>
      </c>
      <c r="C114" s="71" t="str">
        <f>[5]!S_INFO_NAME(B114)</f>
        <v>片仔癀</v>
      </c>
      <c r="D114" s="76">
        <f>[5]!s_pq_pctchange(B114,$B$5,$D$5)</f>
        <v>-4.0615454236904718</v>
      </c>
      <c r="E114" s="72">
        <f>[5]!S_VAL_PE_TTM(B114,$D$5)</f>
        <v>36.531387329101563</v>
      </c>
      <c r="F114" s="72">
        <f ca="1">[5]!S_VAL_PB(B114,$E$5,1)</f>
        <v>5.6336369514465332</v>
      </c>
      <c r="G114" s="72">
        <f>[5]!S_VAL_MV(B114,$D$5)/100000000</f>
        <v>136.430131472</v>
      </c>
      <c r="H114" s="76">
        <f>[5]!s_pq_pctchange(B114,$F$5,$G$5)</f>
        <v>-10.334664384864055</v>
      </c>
    </row>
    <row r="115" spans="1:8">
      <c r="A115" s="173"/>
      <c r="B115" s="109" t="s">
        <v>250</v>
      </c>
      <c r="C115" s="71" t="str">
        <f>[5]!S_INFO_NAME(B115)</f>
        <v>迪康药业</v>
      </c>
      <c r="D115" s="76">
        <f>[5]!s_pq_pctchange(B115,$B$5,$D$5)</f>
        <v>-3.5608308605341255</v>
      </c>
      <c r="E115" s="72">
        <f>[5]!S_VAL_PE_TTM(B115,$D$5)</f>
        <v>124.26346588134766</v>
      </c>
      <c r="F115" s="72">
        <f ca="1">[5]!S_VAL_PB(B115,$E$5,1)</f>
        <v>4.8955612182617187</v>
      </c>
      <c r="G115" s="72">
        <f>[5]!S_VAL_MV(B115,$D$5)/100000000</f>
        <v>28.535380575000001</v>
      </c>
      <c r="H115" s="76">
        <f>[5]!s_pq_pctchange(B115,$F$5,$G$5)</f>
        <v>-14.882032667876576</v>
      </c>
    </row>
    <row r="116" spans="1:8">
      <c r="A116" s="173"/>
      <c r="B116" s="109" t="s">
        <v>251</v>
      </c>
      <c r="C116" s="71" t="str">
        <f>[5]!S_INFO_NAME(B116)</f>
        <v>千金药业</v>
      </c>
      <c r="D116" s="76">
        <f>[5]!s_pq_pctchange(B116,$B$5,$D$5)</f>
        <v>-3.2374100719424481</v>
      </c>
      <c r="E116" s="72">
        <f>[5]!S_VAL_PE_TTM(B116,$D$5)</f>
        <v>43.114833831787109</v>
      </c>
      <c r="F116" s="72">
        <f ca="1">[5]!S_VAL_PB(B116,$E$5,1)</f>
        <v>4.8373961448669434</v>
      </c>
      <c r="G116" s="72">
        <f>[5]!S_VAL_MV(B116,$D$5)/100000000</f>
        <v>49.19781888</v>
      </c>
      <c r="H116" s="76">
        <f>[5]!s_pq_pctchange(B116,$F$5,$G$5)</f>
        <v>3.5361842105263053</v>
      </c>
    </row>
    <row r="117" spans="1:8">
      <c r="A117" s="173"/>
      <c r="B117" s="109" t="s">
        <v>252</v>
      </c>
      <c r="C117" s="71" t="str">
        <f>[5]!S_INFO_NAME(B117)</f>
        <v>天士力</v>
      </c>
      <c r="D117" s="76">
        <f>[5]!s_pq_pctchange(B117,$B$5,$D$5)</f>
        <v>-3.8079068639340297</v>
      </c>
      <c r="E117" s="72">
        <f>[5]!S_VAL_PE_TTM(B117,$D$5)</f>
        <v>30.634805679321289</v>
      </c>
      <c r="F117" s="72">
        <f ca="1">[5]!S_VAL_PB(B117,$E$5,1)</f>
        <v>11.131174087524414</v>
      </c>
      <c r="G117" s="72">
        <f>[5]!S_VAL_MV(B117,$D$5)/100000000</f>
        <v>409.62539657640002</v>
      </c>
      <c r="H117" s="76">
        <f>[5]!s_pq_pctchange(B117,$F$5,$G$5)</f>
        <v>1.2033978291646763</v>
      </c>
    </row>
    <row r="118" spans="1:8">
      <c r="A118" s="173"/>
      <c r="B118" s="109" t="s">
        <v>253</v>
      </c>
      <c r="C118" s="71" t="str">
        <f>[5]!S_INFO_NAME(B118)</f>
        <v>康缘药业</v>
      </c>
      <c r="D118" s="76">
        <f>[5]!s_pq_pctchange(B118,$B$5,$D$5)</f>
        <v>-0.75386355069733124</v>
      </c>
      <c r="E118" s="72">
        <f>[5]!S_VAL_PE_TTM(B118,$D$5)</f>
        <v>40.551383972167969</v>
      </c>
      <c r="F118" s="72">
        <f ca="1">[5]!S_VAL_PB(B118,$E$5,1)</f>
        <v>7.0026664733886719</v>
      </c>
      <c r="G118" s="72">
        <f>[5]!S_VAL_MV(B118,$D$5)/100000000</f>
        <v>131.32772843570001</v>
      </c>
      <c r="H118" s="76">
        <f>[5]!s_pq_pctchange(B118,$F$5,$G$5)</f>
        <v>-3.8558786346396867</v>
      </c>
    </row>
    <row r="119" spans="1:8">
      <c r="A119" s="173"/>
      <c r="B119" s="109" t="s">
        <v>254</v>
      </c>
      <c r="C119" s="71" t="str">
        <f>[5]!S_INFO_NAME(B119)</f>
        <v>康恩贝</v>
      </c>
      <c r="D119" s="76">
        <f>[5]!s_pq_pctchange(B119,$B$5,$D$5)</f>
        <v>-3.1547619047619047</v>
      </c>
      <c r="E119" s="72">
        <f>[5]!S_VAL_PE_TTM(B119,$D$5)</f>
        <v>25.854185104370117</v>
      </c>
      <c r="F119" s="72">
        <f ca="1">[5]!S_VAL_PB(B119,$E$5,1)</f>
        <v>5.6352949142456055</v>
      </c>
      <c r="G119" s="72">
        <f>[5]!S_VAL_MV(B119,$D$5)/100000000</f>
        <v>131.72192000000001</v>
      </c>
      <c r="H119" s="76">
        <f>[5]!s_pq_pctchange(B119,$F$5,$G$5)</f>
        <v>0</v>
      </c>
    </row>
    <row r="120" spans="1:8">
      <c r="A120" s="173"/>
      <c r="B120" s="109" t="s">
        <v>255</v>
      </c>
      <c r="C120" s="71" t="str">
        <f>[5]!S_INFO_NAME(B120)</f>
        <v>益佰制药</v>
      </c>
      <c r="D120" s="76">
        <f>[5]!s_pq_pctchange(B120,$B$5,$D$5)</f>
        <v>-4.4652406417112438</v>
      </c>
      <c r="E120" s="72">
        <f>[5]!S_VAL_PE_TTM(B120,$D$5)</f>
        <v>29.264387130737305</v>
      </c>
      <c r="F120" s="72">
        <f ca="1">[5]!S_VAL_PB(B120,$E$5,1)</f>
        <v>7.2881240844726562</v>
      </c>
      <c r="G120" s="72">
        <f>[5]!S_VAL_MV(B120,$D$5)/100000000</f>
        <v>141.47783000999999</v>
      </c>
      <c r="H120" s="76">
        <f>[5]!s_pq_pctchange(B120,$F$5,$G$5)</f>
        <v>2.5786163522012462</v>
      </c>
    </row>
    <row r="121" spans="1:8">
      <c r="A121" s="173"/>
      <c r="B121" s="109" t="s">
        <v>256</v>
      </c>
      <c r="C121" s="71" t="str">
        <f>[5]!S_INFO_NAME(B121)</f>
        <v>神奇制药</v>
      </c>
      <c r="D121" s="76">
        <f>[5]!s_pq_pctchange(B121,$B$5,$D$5)</f>
        <v>-3.705636743215035</v>
      </c>
      <c r="E121" s="72">
        <f>[5]!S_VAL_PE_TTM(B121,$D$5)</f>
        <v>43.667781829833984</v>
      </c>
      <c r="F121" s="72">
        <f ca="1">[5]!S_VAL_PB(B121,$E$5,1)</f>
        <v>4.6533541679382324</v>
      </c>
      <c r="G121" s="72">
        <f>[5]!S_VAL_MV(B121,$D$5)/100000000</f>
        <v>82.113512804999999</v>
      </c>
      <c r="H121" s="76">
        <f>[5]!s_pq_pctchange(B121,$F$5,$G$5)</f>
        <v>-8.2828282828282802</v>
      </c>
    </row>
    <row r="122" spans="1:8">
      <c r="A122" s="173"/>
      <c r="B122" s="109" t="s">
        <v>258</v>
      </c>
      <c r="C122" s="71" t="str">
        <f>[5]!S_INFO_NAME(B122)</f>
        <v>天目药业</v>
      </c>
      <c r="D122" s="76">
        <f>[5]!s_pq_pctchange(B122,$B$5,$D$5)</f>
        <v>-4.4208170117515539</v>
      </c>
      <c r="E122" s="72">
        <f>[5]!S_VAL_PE_TTM(B122,$D$5)</f>
        <v>290.7720947265625</v>
      </c>
      <c r="F122" s="72">
        <f ca="1">[5]!S_VAL_PB(B122,$E$5,1)</f>
        <v>26.26453971862793</v>
      </c>
      <c r="G122" s="72">
        <f>[5]!S_VAL_MV(B122,$D$5)/100000000</f>
        <v>20.799833557999996</v>
      </c>
      <c r="H122" s="76">
        <f>[5]!s_pq_pctchange(B122,$F$5,$G$5)</f>
        <v>-22.206800832755025</v>
      </c>
    </row>
    <row r="123" spans="1:8">
      <c r="A123" s="173"/>
      <c r="B123" s="109" t="s">
        <v>259</v>
      </c>
      <c r="C123" s="71" t="str">
        <f>[5]!S_INFO_NAME(B123)</f>
        <v>江中药业</v>
      </c>
      <c r="D123" s="76">
        <f>[5]!s_pq_pctchange(B123,$B$5,$D$5)</f>
        <v>-4.2273367778299598</v>
      </c>
      <c r="E123" s="72">
        <f>[5]!S_VAL_PE_TTM(B123,$D$5)</f>
        <v>32.482917785644531</v>
      </c>
      <c r="F123" s="72">
        <f ca="1">[5]!S_VAL_PB(B123,$E$5,1)</f>
        <v>2.9345793724060059</v>
      </c>
      <c r="G123" s="72">
        <f>[5]!S_VAL_MV(B123,$D$5)/100000000</f>
        <v>61.17</v>
      </c>
      <c r="H123" s="76">
        <f>[5]!s_pq_pctchange(B123,$F$5,$G$5)</f>
        <v>-7.0339976553341117</v>
      </c>
    </row>
    <row r="124" spans="1:8">
      <c r="A124" s="173"/>
      <c r="B124" s="109" t="s">
        <v>260</v>
      </c>
      <c r="C124" s="71" t="str">
        <f>[5]!S_INFO_NAME(B124)</f>
        <v>辅仁药业</v>
      </c>
      <c r="D124" s="76">
        <f>[5]!s_pq_pctchange(B124,$B$5,$D$5)</f>
        <v>-0.95283468318246856</v>
      </c>
      <c r="E124" s="72">
        <f>[5]!S_VAL_PE_TTM(B124,$D$5)</f>
        <v>154.08197021484375</v>
      </c>
      <c r="F124" s="72">
        <f ca="1">[5]!S_VAL_PB(B124,$E$5,1)</f>
        <v>13.304996490478516</v>
      </c>
      <c r="G124" s="72">
        <f>[5]!S_VAL_MV(B124,$D$5)/100000000</f>
        <v>36.921556425600002</v>
      </c>
      <c r="H124" s="76">
        <f>[5]!s_pq_pctchange(B124,$F$5,$G$5)</f>
        <v>-4.082955281918343</v>
      </c>
    </row>
    <row r="125" spans="1:8">
      <c r="A125" s="173"/>
      <c r="B125" s="109" t="s">
        <v>261</v>
      </c>
      <c r="C125" s="71" t="str">
        <f>[5]!S_INFO_NAME(B125)</f>
        <v>武汉健民</v>
      </c>
      <c r="D125" s="76">
        <f>[5]!s_pq_pctchange(B125,$B$5,$D$5)</f>
        <v>2.9990627928772273</v>
      </c>
      <c r="E125" s="72">
        <f>[5]!S_VAL_PE_TTM(B125,$D$5)</f>
        <v>42.887992858886719</v>
      </c>
      <c r="F125" s="72">
        <f ca="1">[5]!S_VAL_PB(B125,$E$5,1)</f>
        <v>5.5357246398925781</v>
      </c>
      <c r="G125" s="72">
        <f>[5]!S_VAL_MV(B125,$D$5)/100000000</f>
        <v>50.575518420000002</v>
      </c>
      <c r="H125" s="76">
        <f>[5]!s_pq_pctchange(B125,$F$5,$G$5)</f>
        <v>11.297071129707103</v>
      </c>
    </row>
    <row r="126" spans="1:8">
      <c r="A126" s="173"/>
      <c r="B126" s="109" t="s">
        <v>262</v>
      </c>
      <c r="C126" s="71" t="str">
        <f>[5]!S_INFO_NAME(B126)</f>
        <v>马应龙</v>
      </c>
      <c r="D126" s="76">
        <f>[5]!s_pq_pctchange(B126,$B$5,$D$5)</f>
        <v>-0.87195961450206028</v>
      </c>
      <c r="E126" s="72">
        <f>[5]!S_VAL_PE_TTM(B126,$D$5)</f>
        <v>34.873394012451172</v>
      </c>
      <c r="F126" s="72">
        <f ca="1">[5]!S_VAL_PB(B126,$E$5,1)</f>
        <v>5.006655216217041</v>
      </c>
      <c r="G126" s="72">
        <f>[5]!S_VAL_MV(B126,$D$5)/100000000</f>
        <v>71.621261856000004</v>
      </c>
      <c r="H126" s="76">
        <f>[5]!s_pq_pctchange(B126,$F$5,$G$5)</f>
        <v>-2.1468926553672385</v>
      </c>
    </row>
    <row r="127" spans="1:8">
      <c r="A127" s="173"/>
      <c r="B127" s="109" t="s">
        <v>257</v>
      </c>
      <c r="C127" s="71" t="str">
        <f>[5]!S_INFO_NAME(B127)</f>
        <v>鼎立股份</v>
      </c>
      <c r="D127" s="76">
        <f>[5]!s_pq_pctchange(B127,$B$5,$D$5)</f>
        <v>-3.3854166666666519</v>
      </c>
      <c r="E127" s="72">
        <f>[5]!S_VAL_PE_TTM(B127,$D$5)</f>
        <v>324.80810546875</v>
      </c>
      <c r="F127" s="72">
        <f ca="1">[5]!S_VAL_PB(B127,$E$5,1)</f>
        <v>9.098236083984375</v>
      </c>
      <c r="G127" s="72">
        <f>[5]!S_VAL_MV(B127,$D$5)/100000000</f>
        <v>79.978885135800013</v>
      </c>
      <c r="H127" s="76">
        <f>[5]!s_pq_pctchange(B127,$F$5,$G$5)</f>
        <v>-4.6617915904936025</v>
      </c>
    </row>
    <row r="128" spans="1:8">
      <c r="A128" s="173"/>
      <c r="B128" s="109" t="s">
        <v>258</v>
      </c>
      <c r="C128" s="71" t="str">
        <f>[5]!S_INFO_NAME(B128)</f>
        <v>天目药业</v>
      </c>
      <c r="D128" s="76">
        <f>[5]!s_pq_pctchange(B128,$B$5,$D$5)</f>
        <v>-4.4208170117515539</v>
      </c>
      <c r="E128" s="72">
        <f>[5]!S_VAL_PE_TTM(B128,$D$5)</f>
        <v>290.7720947265625</v>
      </c>
      <c r="F128" s="72">
        <f ca="1">[5]!S_VAL_PB(B128,$E$5,1)</f>
        <v>26.26453971862793</v>
      </c>
      <c r="G128" s="72">
        <f>[5]!S_VAL_MV(B128,$D$5)/100000000</f>
        <v>20.799833557999996</v>
      </c>
      <c r="H128" s="76">
        <f>[5]!s_pq_pctchange(B128,$F$5,$G$5)</f>
        <v>-22.206800832755025</v>
      </c>
    </row>
    <row r="129" spans="1:8">
      <c r="A129" s="173"/>
      <c r="B129" s="109" t="s">
        <v>259</v>
      </c>
      <c r="C129" s="71" t="str">
        <f>[5]!S_INFO_NAME(B129)</f>
        <v>江中药业</v>
      </c>
      <c r="D129" s="76">
        <f>[5]!s_pq_pctchange(B129,$B$5,$D$5)</f>
        <v>-4.2273367778299598</v>
      </c>
      <c r="E129" s="72">
        <f>[5]!S_VAL_PE_TTM(B129,$D$5)</f>
        <v>32.482917785644531</v>
      </c>
      <c r="F129" s="72">
        <f ca="1">[5]!S_VAL_PB(B129,$E$5,1)</f>
        <v>2.9345793724060059</v>
      </c>
      <c r="G129" s="72">
        <f>[5]!S_VAL_MV(B129,$D$5)/100000000</f>
        <v>61.17</v>
      </c>
      <c r="H129" s="76">
        <f>[5]!s_pq_pctchange(B129,$F$5,$G$5)</f>
        <v>-7.0339976553341117</v>
      </c>
    </row>
    <row r="130" spans="1:8">
      <c r="A130" s="173"/>
      <c r="B130" s="109" t="s">
        <v>263</v>
      </c>
      <c r="C130" s="71" t="str">
        <f>[5]!S_INFO_NAME(B130)</f>
        <v>辅仁药业</v>
      </c>
      <c r="D130" s="76">
        <f>[5]!s_pq_pctchange(B130,$B$5,$D$5)</f>
        <v>-0.95283468318246856</v>
      </c>
      <c r="E130" s="72">
        <f>[5]!S_VAL_PE_TTM(B130,$D$5)</f>
        <v>154.08197021484375</v>
      </c>
      <c r="F130" s="72">
        <f ca="1">[5]!S_VAL_PB(B130,$E$5,1)</f>
        <v>13.304996490478516</v>
      </c>
      <c r="G130" s="72">
        <f>[5]!S_VAL_MV(B130,$D$5)/100000000</f>
        <v>36.921556425600002</v>
      </c>
      <c r="H130" s="76">
        <f>[5]!s_pq_pctchange(B130,$F$5,$G$5)</f>
        <v>-4.082955281918343</v>
      </c>
    </row>
    <row r="131" spans="1:8">
      <c r="A131" s="173"/>
      <c r="B131" s="109" t="s">
        <v>264</v>
      </c>
      <c r="C131" s="71" t="str">
        <f>[5]!S_INFO_NAME(B131)</f>
        <v>武汉健民</v>
      </c>
      <c r="D131" s="76">
        <f>[5]!s_pq_pctchange(B131,$B$5,$D$5)</f>
        <v>2.9990627928772273</v>
      </c>
      <c r="E131" s="72">
        <f>[5]!S_VAL_PE_TTM(B131,$D$5)</f>
        <v>42.887992858886719</v>
      </c>
      <c r="F131" s="72">
        <f ca="1">[5]!S_VAL_PB(B131,$E$5,1)</f>
        <v>5.5357246398925781</v>
      </c>
      <c r="G131" s="72">
        <f>[5]!S_VAL_MV(B131,$D$5)/100000000</f>
        <v>50.575518420000002</v>
      </c>
      <c r="H131" s="76">
        <f>[5]!s_pq_pctchange(B131,$F$5,$G$5)</f>
        <v>11.297071129707103</v>
      </c>
    </row>
    <row r="132" spans="1:8">
      <c r="A132" s="173"/>
      <c r="B132" s="109" t="s">
        <v>265</v>
      </c>
      <c r="C132" s="71" t="str">
        <f>[5]!S_INFO_NAME(B132)</f>
        <v>马应龙</v>
      </c>
      <c r="D132" s="76">
        <f>[5]!s_pq_pctchange(B132,$B$5,$D$5)</f>
        <v>-0.87195961450206028</v>
      </c>
      <c r="E132" s="72">
        <f>[5]!S_VAL_PE_TTM(B132,$D$5)</f>
        <v>34.873394012451172</v>
      </c>
      <c r="F132" s="72">
        <f ca="1">[5]!S_VAL_PB(B132,$E$5,1)</f>
        <v>5.006655216217041</v>
      </c>
      <c r="G132" s="72">
        <f>[5]!S_VAL_MV(B132,$D$5)/100000000</f>
        <v>71.621261856000004</v>
      </c>
      <c r="H132" s="76">
        <f>[5]!s_pq_pctchange(B132,$F$5,$G$5)</f>
        <v>-2.1468926553672385</v>
      </c>
    </row>
    <row r="133" spans="1:8">
      <c r="B133" s="109" t="s">
        <v>269</v>
      </c>
      <c r="C133" s="71" t="str">
        <f>[5]!S_INFO_NAME(B133)</f>
        <v>海王生物</v>
      </c>
      <c r="D133" s="76">
        <f>[5]!s_pq_pctchange(B133,$B$5,$D$5)</f>
        <v>-4.7160731472569939</v>
      </c>
      <c r="E133" s="72">
        <f>[5]!S_VAL_PE_TTM(B133,$D$5)</f>
        <v>64.2647705078125</v>
      </c>
      <c r="F133" s="72">
        <f ca="1">[5]!S_VAL_PB(B133,$E$5,1)</f>
        <v>4.7774453163146973</v>
      </c>
      <c r="G133" s="72">
        <f>[5]!S_VAL_MV(B133,$D$5)/100000000</f>
        <v>72.439671645000004</v>
      </c>
      <c r="H133" s="76">
        <f>[5]!s_pq_pctchange(B133,$F$5,$G$5)</f>
        <v>-0.39577836411610612</v>
      </c>
    </row>
    <row r="134" spans="1:8">
      <c r="A134" s="172" t="s">
        <v>300</v>
      </c>
      <c r="B134" s="109" t="s">
        <v>270</v>
      </c>
      <c r="C134" s="71" t="str">
        <f>[5]!S_INFO_NAME(B134)</f>
        <v>ST生化</v>
      </c>
      <c r="D134" s="76">
        <f>[5]!s_pq_pctchange(B134,$B$5,$D$5)</f>
        <v>-4.576856649395511</v>
      </c>
      <c r="E134" s="72">
        <f>[5]!S_VAL_PE_TTM(B134,$D$5)</f>
        <v>57.335685729980469</v>
      </c>
      <c r="F134" s="72">
        <f ca="1">[5]!S_VAL_PB(B134,$E$5,1)</f>
        <v>19.739267349243164</v>
      </c>
      <c r="G134" s="72">
        <f>[5]!S_VAL_MV(B134,$D$5)/100000000</f>
        <v>60.239649379000006</v>
      </c>
      <c r="H134" s="76">
        <f>[5]!s_pq_pctchange(B134,$F$5,$G$5)</f>
        <v>7.9670329670329831</v>
      </c>
    </row>
    <row r="135" spans="1:8">
      <c r="A135" s="173"/>
      <c r="B135" s="109" t="s">
        <v>271</v>
      </c>
      <c r="C135" s="71" t="str">
        <f>[5]!S_INFO_NAME(B135)</f>
        <v>四环生物</v>
      </c>
      <c r="D135" s="76">
        <f>[5]!s_pq_pctchange(B135,$B$5,$D$5)</f>
        <v>-4.7619047619047556</v>
      </c>
      <c r="E135" s="72">
        <f>[5]!S_VAL_PE_TTM(B135,$D$5)</f>
        <v>-135.68701171875</v>
      </c>
      <c r="F135" s="72">
        <f ca="1">[5]!S_VAL_PB(B135,$E$5,1)</f>
        <v>8.9061069488525391</v>
      </c>
      <c r="G135" s="72">
        <f>[5]!S_VAL_MV(B135,$D$5)/100000000</f>
        <v>59.714260875999997</v>
      </c>
      <c r="H135" s="76">
        <f>[5]!s_pq_pctchange(B135,$F$5,$G$5)</f>
        <v>-3.2258064516129226</v>
      </c>
    </row>
    <row r="136" spans="1:8">
      <c r="A136" s="173"/>
      <c r="B136" s="109" t="s">
        <v>272</v>
      </c>
      <c r="C136" s="71" t="str">
        <f>[5]!S_INFO_NAME(B136)</f>
        <v>渤海股份</v>
      </c>
      <c r="D136" s="76">
        <f>[5]!s_pq_pctchange(B136,$B$5,$D$5)</f>
        <v>1.6657093624353747</v>
      </c>
      <c r="E136" s="72">
        <f>[5]!S_VAL_PE_TTM(B136,$D$5)</f>
        <v>177.79692077636719</v>
      </c>
      <c r="F136" s="72">
        <f ca="1">[5]!S_VAL_PB(B136,$E$5,1)</f>
        <v>10.444220542907715</v>
      </c>
      <c r="G136" s="72">
        <f>[5]!S_VAL_MV(B136,$D$5)/100000000</f>
        <v>34.513418682000001</v>
      </c>
      <c r="H136" s="76">
        <f>[5]!s_pq_pctchange(B136,$F$5,$G$5)</f>
        <v>-8.5316308763784043</v>
      </c>
    </row>
    <row r="137" spans="1:8">
      <c r="A137" s="173"/>
      <c r="B137" s="109" t="s">
        <v>273</v>
      </c>
      <c r="C137" s="71" t="str">
        <f>[5]!S_INFO_NAME(B137)</f>
        <v>吉林敖东</v>
      </c>
      <c r="D137" s="76">
        <f>[5]!s_pq_pctchange(B137,$B$5,$D$5)</f>
        <v>3.4482758620689502</v>
      </c>
      <c r="E137" s="72">
        <f>[5]!S_VAL_PE_TTM(B137,$D$5)</f>
        <v>15.582655906677246</v>
      </c>
      <c r="F137" s="72">
        <f ca="1">[5]!S_VAL_PB(B137,$E$5,1)</f>
        <v>1.9038411378860474</v>
      </c>
      <c r="G137" s="72">
        <f>[5]!S_VAL_MV(B137,$D$5)/100000000</f>
        <v>198.56533212599999</v>
      </c>
      <c r="H137" s="76">
        <f>[5]!s_pq_pctchange(B137,$F$5,$G$5)</f>
        <v>-0.67114093959729226</v>
      </c>
    </row>
    <row r="138" spans="1:8">
      <c r="A138" s="173"/>
      <c r="B138" s="109" t="s">
        <v>274</v>
      </c>
      <c r="C138" s="71" t="str">
        <f>[5]!S_INFO_NAME(B138)</f>
        <v>长春高新</v>
      </c>
      <c r="D138" s="76">
        <f>[5]!s_pq_pctchange(B138,$B$5,$D$5)</f>
        <v>-2.8241724870938345</v>
      </c>
      <c r="E138" s="72">
        <f>[5]!S_VAL_PE_TTM(B138,$D$5)</f>
        <v>50.062461853027344</v>
      </c>
      <c r="F138" s="72">
        <f ca="1">[5]!S_VAL_PB(B138,$E$5,1)</f>
        <v>10.590915679931641</v>
      </c>
      <c r="G138" s="72">
        <f>[5]!S_VAL_MV(B138,$D$5)/100000000</f>
        <v>126.07350719999998</v>
      </c>
      <c r="H138" s="76">
        <f>[5]!s_pq_pctchange(B138,$F$5,$G$5)</f>
        <v>-1.9395579612088376</v>
      </c>
    </row>
    <row r="139" spans="1:8">
      <c r="A139" s="173"/>
      <c r="B139" s="109" t="s">
        <v>275</v>
      </c>
      <c r="C139" s="71" t="str">
        <f>[5]!S_INFO_NAME(B139)</f>
        <v>诚志股份</v>
      </c>
      <c r="D139" s="76">
        <f>[5]!s_pq_pctchange(B139,$B$5,$D$5)</f>
        <v>7.7280650784427474</v>
      </c>
      <c r="E139" s="72">
        <f>[5]!S_VAL_PE_TTM(B139,$D$5)</f>
        <v>180.26498413085937</v>
      </c>
      <c r="F139" s="72">
        <f ca="1">[5]!S_VAL_PB(B139,$E$5,1)</f>
        <v>4.1221027374267578</v>
      </c>
      <c r="G139" s="72">
        <f>[5]!S_VAL_MV(B139,$D$5)/100000000</f>
        <v>71.876547597599995</v>
      </c>
      <c r="H139" s="76">
        <f>[5]!s_pq_pctchange(B139,$F$5,$G$5)</f>
        <v>-8.8422971741112235</v>
      </c>
    </row>
    <row r="140" spans="1:8">
      <c r="A140" s="173"/>
      <c r="B140" s="109" t="s">
        <v>276</v>
      </c>
      <c r="C140" s="71" t="str">
        <f>[5]!S_INFO_NAME(B140)</f>
        <v>华兰生物</v>
      </c>
      <c r="D140" s="76">
        <f>[5]!s_pq_pctchange(B140,$B$5,$D$5)</f>
        <v>-3.6802760207015561</v>
      </c>
      <c r="E140" s="72">
        <f>[5]!S_VAL_PE_TTM(B140,$D$5)</f>
        <v>35.574245452880859</v>
      </c>
      <c r="F140" s="72">
        <f ca="1">[5]!S_VAL_PB(B140,$E$5,1)</f>
        <v>6.388399600982666</v>
      </c>
      <c r="G140" s="72">
        <f>[5]!S_VAL_MV(B140,$D$5)/100000000</f>
        <v>194.73710800000001</v>
      </c>
      <c r="H140" s="76">
        <f>[5]!s_pq_pctchange(B140,$F$5,$G$5)</f>
        <v>8.2202111613876241</v>
      </c>
    </row>
    <row r="141" spans="1:8">
      <c r="A141" s="173"/>
      <c r="B141" s="109" t="s">
        <v>277</v>
      </c>
      <c r="C141" s="71" t="str">
        <f>[5]!S_INFO_NAME(B141)</f>
        <v>科华生物</v>
      </c>
      <c r="D141" s="76">
        <f>[5]!s_pq_pctchange(B141,$B$5,$D$5)</f>
        <v>-1.1750881316098694</v>
      </c>
      <c r="E141" s="72">
        <f>[5]!S_VAL_PE_TTM(B141,$D$5)</f>
        <v>42.645755767822266</v>
      </c>
      <c r="F141" s="72">
        <f ca="1">[5]!S_VAL_PB(B141,$E$5,1)</f>
        <v>10.209113121032715</v>
      </c>
      <c r="G141" s="72">
        <f>[5]!S_VAL_MV(B141,$D$5)/100000000</f>
        <v>124.20161324999999</v>
      </c>
      <c r="H141" s="76">
        <f>[5]!s_pq_pctchange(B141,$F$5,$G$5)</f>
        <v>3.1901840490797362</v>
      </c>
    </row>
    <row r="142" spans="1:8">
      <c r="A142" s="173"/>
      <c r="B142" s="109" t="s">
        <v>278</v>
      </c>
      <c r="C142" s="71" t="str">
        <f>[5]!S_INFO_NAME(B142)</f>
        <v>达安基因</v>
      </c>
      <c r="D142" s="76">
        <f>[5]!s_pq_pctchange(B142,$B$5,$D$5)</f>
        <v>-4.0140296180826258</v>
      </c>
      <c r="E142" s="72">
        <f>[5]!S_VAL_PE_TTM(B142,$D$5)</f>
        <v>108.97292327880859</v>
      </c>
      <c r="F142" s="72">
        <f ca="1">[5]!S_VAL_PB(B142,$E$5,1)</f>
        <v>18.172042846679688</v>
      </c>
      <c r="G142" s="72">
        <f>[5]!S_VAL_MV(B142,$D$5)/100000000</f>
        <v>135.26356994879998</v>
      </c>
      <c r="H142" s="76">
        <f>[5]!s_pq_pctchange(B142,$F$5,$G$5)</f>
        <v>6.9492703266149647E-2</v>
      </c>
    </row>
    <row r="143" spans="1:8">
      <c r="A143" s="173"/>
      <c r="B143" s="109" t="s">
        <v>279</v>
      </c>
      <c r="C143" s="71" t="str">
        <f>[5]!S_INFO_NAME(B143)</f>
        <v>双鹭药业</v>
      </c>
      <c r="D143" s="76">
        <f>[5]!s_pq_pctchange(B143,$B$5,$D$5)</f>
        <v>-1.3853017140173729</v>
      </c>
      <c r="E143" s="72">
        <f>[5]!S_VAL_PE_TTM(B143,$D$5)</f>
        <v>28.738733291625977</v>
      </c>
      <c r="F143" s="72">
        <f ca="1">[5]!S_VAL_PB(B143,$E$5,1)</f>
        <v>7.4446525573730469</v>
      </c>
      <c r="G143" s="72">
        <f>[5]!S_VAL_MV(B143,$D$5)/100000000</f>
        <v>191.87280000000001</v>
      </c>
      <c r="H143" s="76">
        <f>[5]!s_pq_pctchange(B143,$F$5,$G$5)</f>
        <v>5.2905644657363027</v>
      </c>
    </row>
    <row r="144" spans="1:8">
      <c r="A144" s="173"/>
      <c r="B144" s="109" t="s">
        <v>280</v>
      </c>
      <c r="C144" s="71" t="str">
        <f>[5]!S_INFO_NAME(B144)</f>
        <v>上海莱士</v>
      </c>
      <c r="D144" s="76">
        <f>[5]!s_pq_pctchange(B144,$B$5,$D$5)</f>
        <v>-4.3076923076923119</v>
      </c>
      <c r="E144" s="72">
        <f>[5]!S_VAL_PE_TTM(B144,$D$5)</f>
        <v>180.71327209472656</v>
      </c>
      <c r="F144" s="72">
        <f ca="1">[5]!S_VAL_PB(B144,$E$5,1)</f>
        <v>51.542724609375</v>
      </c>
      <c r="G144" s="72">
        <f>[5]!S_VAL_MV(B144,$D$5)/100000000</f>
        <v>568.43253025199999</v>
      </c>
      <c r="H144" s="76">
        <f>[5]!s_pq_pctchange(B144,$F$5,$G$5)</f>
        <v>50.078988941548189</v>
      </c>
    </row>
    <row r="145" spans="1:8">
      <c r="A145" s="173"/>
      <c r="B145" s="109" t="s">
        <v>281</v>
      </c>
      <c r="C145" s="71" t="str">
        <f>[5]!S_INFO_NAME(B145)</f>
        <v>千红制药</v>
      </c>
      <c r="D145" s="76">
        <f>[5]!s_pq_pctchange(B145,$B$5,$D$5)</f>
        <v>-3.2588101553618798</v>
      </c>
      <c r="E145" s="72">
        <f>[5]!S_VAL_PE_TTM(B145,$D$5)</f>
        <v>36.146499633789062</v>
      </c>
      <c r="F145" s="72">
        <f ca="1">[5]!S_VAL_PB(B145,$E$5,1)</f>
        <v>4.0636248588562012</v>
      </c>
      <c r="G145" s="72">
        <f>[5]!S_VAL_MV(B145,$D$5)/100000000</f>
        <v>81.695999999999998</v>
      </c>
      <c r="H145" s="76">
        <f>[5]!s_pq_pctchange(B145,$F$5,$G$5)</f>
        <v>5.4328358208955096</v>
      </c>
    </row>
    <row r="146" spans="1:8">
      <c r="A146" s="173"/>
      <c r="B146" s="109" t="s">
        <v>282</v>
      </c>
      <c r="C146" s="71" t="str">
        <f>[5]!S_INFO_NAME(B146)</f>
        <v>金河生物</v>
      </c>
      <c r="D146" s="76">
        <f>[5]!s_pq_pctchange(B146,$B$5,$D$5)</f>
        <v>11.303273625694876</v>
      </c>
      <c r="E146" s="72">
        <f>[5]!S_VAL_PE_TTM(B146,$D$5)</f>
        <v>45.202896118164063</v>
      </c>
      <c r="F146" s="72">
        <f ca="1">[5]!S_VAL_PB(B146,$E$5,1)</f>
        <v>4.3781976699829102</v>
      </c>
      <c r="G146" s="72">
        <f>[5]!S_VAL_MV(B146,$D$5)/100000000</f>
        <v>39.254767999999999</v>
      </c>
      <c r="H146" s="76">
        <f>[5]!s_pq_pctchange(B146,$F$5,$G$5)</f>
        <v>-3.5376532399299498</v>
      </c>
    </row>
    <row r="147" spans="1:8">
      <c r="A147" s="173"/>
      <c r="B147" s="109" t="s">
        <v>283</v>
      </c>
      <c r="C147" s="71" t="str">
        <f>[5]!S_INFO_NAME(B147)</f>
        <v>安科生物</v>
      </c>
      <c r="D147" s="76">
        <f>[5]!s_pq_pctchange(B147,$B$5,$D$5)</f>
        <v>-1.6666666666666829</v>
      </c>
      <c r="E147" s="72">
        <f>[5]!S_VAL_PE_TTM(B147,$D$5)</f>
        <v>49.614780426025391</v>
      </c>
      <c r="F147" s="72">
        <f ca="1">[5]!S_VAL_PB(B147,$E$5,1)</f>
        <v>7.9556493759155273</v>
      </c>
      <c r="G147" s="72">
        <f>[5]!S_VAL_MV(B147,$D$5)/100000000</f>
        <v>53.106657076200001</v>
      </c>
      <c r="H147" s="76">
        <f>[5]!s_pq_pctchange(B147,$F$5,$G$5)</f>
        <v>1.572327044025168</v>
      </c>
    </row>
    <row r="148" spans="1:8">
      <c r="A148" s="173"/>
      <c r="B148" s="109" t="s">
        <v>284</v>
      </c>
      <c r="C148" s="71" t="str">
        <f>[5]!S_INFO_NAME(B148)</f>
        <v>瑞普生物</v>
      </c>
      <c r="D148" s="76">
        <f>[5]!s_pq_pctchange(B148,$B$5,$D$5)</f>
        <v>-2.3372287145242088</v>
      </c>
      <c r="E148" s="72">
        <f>[5]!S_VAL_PE_TTM(B148,$D$5)</f>
        <v>48.109817504882813</v>
      </c>
      <c r="F148" s="72">
        <f ca="1">[5]!S_VAL_PB(B148,$E$5,1)</f>
        <v>2.8376128673553467</v>
      </c>
      <c r="G148" s="72">
        <f>[5]!S_VAL_MV(B148,$D$5)/100000000</f>
        <v>45.530114876999995</v>
      </c>
      <c r="H148" s="76">
        <f>[5]!s_pq_pctchange(B148,$F$5,$G$5)</f>
        <v>-5.8518518518518414</v>
      </c>
    </row>
    <row r="149" spans="1:8">
      <c r="A149" s="173"/>
      <c r="B149" s="109" t="s">
        <v>285</v>
      </c>
      <c r="C149" s="71" t="str">
        <f>[5]!S_INFO_NAME(B149)</f>
        <v>沃森生物</v>
      </c>
      <c r="D149" s="76">
        <f>[5]!s_pq_pctchange(B149,$B$5,$D$5)</f>
        <v>-5.0238095238095193</v>
      </c>
      <c r="E149" s="72">
        <f>[5]!S_VAL_PE_TTM(B149,$D$5)</f>
        <v>-67.268951416015625</v>
      </c>
      <c r="F149" s="72">
        <f ca="1">[5]!S_VAL_PB(B149,$E$5,1)</f>
        <v>3.3958027362823486</v>
      </c>
      <c r="G149" s="72">
        <f>[5]!S_VAL_MV(B149,$D$5)/100000000</f>
        <v>93.342600000000004</v>
      </c>
      <c r="H149" s="76">
        <f>[5]!s_pq_pctchange(B149,$F$5,$G$5)</f>
        <v>3.5590969455511434</v>
      </c>
    </row>
    <row r="150" spans="1:8">
      <c r="A150" s="173"/>
      <c r="B150" s="109" t="s">
        <v>286</v>
      </c>
      <c r="C150" s="71" t="str">
        <f>[5]!S_INFO_NAME(B150)</f>
        <v>汤臣倍健</v>
      </c>
      <c r="D150" s="76">
        <f>[5]!s_pq_pctchange(B150,$B$5,$D$5)</f>
        <v>-1.7030729359496566</v>
      </c>
      <c r="E150" s="72">
        <f>[5]!S_VAL_PE_TTM(B150,$D$5)</f>
        <v>31.952033996582031</v>
      </c>
      <c r="F150" s="72">
        <f ca="1">[5]!S_VAL_PB(B150,$E$5,1)</f>
        <v>7.8303117752075195</v>
      </c>
      <c r="G150" s="72">
        <f>[5]!S_VAL_MV(B150,$D$5)/100000000</f>
        <v>174.70190457000001</v>
      </c>
      <c r="H150" s="76">
        <f>[5]!s_pq_pctchange(B150,$F$5,$G$5)</f>
        <v>-2.1479393207141761</v>
      </c>
    </row>
    <row r="151" spans="1:8">
      <c r="A151" s="173"/>
      <c r="B151" s="109" t="s">
        <v>287</v>
      </c>
      <c r="C151" s="71" t="str">
        <f>[5]!S_INFO_NAME(B151)</f>
        <v>大华农</v>
      </c>
      <c r="D151" s="76">
        <f>[5]!s_pq_pctchange(B151,$B$5,$D$5)</f>
        <v>-1.3574660633484115</v>
      </c>
      <c r="E151" s="72">
        <f>[5]!S_VAL_PE_TTM(B151,$D$5)</f>
        <v>30.646198272705078</v>
      </c>
      <c r="F151" s="72">
        <f ca="1">[5]!S_VAL_PB(B151,$E$5,1)</f>
        <v>2.1717922687530518</v>
      </c>
      <c r="G151" s="72">
        <f>[5]!S_VAL_MV(B151,$D$5)/100000000</f>
        <v>46.564799999999998</v>
      </c>
      <c r="H151" s="76">
        <f>[5]!s_pq_pctchange(B151,$F$5,$G$5)</f>
        <v>-0.66889632107023367</v>
      </c>
    </row>
    <row r="152" spans="1:8">
      <c r="A152" s="173"/>
      <c r="B152" s="109" t="s">
        <v>288</v>
      </c>
      <c r="C152" s="71" t="str">
        <f>[5]!S_INFO_NAME(B152)</f>
        <v>舒泰神</v>
      </c>
      <c r="D152" s="76">
        <f>[5]!s_pq_pctchange(B152,$B$5,$D$5)</f>
        <v>3.264195851751106</v>
      </c>
      <c r="E152" s="72">
        <f>[5]!S_VAL_PE_TTM(B152,$D$5)</f>
        <v>61.615306854248047</v>
      </c>
      <c r="F152" s="72">
        <f ca="1">[5]!S_VAL_PB(B152,$E$5,1)</f>
        <v>5.4547858238220215</v>
      </c>
      <c r="G152" s="72">
        <f>[5]!S_VAL_MV(B152,$D$5)/100000000</f>
        <v>72.924443999999994</v>
      </c>
      <c r="H152" s="76">
        <f>[5]!s_pq_pctchange(B152,$F$5,$G$5)</f>
        <v>-6.6666666666666652</v>
      </c>
    </row>
    <row r="153" spans="1:8">
      <c r="A153" s="173"/>
      <c r="B153" s="109" t="s">
        <v>289</v>
      </c>
      <c r="C153" s="71" t="str">
        <f>[5]!S_INFO_NAME(B153)</f>
        <v>冠昊生物</v>
      </c>
      <c r="D153" s="76">
        <f>[5]!s_pq_pctchange(B153,$B$5,$D$5)</f>
        <v>-5.5738843549227308</v>
      </c>
      <c r="E153" s="72">
        <f>[5]!S_VAL_PE_TTM(B153,$D$5)</f>
        <v>151.06558227539062</v>
      </c>
      <c r="F153" s="72">
        <f ca="1">[5]!S_VAL_PB(B153,$E$5,1)</f>
        <v>13.583720207214355</v>
      </c>
      <c r="G153" s="72">
        <f>[5]!S_VAL_MV(B153,$D$5)/100000000</f>
        <v>67.210960999999998</v>
      </c>
      <c r="H153" s="76">
        <f>[5]!s_pq_pctchange(B153,$F$5,$G$5)</f>
        <v>-6.2003179650238494</v>
      </c>
    </row>
    <row r="154" spans="1:8">
      <c r="A154" s="173"/>
      <c r="B154" s="109" t="s">
        <v>290</v>
      </c>
      <c r="C154" s="71" t="str">
        <f>[5]!S_INFO_NAME(B154)</f>
        <v>东宝生物</v>
      </c>
      <c r="D154" s="76">
        <f>[5]!s_pq_pctchange(B154,$B$5,$D$5)</f>
        <v>0.68807339449543647</v>
      </c>
      <c r="E154" s="72">
        <f>[5]!S_VAL_PE_TTM(B154,$D$5)</f>
        <v>216.11537170410156</v>
      </c>
      <c r="F154" s="72">
        <f ca="1">[5]!S_VAL_PB(B154,$E$5,1)</f>
        <v>7.3742237091064453</v>
      </c>
      <c r="G154" s="72">
        <f>[5]!S_VAL_MV(B154,$D$5)/100000000</f>
        <v>26.017071600000001</v>
      </c>
      <c r="H154" s="76">
        <f>[5]!s_pq_pctchange(B154,$F$5,$G$5)</f>
        <v>-2.6382978723404227</v>
      </c>
    </row>
    <row r="155" spans="1:8">
      <c r="A155" s="173"/>
      <c r="B155" s="109" t="s">
        <v>291</v>
      </c>
      <c r="C155" s="71" t="str">
        <f>[5]!S_INFO_NAME(B155)</f>
        <v>常山药业</v>
      </c>
      <c r="D155" s="76">
        <f>[5]!s_pq_pctchange(B155,$B$5,$D$5)</f>
        <v>8.5084033613445307</v>
      </c>
      <c r="E155" s="72">
        <f>[5]!S_VAL_PE_TTM(B155,$D$5)</f>
        <v>49.023807525634766</v>
      </c>
      <c r="F155" s="72">
        <f ca="1">[5]!S_VAL_PB(B155,$E$5,1)</f>
        <v>4.7973675727844238</v>
      </c>
      <c r="G155" s="72">
        <f>[5]!S_VAL_MV(B155,$D$5)/100000000</f>
        <v>58.390955130000002</v>
      </c>
      <c r="H155" s="76">
        <f>[5]!s_pq_pctchange(B155,$F$5,$G$5)</f>
        <v>9.6814232519652386</v>
      </c>
    </row>
    <row r="156" spans="1:8">
      <c r="A156" s="173"/>
      <c r="B156" s="109" t="s">
        <v>292</v>
      </c>
      <c r="C156" s="71" t="str">
        <f>[5]!S_INFO_NAME(B156)</f>
        <v>博雅生物</v>
      </c>
      <c r="D156" s="76">
        <f>[5]!s_pq_pctchange(B156,$B$5,$D$5)</f>
        <v>-7.1012332294348779</v>
      </c>
      <c r="E156" s="72">
        <f>[5]!S_VAL_PE_TTM(B156,$D$5)</f>
        <v>53.909549713134766</v>
      </c>
      <c r="F156" s="72">
        <f ca="1">[5]!S_VAL_PB(B156,$E$5,1)</f>
        <v>6.7866301536560059</v>
      </c>
      <c r="G156" s="72">
        <f>[5]!S_VAL_MV(B156,$D$5)/100000000</f>
        <v>51.960900000000002</v>
      </c>
      <c r="H156" s="76">
        <f>[5]!s_pq_pctchange(B156,$F$5,$G$5)</f>
        <v>-3.7399999999999989</v>
      </c>
    </row>
    <row r="157" spans="1:8">
      <c r="A157" s="173"/>
      <c r="B157" s="109" t="s">
        <v>293</v>
      </c>
      <c r="C157" s="71" t="str">
        <f>[5]!S_INFO_NAME(B157)</f>
        <v>我武生物</v>
      </c>
      <c r="D157" s="76">
        <f>[5]!s_pq_pctchange(B157,$B$5,$D$5)</f>
        <v>-0.71174377224199059</v>
      </c>
      <c r="E157" s="72">
        <f>[5]!S_VAL_PE_TTM(B157,$D$5)</f>
        <v>70.466407775878906</v>
      </c>
      <c r="F157" s="72">
        <f ca="1">[5]!S_VAL_PB(B157,$E$5,1)</f>
        <v>24.710554122924805</v>
      </c>
      <c r="G157" s="72">
        <f>[5]!S_VAL_MV(B157,$D$5)/100000000</f>
        <v>63.120959999999997</v>
      </c>
      <c r="H157" s="76">
        <f>[5]!s_pq_pctchange(B157,$F$5,$G$5)</f>
        <v>0</v>
      </c>
    </row>
    <row r="158" spans="1:8">
      <c r="A158" s="173"/>
      <c r="B158" s="109" t="s">
        <v>294</v>
      </c>
      <c r="C158" s="71" t="str">
        <f>[5]!S_INFO_NAME(B158)</f>
        <v>金花股份</v>
      </c>
      <c r="D158" s="76">
        <f>[5]!s_pq_pctchange(B158,$B$5,$D$5)</f>
        <v>0.55511498810467685</v>
      </c>
      <c r="E158" s="72">
        <f>[5]!S_VAL_PE_TTM(B158,$D$5)</f>
        <v>88.2650146484375</v>
      </c>
      <c r="F158" s="72">
        <f ca="1">[5]!S_VAL_PB(B158,$E$5,1)</f>
        <v>3.8437538146972656</v>
      </c>
      <c r="G158" s="72">
        <f>[5]!S_VAL_MV(B158,$D$5)/100000000</f>
        <v>38.711516569600001</v>
      </c>
      <c r="H158" s="76">
        <f>[5]!s_pq_pctchange(B158,$F$5,$G$5)</f>
        <v>-2.4793388429752206</v>
      </c>
    </row>
    <row r="159" spans="1:8">
      <c r="A159" s="173"/>
      <c r="B159" s="109" t="s">
        <v>295</v>
      </c>
      <c r="C159" s="71" t="str">
        <f>[5]!S_INFO_NAME(B159)</f>
        <v>天坛生物</v>
      </c>
      <c r="D159" s="76">
        <f>[5]!s_pq_pctchange(B159,$B$5,$D$5)</f>
        <v>-6.4293121327341769</v>
      </c>
      <c r="E159" s="72">
        <f>[5]!S_VAL_PE_TTM(B159,$D$5)</f>
        <v>47.887420654296875</v>
      </c>
      <c r="F159" s="72">
        <f ca="1">[5]!S_VAL_PB(B159,$E$5,1)</f>
        <v>7.2180132865905762</v>
      </c>
      <c r="G159" s="72">
        <f>[5]!S_VAL_MV(B159,$D$5)/100000000</f>
        <v>139.53688116760003</v>
      </c>
      <c r="H159" s="76">
        <f>[5]!s_pq_pctchange(B159,$F$5,$G$5)</f>
        <v>1.2380952380952381</v>
      </c>
    </row>
    <row r="160" spans="1:8">
      <c r="A160" s="173"/>
      <c r="B160" s="109" t="s">
        <v>296</v>
      </c>
      <c r="C160" s="71" t="str">
        <f>[5]!S_INFO_NAME(B160)</f>
        <v>仰帆控股</v>
      </c>
      <c r="D160" s="76">
        <f>[5]!s_pq_pctchange(B160,$B$5,$D$5)</f>
        <v>0</v>
      </c>
      <c r="E160" s="72">
        <f>[5]!S_VAL_PE_TTM(B160,$D$5)</f>
        <v>-1886.5379638671875</v>
      </c>
      <c r="F160" s="72">
        <f ca="1">[5]!S_VAL_PB(B160,$E$5,1)</f>
        <v>469.49319458007812</v>
      </c>
      <c r="G160" s="72">
        <f>[5]!S_VAL_MV(B160,$D$5)/100000000</f>
        <v>15.432840000000001</v>
      </c>
      <c r="H160" s="76">
        <f>[5]!s_pq_pctchange(B160,$F$5,$G$5)</f>
        <v>-7.6149425287356358</v>
      </c>
    </row>
    <row r="161" spans="1:8">
      <c r="A161" s="173"/>
      <c r="B161" s="109" t="s">
        <v>297</v>
      </c>
      <c r="C161" s="71" t="str">
        <f>[5]!S_INFO_NAME(B161)</f>
        <v>交大昂立</v>
      </c>
      <c r="D161" s="76">
        <f>[5]!s_pq_pctchange(B161,$B$5,$D$5)</f>
        <v>2.2265246853823806</v>
      </c>
      <c r="E161" s="72">
        <f>[5]!S_VAL_PE_TTM(B161,$D$5)</f>
        <v>43.116550445556641</v>
      </c>
      <c r="F161" s="72">
        <f ca="1">[5]!S_VAL_PB(B161,$E$5,1)</f>
        <v>2.5088868141174316</v>
      </c>
      <c r="G161" s="72">
        <f>[5]!S_VAL_MV(B161,$D$5)/100000000</f>
        <v>32.947200000000002</v>
      </c>
      <c r="H161" s="76">
        <f>[5]!s_pq_pctchange(B161,$F$5,$G$5)</f>
        <v>-8.2558139534883672</v>
      </c>
    </row>
    <row r="162" spans="1:8">
      <c r="A162" s="173"/>
      <c r="B162" s="109" t="s">
        <v>298</v>
      </c>
      <c r="C162" s="71" t="str">
        <f>[5]!S_INFO_NAME(B162)</f>
        <v>中源协和</v>
      </c>
      <c r="D162" s="76">
        <f>[5]!s_pq_pctchange(B162,$B$5,$D$5)</f>
        <v>-3.0998140111593298</v>
      </c>
      <c r="E162" s="72">
        <f>[5]!S_VAL_PE_TTM(B162,$D$5)</f>
        <v>193.57691955566406</v>
      </c>
      <c r="F162" s="72">
        <f ca="1">[5]!S_VAL_PB(B162,$E$5,1)</f>
        <v>22.045068740844727</v>
      </c>
      <c r="G162" s="72">
        <f>[5]!S_VAL_MV(B162,$D$5)/100000000</f>
        <v>110.20432597800001</v>
      </c>
      <c r="H162" s="76">
        <f>[5]!s_pq_pctchange(B162,$F$5,$G$5)</f>
        <v>-4.4657097288676066</v>
      </c>
    </row>
    <row r="163" spans="1:8">
      <c r="A163" s="173"/>
      <c r="B163" s="109" t="s">
        <v>299</v>
      </c>
      <c r="C163" s="71" t="str">
        <f>[5]!S_INFO_NAME(B163)</f>
        <v>通化东宝</v>
      </c>
      <c r="D163" s="76">
        <f>[5]!s_pq_pctchange(B163,$B$5,$D$5)</f>
        <v>2.8433151845129956</v>
      </c>
      <c r="E163" s="72">
        <f>[5]!S_VAL_PE_TTM(B163,$D$5)</f>
        <v>81.474510192871094</v>
      </c>
      <c r="F163" s="72">
        <f ca="1">[5]!S_VAL_PB(B163,$E$5,1)</f>
        <v>8.8101530075073242</v>
      </c>
      <c r="G163" s="72">
        <f>[5]!S_VAL_MV(B163,$D$5)/100000000</f>
        <v>175.11708976</v>
      </c>
      <c r="H163" s="76">
        <f>[5]!s_pq_pctchange(B163,$F$5,$G$5)</f>
        <v>2.2712090848363342</v>
      </c>
    </row>
    <row r="164" spans="1:8">
      <c r="A164" s="172" t="s">
        <v>333</v>
      </c>
      <c r="B164" s="109" t="s">
        <v>301</v>
      </c>
      <c r="C164" s="71" t="str">
        <f>[5]!S_INFO_NAME(B164)</f>
        <v>国药一致</v>
      </c>
      <c r="D164" s="76">
        <f>[5]!s_pq_pctchange(B164,$B$5,$D$5)</f>
        <v>-2.5997952917093059</v>
      </c>
      <c r="E164" s="72">
        <f>[5]!S_VAL_PE_TTM(B164,$D$5)</f>
        <v>27.409452438354492</v>
      </c>
      <c r="F164" s="72">
        <f ca="1">[5]!S_VAL_PB(B164,$E$5,1)</f>
        <v>7.508664608001709</v>
      </c>
      <c r="G164" s="72">
        <f>[5]!S_VAL_MV(B164,$D$5)/100000000</f>
        <v>172.54027847939997</v>
      </c>
      <c r="H164" s="76">
        <f>[5]!s_pq_pctchange(B164,$F$5,$G$5)</f>
        <v>18.596311475409834</v>
      </c>
    </row>
    <row r="165" spans="1:8">
      <c r="A165" s="173"/>
      <c r="B165" s="109" t="s">
        <v>302</v>
      </c>
      <c r="C165" s="71" t="str">
        <f>[5]!S_INFO_NAME(B165)</f>
        <v>英特集团</v>
      </c>
      <c r="D165" s="76">
        <f>[5]!s_pq_pctchange(B165,$B$5,$D$5)</f>
        <v>-1.8766756032171372</v>
      </c>
      <c r="E165" s="72">
        <f>[5]!S_VAL_PE_TTM(B165,$D$5)</f>
        <v>59.064762115478516</v>
      </c>
      <c r="F165" s="72">
        <f ca="1">[5]!S_VAL_PB(B165,$E$5,1)</f>
        <v>6.9445180892944336</v>
      </c>
      <c r="G165" s="72">
        <f>[5]!S_VAL_MV(B165,$D$5)/100000000</f>
        <v>37.963340118000005</v>
      </c>
      <c r="H165" s="76">
        <f>[5]!s_pq_pctchange(B165,$F$5,$G$5)</f>
        <v>-3.8009049773755632</v>
      </c>
    </row>
    <row r="166" spans="1:8">
      <c r="A166" s="173"/>
      <c r="B166" s="109" t="s">
        <v>303</v>
      </c>
      <c r="C166" s="71" t="str">
        <f>[5]!S_INFO_NAME(B166)</f>
        <v>桐君阁</v>
      </c>
      <c r="D166" s="76">
        <f>[5]!s_pq_pctchange(B166,$B$5,$D$5)</f>
        <v>-4.8005409060175808</v>
      </c>
      <c r="E166" s="72">
        <f>[5]!S_VAL_PE_TTM(B166,$D$5)</f>
        <v>644.7105712890625</v>
      </c>
      <c r="F166" s="72">
        <f ca="1">[5]!S_VAL_PB(B166,$E$5,1)</f>
        <v>8.1101932525634766</v>
      </c>
      <c r="G166" s="72">
        <f>[5]!S_VAL_MV(B166,$D$5)/100000000</f>
        <v>38.668042406399998</v>
      </c>
      <c r="H166" s="76">
        <f>[5]!s_pq_pctchange(B166,$F$5,$G$5)</f>
        <v>-10.273224043715846</v>
      </c>
    </row>
    <row r="167" spans="1:8">
      <c r="A167" s="173"/>
      <c r="B167" s="109" t="s">
        <v>304</v>
      </c>
      <c r="C167" s="71" t="str">
        <f>[5]!S_INFO_NAME(B167)</f>
        <v>浙江震元</v>
      </c>
      <c r="D167" s="76">
        <f>[5]!s_pq_pctchange(B167,$B$5,$D$5)</f>
        <v>-1.9665683382497412</v>
      </c>
      <c r="E167" s="72">
        <f>[5]!S_VAL_PE_TTM(B167,$D$5)</f>
        <v>61.951820373535156</v>
      </c>
      <c r="F167" s="72">
        <f ca="1">[5]!S_VAL_PB(B167,$E$5,1)</f>
        <v>2.844923734664917</v>
      </c>
      <c r="G167" s="72">
        <f>[5]!S_VAL_MV(B167,$D$5)/100000000</f>
        <v>33.3120916142</v>
      </c>
      <c r="H167" s="76">
        <f>[5]!s_pq_pctchange(B167,$F$5,$G$5)</f>
        <v>2.6404874746106977</v>
      </c>
    </row>
    <row r="168" spans="1:8">
      <c r="A168" s="173"/>
      <c r="B168" s="109" t="s">
        <v>305</v>
      </c>
      <c r="C168" s="71" t="str">
        <f>[5]!S_INFO_NAME(B168)</f>
        <v>嘉事堂</v>
      </c>
      <c r="D168" s="76">
        <f>[5]!s_pq_pctchange(B168,$B$5,$D$5)</f>
        <v>-0.44971381847913605</v>
      </c>
      <c r="E168" s="72">
        <f>[5]!S_VAL_PE_TTM(B168,$D$5)</f>
        <v>24.043912887573242</v>
      </c>
      <c r="F168" s="72">
        <f ca="1">[5]!S_VAL_PB(B168,$E$5,1)</f>
        <v>4.9668378829956055</v>
      </c>
      <c r="G168" s="72">
        <f>[5]!S_VAL_MV(B168,$D$5)/100000000</f>
        <v>58.44</v>
      </c>
      <c r="H168" s="76">
        <f>[5]!s_pq_pctchange(B168,$F$5,$G$5)</f>
        <v>-9.2827004219409375</v>
      </c>
    </row>
    <row r="169" spans="1:8">
      <c r="A169" s="173"/>
      <c r="B169" s="109" t="s">
        <v>306</v>
      </c>
      <c r="C169" s="71" t="str">
        <f>[5]!S_INFO_NAME(B169)</f>
        <v>中国医药</v>
      </c>
      <c r="D169" s="76">
        <f>[5]!s_pq_pctchange(B169,$B$5,$D$5)</f>
        <v>-3.5558780841799753</v>
      </c>
      <c r="E169" s="72">
        <f>[5]!S_VAL_PE_TTM(B169,$D$5)</f>
        <v>23.187829971313477</v>
      </c>
      <c r="F169" s="72">
        <f ca="1">[5]!S_VAL_PB(B169,$E$5,1)</f>
        <v>4.020477294921875</v>
      </c>
      <c r="G169" s="72">
        <f>[5]!S_VAL_MV(B169,$D$5)/100000000</f>
        <v>134.56303086</v>
      </c>
      <c r="H169" s="76">
        <f>[5]!s_pq_pctchange(B169,$F$5,$G$5)</f>
        <v>1.1126564673157091</v>
      </c>
    </row>
    <row r="170" spans="1:8">
      <c r="A170" s="173"/>
      <c r="B170" s="109" t="s">
        <v>307</v>
      </c>
      <c r="C170" s="71" t="str">
        <f>[5]!S_INFO_NAME(B170)</f>
        <v>国药股份</v>
      </c>
      <c r="D170" s="76">
        <f>[5]!s_pq_pctchange(B170,$B$5,$D$5)</f>
        <v>3.7091988130564024</v>
      </c>
      <c r="E170" s="72">
        <f>[5]!S_VAL_PE_TTM(B170,$D$5)</f>
        <v>28.782447814941406</v>
      </c>
      <c r="F170" s="72">
        <f ca="1">[5]!S_VAL_PB(B170,$E$5,1)</f>
        <v>6.284785270690918</v>
      </c>
      <c r="G170" s="72">
        <f>[5]!S_VAL_MV(B170,$D$5)/100000000</f>
        <v>133.87248</v>
      </c>
      <c r="H170" s="76">
        <f>[5]!s_pq_pctchange(B170,$F$5,$G$5)</f>
        <v>10.60961313012896</v>
      </c>
    </row>
    <row r="171" spans="1:8">
      <c r="A171" s="173"/>
      <c r="B171" s="109" t="s">
        <v>308</v>
      </c>
      <c r="C171" s="71" t="str">
        <f>[5]!S_INFO_NAME(B171)</f>
        <v>南京医药</v>
      </c>
      <c r="D171" s="76">
        <f>[5]!s_pq_pctchange(B171,$B$5,$D$5)</f>
        <v>-3.6674816625916762</v>
      </c>
      <c r="E171" s="72">
        <f>[5]!S_VAL_PE_TTM(B171,$D$5)</f>
        <v>79.066009521484375</v>
      </c>
      <c r="F171" s="72">
        <f ca="1">[5]!S_VAL_PB(B171,$E$5,1)</f>
        <v>5.2307820320129395</v>
      </c>
      <c r="G171" s="72">
        <f>[5]!S_VAL_MV(B171,$D$5)/100000000</f>
        <v>54.654157583999996</v>
      </c>
      <c r="H171" s="76">
        <f>[5]!s_pq_pctchange(B171,$F$5,$G$5)</f>
        <v>-8.333333333333325</v>
      </c>
    </row>
    <row r="172" spans="1:8">
      <c r="A172" s="173"/>
      <c r="B172" s="109" t="s">
        <v>309</v>
      </c>
      <c r="C172" s="71" t="str">
        <f>[5]!S_INFO_NAME(B172)</f>
        <v>第一医药</v>
      </c>
      <c r="D172" s="76">
        <f>[5]!s_pq_pctchange(B172,$B$5,$D$5)</f>
        <v>0.390625</v>
      </c>
      <c r="E172" s="72">
        <f>[5]!S_VAL_PE_TTM(B172,$D$5)</f>
        <v>79.442344665527344</v>
      </c>
      <c r="F172" s="72">
        <f ca="1">[5]!S_VAL_PB(B172,$E$5,1)</f>
        <v>5.4387707710266113</v>
      </c>
      <c r="G172" s="72">
        <f>[5]!S_VAL_MV(B172,$D$5)/100000000</f>
        <v>28.666595589499998</v>
      </c>
      <c r="H172" s="76">
        <f>[5]!s_pq_pctchange(B172,$F$5,$G$5)</f>
        <v>-6.8777292576419402</v>
      </c>
    </row>
    <row r="173" spans="1:8">
      <c r="A173" s="173"/>
      <c r="B173" s="109" t="s">
        <v>310</v>
      </c>
      <c r="C173" s="71" t="str">
        <f>[5]!S_INFO_NAME(B173)</f>
        <v>九州通</v>
      </c>
      <c r="D173" s="76">
        <f>[5]!s_pq_pctchange(B173,$B$5,$D$5)</f>
        <v>-3.0506406345332304</v>
      </c>
      <c r="E173" s="72">
        <f>[5]!S_VAL_PE_TTM(B173,$D$5)</f>
        <v>49.016448974609375</v>
      </c>
      <c r="F173" s="72">
        <f ca="1">[5]!S_VAL_PB(B173,$E$5,1)</f>
        <v>5.0488982200622559</v>
      </c>
      <c r="G173" s="72">
        <f>[5]!S_VAL_MV(B173,$D$5)/100000000</f>
        <v>261.08459112260005</v>
      </c>
      <c r="H173" s="76">
        <f>[5]!s_pq_pctchange(B173,$F$5,$G$5)</f>
        <v>9.897360703812307</v>
      </c>
    </row>
    <row r="174" spans="1:8">
      <c r="A174" s="173"/>
      <c r="B174" s="109" t="s">
        <v>311</v>
      </c>
      <c r="C174" s="71" t="str">
        <f>[5]!S_INFO_NAME(B174)</f>
        <v>上海医药</v>
      </c>
      <c r="D174" s="76">
        <f>[5]!s_pq_pctchange(B174,$B$5,$D$5)</f>
        <v>-1.7699115044247815</v>
      </c>
      <c r="E174" s="72">
        <f>[5]!S_VAL_PE_TTM(B174,$D$5)</f>
        <v>15.659231185913086</v>
      </c>
      <c r="F174" s="72">
        <f ca="1">[5]!S_VAL_PB(B174,$E$5,1)</f>
        <v>1.4950010776519775</v>
      </c>
      <c r="G174" s="72">
        <f>[5]!S_VAL_MV(B174,$D$5)/100000000</f>
        <v>388.00979063339997</v>
      </c>
      <c r="H174" s="76">
        <f>[5]!s_pq_pctchange(B174,$F$5,$G$5)</f>
        <v>-4.7649710238248488</v>
      </c>
    </row>
    <row r="175" spans="1:8">
      <c r="A175" s="172" t="s">
        <v>327</v>
      </c>
      <c r="B175" s="109" t="s">
        <v>312</v>
      </c>
      <c r="C175" s="71" t="str">
        <f>[5]!S_INFO_NAME(B175)</f>
        <v>鱼跃医疗</v>
      </c>
      <c r="D175" s="76">
        <f>[5]!s_pq_pctchange(B175,$B$5,$D$5)</f>
        <v>-3.703703703703709</v>
      </c>
      <c r="E175" s="72">
        <f>[5]!S_VAL_PE_TTM(B175,$D$5)</f>
        <v>48.320507049560547</v>
      </c>
      <c r="F175" s="72">
        <f ca="1">[5]!S_VAL_PB(B175,$E$5,1)</f>
        <v>9.7047309875488281</v>
      </c>
      <c r="G175" s="72">
        <f>[5]!S_VAL_MV(B175,$D$5)/100000000</f>
        <v>145.12854720000001</v>
      </c>
      <c r="H175" s="76">
        <f>[5]!s_pq_pctchange(B175,$F$5,$G$5)</f>
        <v>-8.7130295763389256</v>
      </c>
    </row>
    <row r="176" spans="1:8">
      <c r="A176" s="173"/>
      <c r="B176" s="109" t="s">
        <v>313</v>
      </c>
      <c r="C176" s="71" t="str">
        <f>[5]!S_INFO_NAME(B176)</f>
        <v>九安医疗</v>
      </c>
      <c r="D176" s="76">
        <f>[5]!s_pq_pctchange(B176,$B$5,$D$5)</f>
        <v>-4.0275761973875168</v>
      </c>
      <c r="E176" s="72">
        <f>[5]!S_VAL_PE_TTM(B176,$D$5)</f>
        <v>-221.18707275390625</v>
      </c>
      <c r="F176" s="72">
        <f ca="1">[5]!S_VAL_PB(B176,$E$5,1)</f>
        <v>13.095795631408691</v>
      </c>
      <c r="G176" s="72">
        <f>[5]!S_VAL_MV(B176,$D$5)/100000000</f>
        <v>98.394000000000005</v>
      </c>
      <c r="H176" s="76">
        <f>[5]!s_pq_pctchange(B176,$F$5,$G$5)</f>
        <v>-8.1666666666666785</v>
      </c>
    </row>
    <row r="177" spans="1:8">
      <c r="A177" s="173"/>
      <c r="B177" s="109" t="s">
        <v>314</v>
      </c>
      <c r="C177" s="71" t="str">
        <f>[5]!S_INFO_NAME(B177)</f>
        <v>尚荣医疗</v>
      </c>
      <c r="D177" s="76">
        <f>[5]!s_pq_pctchange(B177,$B$5,$D$5)</f>
        <v>3.3868092691621943</v>
      </c>
      <c r="E177" s="72">
        <f>[5]!S_VAL_PE_TTM(B177,$D$5)</f>
        <v>108.39820098876953</v>
      </c>
      <c r="F177" s="72">
        <f ca="1">[5]!S_VAL_PB(B177,$E$5,1)</f>
        <v>8.2205295562744141</v>
      </c>
      <c r="G177" s="72">
        <f>[5]!S_VAL_MV(B177,$D$5)/100000000</f>
        <v>104.33475</v>
      </c>
      <c r="H177" s="76">
        <f>[5]!s_pq_pctchange(B177,$F$5,$G$5)</f>
        <v>12.225938312894847</v>
      </c>
    </row>
    <row r="178" spans="1:8">
      <c r="A178" s="173"/>
      <c r="B178" s="109" t="s">
        <v>315</v>
      </c>
      <c r="C178" s="71" t="str">
        <f>[5]!S_INFO_NAME(B178)</f>
        <v>乐普医疗</v>
      </c>
      <c r="D178" s="76">
        <f>[5]!s_pq_pctchange(B178,$B$5,$D$5)</f>
        <v>0</v>
      </c>
      <c r="E178" s="72">
        <f>[5]!S_VAL_PE_TTM(B178,$D$5)</f>
        <v>52.298538208007813</v>
      </c>
      <c r="F178" s="72">
        <f ca="1">[5]!S_VAL_PB(B178,$E$5,1)</f>
        <v>7.6674919128417969</v>
      </c>
      <c r="G178" s="72">
        <f>[5]!S_VAL_MV(B178,$D$5)/100000000</f>
        <v>212.01320000000001</v>
      </c>
      <c r="H178" s="76">
        <f>[5]!s_pq_pctchange(B178,$F$5,$G$5)</f>
        <v>9.4056172436316032</v>
      </c>
    </row>
    <row r="179" spans="1:8">
      <c r="A179" s="173"/>
      <c r="B179" s="109" t="s">
        <v>316</v>
      </c>
      <c r="C179" s="71" t="str">
        <f>[5]!S_INFO_NAME(B179)</f>
        <v>阳普医疗</v>
      </c>
      <c r="D179" s="76">
        <f>[5]!s_pq_pctchange(B179,$B$5,$D$5)</f>
        <v>-3.3075299085151388</v>
      </c>
      <c r="E179" s="72">
        <f>[5]!S_VAL_PE_TTM(B179,$D$5)</f>
        <v>70.271820068359375</v>
      </c>
      <c r="F179" s="72">
        <f ca="1">[5]!S_VAL_PB(B179,$E$5,1)</f>
        <v>5.7959036827087402</v>
      </c>
      <c r="G179" s="72">
        <f>[5]!S_VAL_MV(B179,$D$5)/100000000</f>
        <v>40.670400000000001</v>
      </c>
      <c r="H179" s="76">
        <f>[5]!s_pq_pctchange(B179,$F$5,$G$5)</f>
        <v>0.17064846416383617</v>
      </c>
    </row>
    <row r="180" spans="1:8">
      <c r="A180" s="173"/>
      <c r="B180" s="109" t="s">
        <v>317</v>
      </c>
      <c r="C180" s="71" t="str">
        <f>[5]!S_INFO_NAME(B180)</f>
        <v>理邦仪器</v>
      </c>
      <c r="D180" s="76">
        <f>[5]!s_pq_pctchange(B180,$B$5,$D$5)</f>
        <v>-5.4185200161746883</v>
      </c>
      <c r="E180" s="72">
        <f>[5]!S_VAL_PE_TTM(B180,$D$5)</f>
        <v>305.46487426757812</v>
      </c>
      <c r="F180" s="72">
        <f ca="1">[5]!S_VAL_PB(B180,$E$5,1)</f>
        <v>3.7668190002441406</v>
      </c>
      <c r="G180" s="72">
        <f>[5]!S_VAL_MV(B180,$D$5)/100000000</f>
        <v>45.610500000000002</v>
      </c>
      <c r="H180" s="76">
        <f>[5]!s_pq_pctchange(B180,$F$5,$G$5)</f>
        <v>-8.1060889054912266</v>
      </c>
    </row>
    <row r="181" spans="1:8">
      <c r="A181" s="173"/>
      <c r="B181" s="109" t="s">
        <v>318</v>
      </c>
      <c r="C181" s="71" t="str">
        <f>[5]!S_INFO_NAME(B181)</f>
        <v>迪安诊断</v>
      </c>
      <c r="D181" s="76">
        <f>[5]!s_pq_pctchange(B181,$B$5,$D$5)</f>
        <v>0</v>
      </c>
      <c r="E181" s="72">
        <f>[5]!S_VAL_PE_TTM(B181,$D$5)</f>
        <v>79.792243957519531</v>
      </c>
      <c r="F181" s="72">
        <f ca="1">[5]!S_VAL_PB(B181,$E$5,1)</f>
        <v>15.661787986755371</v>
      </c>
      <c r="G181" s="72">
        <f>[5]!S_VAL_MV(B181,$D$5)/100000000</f>
        <v>90.315347860399996</v>
      </c>
      <c r="H181" s="76">
        <f>[5]!s_pq_pctchange(B181,$F$5,$G$5)</f>
        <v>-5.0647249190938437</v>
      </c>
    </row>
    <row r="182" spans="1:8">
      <c r="A182" s="173"/>
      <c r="B182" s="109" t="s">
        <v>319</v>
      </c>
      <c r="C182" s="71" t="str">
        <f>[5]!S_INFO_NAME(B182)</f>
        <v>宝莱特</v>
      </c>
      <c r="D182" s="76">
        <f>[5]!s_pq_pctchange(B182,$B$5,$D$5)</f>
        <v>-16.89703808180537</v>
      </c>
      <c r="E182" s="72">
        <f>[5]!S_VAL_PE_TTM(B182,$D$5)</f>
        <v>169.26078796386719</v>
      </c>
      <c r="F182" s="72">
        <f ca="1">[5]!S_VAL_PB(B182,$E$5,1)</f>
        <v>11.338651657104492</v>
      </c>
      <c r="G182" s="72">
        <f>[5]!S_VAL_MV(B182,$D$5)/100000000</f>
        <v>43.0375248</v>
      </c>
      <c r="H182" s="76">
        <f>[5]!s_pq_pctchange(B182,$F$5,$G$5)</f>
        <v>-11.66347992351816</v>
      </c>
    </row>
    <row r="183" spans="1:8">
      <c r="A183" s="173"/>
      <c r="B183" s="109" t="s">
        <v>320</v>
      </c>
      <c r="C183" s="71" t="str">
        <f>[5]!S_INFO_NAME(B183)</f>
        <v>和佳股份</v>
      </c>
      <c r="D183" s="76">
        <f>[5]!s_pq_pctchange(B183,$B$5,$D$5)</f>
        <v>-5.164319248826299</v>
      </c>
      <c r="E183" s="72">
        <f>[5]!S_VAL_PE_TTM(B183,$D$5)</f>
        <v>50.501686096191406</v>
      </c>
      <c r="F183" s="72">
        <f ca="1">[5]!S_VAL_PB(B183,$E$5,1)</f>
        <v>10.867399215698242</v>
      </c>
      <c r="G183" s="72">
        <f>[5]!S_VAL_MV(B183,$D$5)/100000000</f>
        <v>115.558443</v>
      </c>
      <c r="H183" s="76">
        <f>[5]!s_pq_pctchange(B183,$F$5,$G$5)</f>
        <v>-6.1231884057971087</v>
      </c>
    </row>
    <row r="184" spans="1:8">
      <c r="A184" s="173"/>
      <c r="B184" s="109" t="s">
        <v>321</v>
      </c>
      <c r="C184" s="71" t="str">
        <f>[5]!S_INFO_NAME(B184)</f>
        <v>三诺生物</v>
      </c>
      <c r="D184" s="76">
        <f>[5]!s_pq_pctchange(B184,$B$5,$D$5)</f>
        <v>-0.66564260112649265</v>
      </c>
      <c r="E184" s="72">
        <f>[5]!S_VAL_PE_TTM(B184,$D$5)</f>
        <v>40.559371948242188</v>
      </c>
      <c r="F184" s="72">
        <f ca="1">[5]!S_VAL_PB(B184,$E$5,1)</f>
        <v>8.0323581695556641</v>
      </c>
      <c r="G184" s="72">
        <f>[5]!S_VAL_MV(B184,$D$5)/100000000</f>
        <v>77.623279999999994</v>
      </c>
      <c r="H184" s="76">
        <f>[5]!s_pq_pctchange(B184,$F$5,$G$5)</f>
        <v>9.3362972372181829</v>
      </c>
    </row>
    <row r="185" spans="1:8">
      <c r="A185" s="173"/>
      <c r="B185" s="109" t="s">
        <v>322</v>
      </c>
      <c r="C185" s="71" t="str">
        <f>[5]!S_INFO_NAME(B185)</f>
        <v>戴维医疗</v>
      </c>
      <c r="D185" s="76">
        <f>[5]!s_pq_pctchange(B185,$B$5,$D$5)</f>
        <v>-7.56873648439913</v>
      </c>
      <c r="E185" s="72">
        <f>[5]!S_VAL_PE_TTM(B185,$D$5)</f>
        <v>88.788230895996094</v>
      </c>
      <c r="F185" s="72">
        <f ca="1">[5]!S_VAL_PB(B185,$E$5,1)</f>
        <v>7.4579663276672363</v>
      </c>
      <c r="G185" s="72">
        <f>[5]!S_VAL_MV(B185,$D$5)/100000000</f>
        <v>47.872</v>
      </c>
      <c r="H185" s="76">
        <f>[5]!s_pq_pctchange(B185,$F$5,$G$5)</f>
        <v>-19.472315124489036</v>
      </c>
    </row>
    <row r="186" spans="1:8">
      <c r="A186" s="173"/>
      <c r="B186" s="109" t="s">
        <v>323</v>
      </c>
      <c r="C186" s="71" t="str">
        <f>[5]!S_INFO_NAME(B186)</f>
        <v>凯利泰</v>
      </c>
      <c r="D186" s="76">
        <f>[5]!s_pq_pctchange(B186,$B$5,$D$5)</f>
        <v>0</v>
      </c>
      <c r="E186" s="72">
        <f>[5]!S_VAL_PE_TTM(B186,$D$5)</f>
        <v>78.497756958007813</v>
      </c>
      <c r="F186" s="72">
        <f ca="1">[5]!S_VAL_PB(B186,$E$5,1)</f>
        <v>10.416460990905762</v>
      </c>
      <c r="G186" s="72">
        <f>[5]!S_VAL_MV(B186,$D$5)/100000000</f>
        <v>53.016621386399997</v>
      </c>
      <c r="H186" s="76">
        <f>[5]!s_pq_pctchange(B186,$F$5,$G$5)</f>
        <v>-1.89657967255632</v>
      </c>
    </row>
    <row r="187" spans="1:8">
      <c r="A187" s="173"/>
      <c r="B187" s="109" t="s">
        <v>324</v>
      </c>
      <c r="C187" s="71" t="str">
        <f>[5]!S_INFO_NAME(B187)</f>
        <v>华润万东</v>
      </c>
      <c r="D187" s="76">
        <f>[5]!s_pq_pctchange(B187,$B$5,$D$5)</f>
        <v>-2.448453608247414</v>
      </c>
      <c r="E187" s="72">
        <f>[5]!S_VAL_PE_TTM(B187,$D$5)</f>
        <v>125.76278686523437</v>
      </c>
      <c r="F187" s="72">
        <f ca="1">[5]!S_VAL_PB(B187,$E$5,1)</f>
        <v>7.460451602935791</v>
      </c>
      <c r="G187" s="72">
        <f>[5]!S_VAL_MV(B187,$D$5)/100000000</f>
        <v>49.155794999999998</v>
      </c>
      <c r="H187" s="76">
        <f>[5]!s_pq_pctchange(B187,$F$5,$G$5)</f>
        <v>-9.6204766107678701</v>
      </c>
    </row>
    <row r="188" spans="1:8">
      <c r="A188" s="173"/>
      <c r="B188" s="109" t="s">
        <v>325</v>
      </c>
      <c r="C188" s="71" t="str">
        <f>[5]!S_INFO_NAME(B188)</f>
        <v>山东药玻</v>
      </c>
      <c r="D188" s="76">
        <f>[5]!s_pq_pctchange(B188,$B$5,$D$5)</f>
        <v>-3.8913362701908927</v>
      </c>
      <c r="E188" s="72">
        <f>[5]!S_VAL_PE_TTM(B188,$D$5)</f>
        <v>28.738702774047852</v>
      </c>
      <c r="F188" s="72">
        <f ca="1">[5]!S_VAL_PB(B188,$E$5,1)</f>
        <v>1.6862978935241699</v>
      </c>
      <c r="G188" s="72">
        <f>[5]!S_VAL_MV(B188,$D$5)/100000000</f>
        <v>33.691056529899996</v>
      </c>
      <c r="H188" s="76">
        <f>[5]!s_pq_pctchange(B188,$F$5,$G$5)</f>
        <v>-0.59642147117296984</v>
      </c>
    </row>
    <row r="189" spans="1:8">
      <c r="A189" s="174"/>
      <c r="B189" s="109" t="s">
        <v>326</v>
      </c>
      <c r="C189" s="71" t="str">
        <f>[5]!S_INFO_NAME(B189)</f>
        <v>新华医疗</v>
      </c>
      <c r="D189" s="76">
        <f>[5]!s_pq_pctchange(B189,$B$5,$D$5)</f>
        <v>-3.1097890751757729</v>
      </c>
      <c r="E189" s="72">
        <f>[5]!S_VAL_PE_TTM(B189,$D$5)</f>
        <v>46.993137359619141</v>
      </c>
      <c r="F189" s="72">
        <f ca="1">[5]!S_VAL_PB(B189,$E$5,1)</f>
        <v>5.840336799621582</v>
      </c>
      <c r="G189" s="72">
        <f>[5]!S_VAL_MV(B189,$D$5)/100000000</f>
        <v>142.44131511239999</v>
      </c>
      <c r="H189" s="76">
        <f>[5]!s_pq_pctchange(B189,$F$5,$G$5)</f>
        <v>13.324687955908576</v>
      </c>
    </row>
    <row r="190" spans="1:8">
      <c r="A190" s="172" t="s">
        <v>334</v>
      </c>
      <c r="B190" s="109" t="s">
        <v>329</v>
      </c>
      <c r="C190" s="71" t="str">
        <f>[5]!S_INFO_NAME(B190)</f>
        <v>海虹控股</v>
      </c>
      <c r="D190" s="76">
        <f>[5]!s_pq_pctchange(B190,$B$5,$D$5)</f>
        <v>3.5729847494553324</v>
      </c>
      <c r="E190" s="72">
        <f>[5]!S_VAL_PE_TTM(B190,$D$5)</f>
        <v>1601.6650390625</v>
      </c>
      <c r="F190" s="72">
        <f ca="1">[5]!S_VAL_PB(B190,$E$5,1)</f>
        <v>16.891809463500977</v>
      </c>
      <c r="G190" s="72">
        <f>[5]!S_VAL_MV(B190,$D$5)/100000000</f>
        <v>213.65003789079998</v>
      </c>
      <c r="H190" s="76">
        <f>[5]!s_pq_pctchange(B190,$F$5,$G$5)</f>
        <v>-11.814345991561181</v>
      </c>
    </row>
    <row r="191" spans="1:8">
      <c r="A191" s="173"/>
      <c r="B191" s="109" t="s">
        <v>328</v>
      </c>
      <c r="C191" s="71" t="str">
        <f>[5]!S_INFO_NAME(B191)</f>
        <v>爱尔眼科</v>
      </c>
      <c r="D191" s="76">
        <f>[5]!s_pq_pctchange(B191,$B$5,$D$5)</f>
        <v>-1.1363636363636354</v>
      </c>
      <c r="E191" s="72">
        <f>[5]!S_VAL_PE_TTM(B191,$D$5)</f>
        <v>59.458248138427734</v>
      </c>
      <c r="F191" s="72">
        <f ca="1">[5]!S_VAL_PB(B191,$E$5,1)</f>
        <v>10.47245979309082</v>
      </c>
      <c r="G191" s="72">
        <f>[5]!S_VAL_MV(B191,$D$5)/100000000</f>
        <v>176.23819463369998</v>
      </c>
      <c r="H191" s="76">
        <f>[5]!s_pq_pctchange(B191,$F$5,$G$5)</f>
        <v>-3.2248062015503787</v>
      </c>
    </row>
    <row r="192" spans="1:8">
      <c r="A192" s="173"/>
      <c r="B192" s="109" t="s">
        <v>330</v>
      </c>
      <c r="C192" s="71" t="str">
        <f>[5]!S_INFO_NAME(B192)</f>
        <v>泰格医药</v>
      </c>
      <c r="D192" s="76">
        <f>[5]!s_pq_pctchange(B192,$B$5,$D$5)</f>
        <v>-6.6368185409533815</v>
      </c>
      <c r="E192" s="72">
        <f>[5]!S_VAL_PE_TTM(B192,$D$5)</f>
        <v>67.88165283203125</v>
      </c>
      <c r="F192" s="72">
        <f ca="1">[5]!S_VAL_PB(B192,$E$5,1)</f>
        <v>9.4831209182739258</v>
      </c>
      <c r="G192" s="72">
        <f>[5]!S_VAL_MV(B192,$D$5)/100000000</f>
        <v>75.72120000000001</v>
      </c>
      <c r="H192" s="76">
        <f>[5]!s_pq_pctchange(B192,$F$5,$G$5)</f>
        <v>-4.1446872645063859</v>
      </c>
    </row>
    <row r="193" spans="1:8">
      <c r="A193" s="173"/>
      <c r="B193" s="109" t="s">
        <v>331</v>
      </c>
      <c r="C193" s="71" t="str">
        <f>[5]!S_INFO_NAME(B193)</f>
        <v>通策医疗</v>
      </c>
      <c r="D193" s="76">
        <f>[5]!s_pq_pctchange(B193,$B$5,$D$5)</f>
        <v>9.640591966173373</v>
      </c>
      <c r="E193" s="72">
        <f>[5]!S_VAL_PE_TTM(B193,$D$5)</f>
        <v>76.555191040039063</v>
      </c>
      <c r="F193" s="72">
        <f ca="1">[5]!S_VAL_PB(B193,$E$5,1)</f>
        <v>15.78431510925293</v>
      </c>
      <c r="G193" s="72">
        <f>[5]!S_VAL_MV(B193,$D$5)/100000000</f>
        <v>83.141952000000003</v>
      </c>
      <c r="H193" s="76">
        <f>[5]!s_pq_pctchange(B193,$F$5,$G$5)</f>
        <v>-6.8915382378598515</v>
      </c>
    </row>
    <row r="194" spans="1:8">
      <c r="A194" s="131"/>
      <c r="B194" s="109"/>
      <c r="C194" s="71"/>
      <c r="D194" s="76"/>
      <c r="E194" s="72"/>
      <c r="F194" s="72"/>
      <c r="G194" s="72"/>
      <c r="H194" s="76"/>
    </row>
    <row r="195" spans="1:8">
      <c r="A195" s="50" t="s">
        <v>351</v>
      </c>
      <c r="B195" s="50" t="s">
        <v>353</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624" activePane="bottomRight" state="frozen"/>
      <selection pane="topRight" activeCell="I1" sqref="I1"/>
      <selection pane="bottomLeft" activeCell="A5" sqref="A5"/>
      <selection pane="bottomRight" activeCell="I623" sqref="I623:Q639"/>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425</v>
      </c>
      <c r="I3" s="46" t="s">
        <v>454</v>
      </c>
      <c r="J3" s="46" t="s">
        <v>425</v>
      </c>
      <c r="K3" s="46" t="s">
        <v>456</v>
      </c>
      <c r="L3" s="46" t="s">
        <v>425</v>
      </c>
      <c r="M3" s="46" t="s">
        <v>450</v>
      </c>
      <c r="N3" s="46" t="s">
        <v>425</v>
      </c>
      <c r="O3" s="46" t="s">
        <v>448</v>
      </c>
      <c r="P3" s="46" t="s">
        <v>425</v>
      </c>
      <c r="Q3" s="46" t="s">
        <v>453</v>
      </c>
    </row>
    <row r="4" spans="1:17">
      <c r="H4" s="40" t="s">
        <v>430</v>
      </c>
      <c r="I4" s="40" t="s">
        <v>431</v>
      </c>
      <c r="J4" s="40" t="s">
        <v>430</v>
      </c>
      <c r="K4" s="40" t="s">
        <v>431</v>
      </c>
      <c r="L4" s="40" t="s">
        <v>430</v>
      </c>
      <c r="M4" s="40" t="s">
        <v>431</v>
      </c>
      <c r="N4" s="40" t="s">
        <v>430</v>
      </c>
      <c r="O4" s="40" t="s">
        <v>431</v>
      </c>
      <c r="P4" s="40" t="s">
        <v>430</v>
      </c>
      <c r="Q4" s="40" t="s">
        <v>431</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56">
        <v>41869</v>
      </c>
      <c r="I602" s="84">
        <v>158</v>
      </c>
      <c r="J602" s="134">
        <v>41869</v>
      </c>
      <c r="K602" s="84">
        <v>70</v>
      </c>
      <c r="L602" s="133">
        <v>41869</v>
      </c>
      <c r="M602" s="84">
        <v>140</v>
      </c>
      <c r="N602" s="133">
        <v>41869</v>
      </c>
      <c r="O602" s="84">
        <v>100</v>
      </c>
      <c r="P602" s="133">
        <v>41869</v>
      </c>
      <c r="Q602" s="84">
        <v>28</v>
      </c>
    </row>
    <row r="603" spans="8:17">
      <c r="H603" s="56">
        <v>41870</v>
      </c>
      <c r="I603" s="84">
        <v>158</v>
      </c>
      <c r="J603" s="134">
        <v>41870</v>
      </c>
      <c r="K603" s="84">
        <v>70</v>
      </c>
      <c r="L603" s="133">
        <v>41870</v>
      </c>
      <c r="M603" s="84">
        <v>140</v>
      </c>
      <c r="N603" s="133">
        <v>41870</v>
      </c>
      <c r="O603" s="84">
        <v>100</v>
      </c>
      <c r="P603" s="133">
        <v>41870</v>
      </c>
      <c r="Q603" s="84">
        <v>28</v>
      </c>
    </row>
    <row r="604" spans="8:17">
      <c r="H604" s="56">
        <v>41871</v>
      </c>
      <c r="I604" s="84">
        <v>158</v>
      </c>
      <c r="J604" s="134">
        <v>41871</v>
      </c>
      <c r="K604" s="84">
        <v>70</v>
      </c>
      <c r="L604" s="133">
        <v>41871</v>
      </c>
      <c r="M604" s="84">
        <v>140</v>
      </c>
      <c r="N604" s="133">
        <v>41871</v>
      </c>
      <c r="O604" s="84">
        <v>100</v>
      </c>
      <c r="P604" s="133">
        <v>41871</v>
      </c>
      <c r="Q604" s="84">
        <v>28</v>
      </c>
    </row>
    <row r="605" spans="8:17">
      <c r="H605" s="56">
        <v>41872</v>
      </c>
      <c r="I605" s="84">
        <v>158</v>
      </c>
      <c r="J605" s="134">
        <v>41872</v>
      </c>
      <c r="K605" s="84">
        <v>68</v>
      </c>
      <c r="L605" s="133">
        <v>41872</v>
      </c>
      <c r="M605" s="84">
        <v>140</v>
      </c>
      <c r="N605" s="133">
        <v>41872</v>
      </c>
      <c r="O605" s="84">
        <v>95</v>
      </c>
      <c r="P605" s="133">
        <v>41872</v>
      </c>
      <c r="Q605" s="84">
        <v>28</v>
      </c>
    </row>
    <row r="606" spans="8:17">
      <c r="H606" s="56">
        <v>41873</v>
      </c>
      <c r="I606" s="84">
        <v>158</v>
      </c>
      <c r="J606" s="134">
        <v>41873</v>
      </c>
      <c r="K606" s="84">
        <v>68</v>
      </c>
      <c r="L606" s="133">
        <v>41873</v>
      </c>
      <c r="M606" s="84">
        <v>140</v>
      </c>
      <c r="N606" s="133">
        <v>41873</v>
      </c>
      <c r="O606" s="84">
        <v>95</v>
      </c>
      <c r="P606" s="133">
        <v>41873</v>
      </c>
      <c r="Q606" s="84">
        <v>28</v>
      </c>
    </row>
    <row r="607" spans="8:17">
      <c r="H607" s="56">
        <v>41876</v>
      </c>
      <c r="I607" s="84">
        <v>158</v>
      </c>
      <c r="J607" s="134">
        <v>41876</v>
      </c>
      <c r="K607" s="84">
        <v>68</v>
      </c>
      <c r="L607" s="133">
        <v>41876</v>
      </c>
      <c r="M607" s="84">
        <v>140</v>
      </c>
      <c r="N607" s="133">
        <v>41876</v>
      </c>
      <c r="O607" s="84">
        <v>95</v>
      </c>
      <c r="P607" s="133">
        <v>41876</v>
      </c>
      <c r="Q607" s="84">
        <v>28</v>
      </c>
    </row>
    <row r="608" spans="8:17">
      <c r="H608" s="56">
        <v>41877</v>
      </c>
      <c r="I608" s="84">
        <v>158</v>
      </c>
      <c r="J608" s="134">
        <v>41877</v>
      </c>
      <c r="K608" s="84">
        <v>68</v>
      </c>
      <c r="L608" s="133">
        <v>41877</v>
      </c>
      <c r="M608" s="84">
        <v>155</v>
      </c>
      <c r="N608" s="133">
        <v>41877</v>
      </c>
      <c r="O608" s="84">
        <v>95</v>
      </c>
      <c r="P608" s="133">
        <v>41877</v>
      </c>
      <c r="Q608" s="84">
        <v>28</v>
      </c>
    </row>
    <row r="609" spans="8:17">
      <c r="H609" s="56">
        <v>41878</v>
      </c>
      <c r="I609" s="84">
        <v>158</v>
      </c>
      <c r="J609" s="134">
        <v>41878</v>
      </c>
      <c r="K609" s="84">
        <v>68</v>
      </c>
      <c r="L609" s="133">
        <v>41878</v>
      </c>
      <c r="M609" s="84">
        <v>155</v>
      </c>
      <c r="N609" s="133">
        <v>41878</v>
      </c>
      <c r="O609" s="84">
        <v>95</v>
      </c>
      <c r="P609" s="133">
        <v>41878</v>
      </c>
      <c r="Q609" s="84">
        <v>28</v>
      </c>
    </row>
    <row r="610" spans="8:17">
      <c r="H610" s="56">
        <v>41879</v>
      </c>
      <c r="I610" s="84">
        <v>158</v>
      </c>
      <c r="J610" s="134">
        <v>41879</v>
      </c>
      <c r="K610" s="84">
        <v>68</v>
      </c>
      <c r="L610" s="133">
        <v>41879</v>
      </c>
      <c r="M610" s="84">
        <v>155</v>
      </c>
      <c r="N610" s="133">
        <v>41879</v>
      </c>
      <c r="O610" s="84">
        <v>95</v>
      </c>
      <c r="P610" s="133">
        <v>41879</v>
      </c>
      <c r="Q610" s="84">
        <v>28</v>
      </c>
    </row>
    <row r="611" spans="8:17">
      <c r="H611" s="56">
        <v>41880</v>
      </c>
      <c r="I611" s="84">
        <v>158</v>
      </c>
      <c r="J611" s="134">
        <v>41880</v>
      </c>
      <c r="K611" s="84">
        <v>68</v>
      </c>
      <c r="L611" s="133">
        <v>41880</v>
      </c>
      <c r="M611" s="84">
        <v>155</v>
      </c>
      <c r="N611" s="133">
        <v>41880</v>
      </c>
      <c r="O611" s="84">
        <v>95</v>
      </c>
      <c r="P611" s="133">
        <v>41880</v>
      </c>
      <c r="Q611" s="84">
        <v>28</v>
      </c>
    </row>
    <row r="612" spans="8:17">
      <c r="H612" s="56">
        <v>41883</v>
      </c>
      <c r="I612" s="84">
        <v>158</v>
      </c>
      <c r="J612" s="134">
        <v>41883</v>
      </c>
      <c r="K612" s="84">
        <v>68</v>
      </c>
      <c r="L612" s="133">
        <v>41883</v>
      </c>
      <c r="M612" s="84">
        <v>155</v>
      </c>
      <c r="N612" s="133">
        <v>41883</v>
      </c>
      <c r="O612" s="84">
        <v>95</v>
      </c>
      <c r="P612" s="133">
        <v>41883</v>
      </c>
      <c r="Q612" s="84">
        <v>28</v>
      </c>
    </row>
    <row r="613" spans="8:17">
      <c r="H613" s="56">
        <v>41884</v>
      </c>
      <c r="I613" s="84">
        <v>158</v>
      </c>
      <c r="J613" s="134">
        <v>41884</v>
      </c>
      <c r="K613" s="84">
        <v>68</v>
      </c>
      <c r="L613" s="133">
        <v>41884</v>
      </c>
      <c r="M613" s="84">
        <v>155</v>
      </c>
      <c r="N613" s="133">
        <v>41884</v>
      </c>
      <c r="O613" s="84">
        <v>95</v>
      </c>
      <c r="P613" s="133">
        <v>41884</v>
      </c>
      <c r="Q613" s="84">
        <v>28</v>
      </c>
    </row>
    <row r="614" spans="8:17">
      <c r="H614" s="56">
        <v>41885</v>
      </c>
      <c r="I614" s="84">
        <v>155</v>
      </c>
      <c r="J614" s="134">
        <v>41885</v>
      </c>
      <c r="K614" s="84">
        <v>65</v>
      </c>
      <c r="L614" s="133">
        <v>41885</v>
      </c>
      <c r="M614" s="84">
        <v>155</v>
      </c>
      <c r="N614" s="133">
        <v>41885</v>
      </c>
      <c r="O614" s="84">
        <v>95</v>
      </c>
      <c r="P614" s="133">
        <v>41885</v>
      </c>
      <c r="Q614" s="84">
        <v>28</v>
      </c>
    </row>
    <row r="615" spans="8:17">
      <c r="H615" s="56">
        <v>41886</v>
      </c>
      <c r="I615" s="84">
        <v>155</v>
      </c>
      <c r="J615" s="134">
        <v>41886</v>
      </c>
      <c r="K615" s="84">
        <v>65</v>
      </c>
      <c r="L615" s="133">
        <v>41886</v>
      </c>
      <c r="M615" s="84">
        <v>155</v>
      </c>
      <c r="N615" s="133">
        <v>41886</v>
      </c>
      <c r="O615" s="84">
        <v>95</v>
      </c>
      <c r="P615" s="133">
        <v>41886</v>
      </c>
      <c r="Q615" s="84">
        <v>28</v>
      </c>
    </row>
    <row r="616" spans="8:17">
      <c r="H616" s="56">
        <v>41887</v>
      </c>
      <c r="I616" s="84">
        <v>155</v>
      </c>
      <c r="J616" s="134">
        <v>41887</v>
      </c>
      <c r="K616" s="84">
        <v>65</v>
      </c>
      <c r="L616" s="133">
        <v>41887</v>
      </c>
      <c r="M616" s="84">
        <v>155</v>
      </c>
      <c r="N616" s="133">
        <v>41887</v>
      </c>
      <c r="O616" s="84">
        <v>95</v>
      </c>
      <c r="P616" s="133">
        <v>41887</v>
      </c>
      <c r="Q616" s="84">
        <v>28</v>
      </c>
    </row>
    <row r="617" spans="8:17">
      <c r="H617" s="56">
        <v>41891</v>
      </c>
      <c r="I617" s="84">
        <v>155</v>
      </c>
      <c r="J617" s="134">
        <v>41891</v>
      </c>
      <c r="K617" s="84">
        <v>65</v>
      </c>
      <c r="L617" s="133">
        <v>41891</v>
      </c>
      <c r="M617" s="84">
        <v>155</v>
      </c>
      <c r="N617" s="133">
        <v>41891</v>
      </c>
      <c r="O617" s="84">
        <v>95</v>
      </c>
      <c r="P617" s="133">
        <v>41891</v>
      </c>
      <c r="Q617" s="84">
        <v>28</v>
      </c>
    </row>
    <row r="618" spans="8:17">
      <c r="H618" s="56">
        <v>41892</v>
      </c>
      <c r="I618" s="84">
        <v>152</v>
      </c>
      <c r="J618" s="134">
        <v>41892</v>
      </c>
      <c r="K618" s="84">
        <v>62</v>
      </c>
      <c r="L618" s="133">
        <v>41892</v>
      </c>
      <c r="M618" s="84">
        <v>155</v>
      </c>
      <c r="N618" s="133">
        <v>41892</v>
      </c>
      <c r="O618" s="84">
        <v>95</v>
      </c>
      <c r="P618" s="133">
        <v>41892</v>
      </c>
      <c r="Q618" s="84">
        <v>28</v>
      </c>
    </row>
    <row r="619" spans="8:17">
      <c r="H619" s="56">
        <v>41893</v>
      </c>
      <c r="I619" s="84">
        <v>152</v>
      </c>
      <c r="J619" s="134">
        <v>41893</v>
      </c>
      <c r="K619" s="84">
        <v>62</v>
      </c>
      <c r="L619" s="133">
        <v>41893</v>
      </c>
      <c r="M619" s="84">
        <v>155</v>
      </c>
      <c r="N619" s="133">
        <v>41893</v>
      </c>
      <c r="O619" s="84">
        <v>90</v>
      </c>
      <c r="P619" s="133">
        <v>41893</v>
      </c>
      <c r="Q619" s="84">
        <v>28</v>
      </c>
    </row>
    <row r="620" spans="8:17">
      <c r="H620" s="56">
        <v>41894</v>
      </c>
      <c r="I620" s="84">
        <v>152</v>
      </c>
      <c r="J620" s="134">
        <v>41894</v>
      </c>
      <c r="K620" s="84">
        <v>62</v>
      </c>
      <c r="L620" s="133">
        <v>41894</v>
      </c>
      <c r="M620" s="84">
        <v>155</v>
      </c>
      <c r="N620" s="133">
        <v>41894</v>
      </c>
      <c r="O620" s="84">
        <v>90</v>
      </c>
      <c r="P620" s="133">
        <v>41894</v>
      </c>
      <c r="Q620" s="84">
        <v>28</v>
      </c>
    </row>
    <row r="621" spans="8:17">
      <c r="H621" s="56">
        <v>41897</v>
      </c>
      <c r="I621" s="84">
        <v>152</v>
      </c>
      <c r="J621" s="134">
        <v>41897</v>
      </c>
      <c r="K621" s="84">
        <v>62</v>
      </c>
      <c r="L621" s="133">
        <v>41897</v>
      </c>
      <c r="M621" s="84">
        <v>155</v>
      </c>
      <c r="N621" s="133">
        <v>41897</v>
      </c>
      <c r="O621" s="84">
        <v>90</v>
      </c>
      <c r="P621" s="133">
        <v>41897</v>
      </c>
      <c r="Q621" s="84">
        <v>28</v>
      </c>
    </row>
    <row r="622" spans="8:17">
      <c r="H622" s="56">
        <v>41898</v>
      </c>
      <c r="I622" s="84">
        <v>152</v>
      </c>
      <c r="J622" s="134">
        <v>41898</v>
      </c>
      <c r="K622" s="84">
        <v>62</v>
      </c>
      <c r="L622" s="133">
        <v>41898</v>
      </c>
      <c r="M622" s="84">
        <v>180</v>
      </c>
      <c r="N622" s="133">
        <v>41898</v>
      </c>
      <c r="O622" s="84">
        <v>90</v>
      </c>
      <c r="P622" s="133">
        <v>41898</v>
      </c>
      <c r="Q622" s="84">
        <v>28</v>
      </c>
    </row>
    <row r="623" spans="8:17">
      <c r="H623" s="56">
        <v>41899</v>
      </c>
      <c r="I623" s="84">
        <v>152</v>
      </c>
      <c r="J623" s="133">
        <v>41899</v>
      </c>
      <c r="K623" s="84">
        <v>62</v>
      </c>
      <c r="L623" s="133">
        <v>41899</v>
      </c>
      <c r="M623" s="84">
        <v>180</v>
      </c>
      <c r="N623" s="133">
        <v>41899</v>
      </c>
      <c r="O623" s="84">
        <v>90</v>
      </c>
      <c r="P623" s="133">
        <v>41899</v>
      </c>
      <c r="Q623" s="84">
        <v>28</v>
      </c>
    </row>
    <row r="624" spans="8:17">
      <c r="H624" s="56">
        <v>41900</v>
      </c>
      <c r="I624" s="84">
        <v>152</v>
      </c>
      <c r="J624" s="133">
        <v>41900</v>
      </c>
      <c r="K624" s="84">
        <v>62</v>
      </c>
      <c r="L624" s="133">
        <v>41900</v>
      </c>
      <c r="M624" s="84">
        <v>180</v>
      </c>
      <c r="N624" s="133">
        <v>41900</v>
      </c>
      <c r="O624" s="84">
        <v>90</v>
      </c>
      <c r="P624" s="133">
        <v>41900</v>
      </c>
      <c r="Q624" s="84">
        <v>28</v>
      </c>
    </row>
    <row r="625" spans="8:17">
      <c r="H625" s="56">
        <v>41901</v>
      </c>
      <c r="I625" s="84">
        <v>152</v>
      </c>
      <c r="J625" s="133">
        <v>41901</v>
      </c>
      <c r="K625" s="84">
        <v>60</v>
      </c>
      <c r="L625" s="133">
        <v>41901</v>
      </c>
      <c r="M625" s="84">
        <v>180</v>
      </c>
      <c r="N625" s="133">
        <v>41901</v>
      </c>
      <c r="O625" s="84">
        <v>85</v>
      </c>
      <c r="P625" s="133">
        <v>41901</v>
      </c>
      <c r="Q625" s="84">
        <v>28</v>
      </c>
    </row>
    <row r="626" spans="8:17">
      <c r="H626" s="56">
        <v>41904</v>
      </c>
      <c r="I626" s="84">
        <v>152</v>
      </c>
      <c r="J626" s="133">
        <v>41904</v>
      </c>
      <c r="K626" s="84">
        <v>60</v>
      </c>
      <c r="L626" s="133">
        <v>41904</v>
      </c>
      <c r="M626" s="84">
        <v>180</v>
      </c>
      <c r="N626" s="133">
        <v>41904</v>
      </c>
      <c r="O626" s="84">
        <v>85</v>
      </c>
      <c r="P626" s="133">
        <v>41904</v>
      </c>
      <c r="Q626" s="84">
        <v>28</v>
      </c>
    </row>
    <row r="627" spans="8:17">
      <c r="H627" s="56">
        <v>41905</v>
      </c>
      <c r="I627" s="84">
        <v>152</v>
      </c>
      <c r="J627" s="133">
        <v>41905</v>
      </c>
      <c r="K627" s="84">
        <v>60</v>
      </c>
      <c r="L627" s="133">
        <v>41905</v>
      </c>
      <c r="M627" s="84">
        <v>180</v>
      </c>
      <c r="N627" s="133">
        <v>41905</v>
      </c>
      <c r="O627" s="84">
        <v>85</v>
      </c>
      <c r="P627" s="133">
        <v>41905</v>
      </c>
      <c r="Q627" s="84">
        <v>28</v>
      </c>
    </row>
    <row r="628" spans="8:17">
      <c r="H628" s="56">
        <v>41906</v>
      </c>
      <c r="I628" s="84">
        <v>150</v>
      </c>
      <c r="J628" s="133">
        <v>41906</v>
      </c>
      <c r="K628" s="84">
        <v>60</v>
      </c>
      <c r="L628" s="133">
        <v>41906</v>
      </c>
      <c r="M628" s="84">
        <v>190</v>
      </c>
      <c r="N628" s="133">
        <v>41906</v>
      </c>
      <c r="O628" s="84">
        <v>85</v>
      </c>
      <c r="P628" s="133">
        <v>41906</v>
      </c>
      <c r="Q628" s="84">
        <v>28</v>
      </c>
    </row>
    <row r="629" spans="8:17">
      <c r="H629" s="56">
        <v>41907</v>
      </c>
      <c r="I629" s="84">
        <v>150</v>
      </c>
      <c r="J629" s="133">
        <v>41907</v>
      </c>
      <c r="K629" s="84">
        <v>60</v>
      </c>
      <c r="L629" s="133">
        <v>41907</v>
      </c>
      <c r="M629" s="84">
        <v>190</v>
      </c>
      <c r="N629" s="133">
        <v>41907</v>
      </c>
      <c r="O629" s="84">
        <v>80</v>
      </c>
      <c r="P629" s="133">
        <v>41907</v>
      </c>
      <c r="Q629" s="84">
        <v>28</v>
      </c>
    </row>
    <row r="630" spans="8:17">
      <c r="H630" s="56">
        <v>41908</v>
      </c>
      <c r="I630" s="84">
        <v>150</v>
      </c>
      <c r="J630" s="133">
        <v>41908</v>
      </c>
      <c r="K630" s="84">
        <v>60</v>
      </c>
      <c r="L630" s="133">
        <v>41908</v>
      </c>
      <c r="M630" s="84">
        <v>190</v>
      </c>
      <c r="N630" s="133">
        <v>41908</v>
      </c>
      <c r="O630" s="84">
        <v>80</v>
      </c>
      <c r="P630" s="133">
        <v>41908</v>
      </c>
      <c r="Q630" s="84">
        <v>28</v>
      </c>
    </row>
    <row r="631" spans="8:17">
      <c r="H631" s="56">
        <v>41910</v>
      </c>
      <c r="I631" s="84">
        <v>150</v>
      </c>
      <c r="J631" s="133">
        <v>41910</v>
      </c>
      <c r="K631" s="84">
        <v>60</v>
      </c>
      <c r="L631" s="133">
        <v>41910</v>
      </c>
      <c r="M631" s="84">
        <v>190</v>
      </c>
      <c r="N631" s="133">
        <v>41910</v>
      </c>
      <c r="O631" s="84">
        <v>80</v>
      </c>
      <c r="P631" s="133">
        <v>41910</v>
      </c>
      <c r="Q631" s="84">
        <v>28</v>
      </c>
    </row>
    <row r="632" spans="8:17">
      <c r="H632" s="56">
        <v>41911</v>
      </c>
      <c r="I632" s="84">
        <v>150</v>
      </c>
      <c r="J632" s="133">
        <v>41911</v>
      </c>
      <c r="K632" s="84">
        <v>60</v>
      </c>
      <c r="L632" s="133">
        <v>41911</v>
      </c>
      <c r="M632" s="84">
        <v>190</v>
      </c>
      <c r="N632" s="133">
        <v>41911</v>
      </c>
      <c r="O632" s="84">
        <v>78</v>
      </c>
      <c r="P632" s="133">
        <v>41911</v>
      </c>
      <c r="Q632" s="84">
        <v>28</v>
      </c>
    </row>
    <row r="633" spans="8:17">
      <c r="H633" s="56">
        <v>41912</v>
      </c>
      <c r="I633" s="84">
        <v>150</v>
      </c>
      <c r="J633" s="133">
        <v>41912</v>
      </c>
      <c r="K633" s="84">
        <v>60</v>
      </c>
      <c r="L633" s="133">
        <v>41912</v>
      </c>
      <c r="M633" s="84">
        <v>190</v>
      </c>
      <c r="N633" s="133">
        <v>41912</v>
      </c>
      <c r="O633" s="84">
        <v>78</v>
      </c>
      <c r="P633" s="133">
        <v>41912</v>
      </c>
      <c r="Q633" s="84">
        <v>28</v>
      </c>
    </row>
    <row r="634" spans="8:17">
      <c r="H634" s="56">
        <v>41922</v>
      </c>
      <c r="I634" s="84">
        <v>145</v>
      </c>
      <c r="J634" s="133">
        <v>41922</v>
      </c>
      <c r="K634" s="84">
        <v>58</v>
      </c>
      <c r="L634" s="133">
        <v>41922</v>
      </c>
      <c r="M634" s="84">
        <v>210</v>
      </c>
      <c r="N634" s="133">
        <v>41922</v>
      </c>
      <c r="O634" s="84">
        <v>75</v>
      </c>
      <c r="P634" s="133">
        <v>41922</v>
      </c>
      <c r="Q634" s="84">
        <v>28</v>
      </c>
    </row>
    <row r="635" spans="8:17">
      <c r="H635" s="56">
        <v>41923</v>
      </c>
      <c r="I635" s="84">
        <v>145</v>
      </c>
      <c r="J635" s="133">
        <v>41923</v>
      </c>
      <c r="K635" s="84">
        <v>58</v>
      </c>
      <c r="L635" s="133">
        <v>41923</v>
      </c>
      <c r="M635" s="84">
        <v>210</v>
      </c>
      <c r="N635" s="133">
        <v>41923</v>
      </c>
      <c r="O635" s="84">
        <v>75</v>
      </c>
      <c r="P635" s="133">
        <v>41923</v>
      </c>
      <c r="Q635" s="84">
        <v>28</v>
      </c>
    </row>
    <row r="636" spans="8:17">
      <c r="H636" s="56">
        <v>41925</v>
      </c>
      <c r="I636" s="84">
        <v>145</v>
      </c>
      <c r="J636" s="133">
        <v>41925</v>
      </c>
      <c r="K636" s="84">
        <v>58</v>
      </c>
      <c r="L636" s="133">
        <v>41925</v>
      </c>
      <c r="M636" s="84">
        <v>210</v>
      </c>
      <c r="N636" s="133">
        <v>41925</v>
      </c>
      <c r="O636" s="84">
        <v>75</v>
      </c>
      <c r="P636" s="133">
        <v>41925</v>
      </c>
      <c r="Q636" s="84">
        <v>28</v>
      </c>
    </row>
    <row r="637" spans="8:17">
      <c r="H637" s="56">
        <v>41926</v>
      </c>
      <c r="I637" s="84">
        <v>145</v>
      </c>
      <c r="J637" s="133">
        <v>41926</v>
      </c>
      <c r="K637" s="84">
        <v>58</v>
      </c>
      <c r="L637" s="133">
        <v>41926</v>
      </c>
      <c r="M637" s="84">
        <v>210</v>
      </c>
      <c r="N637" s="133">
        <v>41926</v>
      </c>
      <c r="O637" s="84">
        <v>75</v>
      </c>
      <c r="P637" s="133">
        <v>41926</v>
      </c>
      <c r="Q637" s="84">
        <v>28</v>
      </c>
    </row>
    <row r="638" spans="8:17">
      <c r="H638" s="56">
        <v>41927</v>
      </c>
      <c r="I638" s="84">
        <v>143</v>
      </c>
      <c r="J638" s="133">
        <v>41927</v>
      </c>
      <c r="K638" s="84">
        <v>58</v>
      </c>
      <c r="L638" s="133">
        <v>41927</v>
      </c>
      <c r="M638" s="84">
        <v>200</v>
      </c>
      <c r="N638" s="133">
        <v>41927</v>
      </c>
      <c r="O638" s="84">
        <v>75</v>
      </c>
      <c r="P638" s="133">
        <v>41927</v>
      </c>
      <c r="Q638" s="84">
        <v>28</v>
      </c>
    </row>
    <row r="639" spans="8:17">
      <c r="H639" s="56">
        <v>41928</v>
      </c>
      <c r="I639" s="84">
        <v>143</v>
      </c>
      <c r="J639" s="133">
        <v>41928</v>
      </c>
      <c r="K639" s="84">
        <v>58</v>
      </c>
      <c r="L639" s="133">
        <v>41928</v>
      </c>
      <c r="M639" s="84">
        <v>210</v>
      </c>
      <c r="N639" s="133">
        <v>41928</v>
      </c>
      <c r="O639" s="84">
        <v>75</v>
      </c>
      <c r="P639" s="133">
        <v>41928</v>
      </c>
      <c r="Q639" s="84">
        <v>28</v>
      </c>
    </row>
    <row r="640" spans="8:17">
      <c r="H640" s="111">
        <v>41929</v>
      </c>
      <c r="I640" s="112">
        <v>143</v>
      </c>
      <c r="J640" s="134">
        <v>41929</v>
      </c>
      <c r="K640" s="112">
        <v>58</v>
      </c>
      <c r="L640" s="111">
        <v>41929</v>
      </c>
      <c r="M640" s="112">
        <v>210</v>
      </c>
      <c r="N640" s="111">
        <v>41929</v>
      </c>
      <c r="O640" s="112">
        <v>75</v>
      </c>
      <c r="P640" s="111">
        <v>41929</v>
      </c>
      <c r="Q640" s="112">
        <v>28</v>
      </c>
    </row>
    <row r="641" spans="8:17">
      <c r="H641" s="111">
        <v>41932</v>
      </c>
      <c r="I641" s="112">
        <v>143</v>
      </c>
      <c r="J641" s="134">
        <v>41932</v>
      </c>
      <c r="K641" s="112">
        <v>58</v>
      </c>
      <c r="L641" s="111">
        <v>41932</v>
      </c>
      <c r="M641" s="112">
        <v>210</v>
      </c>
      <c r="N641" s="111">
        <v>41932</v>
      </c>
      <c r="O641" s="112">
        <v>75</v>
      </c>
      <c r="P641" s="111">
        <v>41932</v>
      </c>
      <c r="Q641" s="112">
        <v>28</v>
      </c>
    </row>
    <row r="642" spans="8:17">
      <c r="H642" s="111">
        <v>41933</v>
      </c>
      <c r="I642" s="112">
        <v>143</v>
      </c>
      <c r="J642" s="134">
        <v>41933</v>
      </c>
      <c r="K642" s="112">
        <v>58</v>
      </c>
      <c r="L642" s="111">
        <v>41933</v>
      </c>
      <c r="M642" s="112">
        <v>210</v>
      </c>
      <c r="N642" s="111">
        <v>41933</v>
      </c>
      <c r="O642" s="112">
        <v>75</v>
      </c>
      <c r="P642" s="111">
        <v>41933</v>
      </c>
      <c r="Q642" s="112">
        <v>28</v>
      </c>
    </row>
    <row r="643" spans="8:17">
      <c r="H643" s="111">
        <v>41934</v>
      </c>
      <c r="I643" s="112">
        <v>142</v>
      </c>
      <c r="J643" s="134">
        <v>41934</v>
      </c>
      <c r="K643" s="112">
        <v>58</v>
      </c>
      <c r="L643" s="111">
        <v>41934</v>
      </c>
      <c r="M643" s="112">
        <v>210</v>
      </c>
      <c r="N643" s="111">
        <v>41934</v>
      </c>
      <c r="O643" s="112">
        <v>72</v>
      </c>
      <c r="P643" s="111">
        <v>41934</v>
      </c>
      <c r="Q643" s="112">
        <v>28</v>
      </c>
    </row>
    <row r="644" spans="8:17">
      <c r="H644" s="111">
        <v>41935</v>
      </c>
      <c r="I644" s="112">
        <v>142</v>
      </c>
      <c r="J644" s="134">
        <v>41935</v>
      </c>
      <c r="K644" s="112">
        <v>58</v>
      </c>
      <c r="L644" s="111">
        <v>41935</v>
      </c>
      <c r="M644" s="112">
        <v>210</v>
      </c>
      <c r="N644" s="111">
        <v>41935</v>
      </c>
      <c r="O644" s="112">
        <v>72</v>
      </c>
      <c r="P644" s="111">
        <v>41935</v>
      </c>
      <c r="Q644" s="112">
        <v>28</v>
      </c>
    </row>
    <row r="645" spans="8:17">
      <c r="H645" s="111">
        <v>41936</v>
      </c>
      <c r="I645" s="112">
        <v>140</v>
      </c>
      <c r="J645" s="134">
        <v>41936</v>
      </c>
      <c r="K645" s="112">
        <v>58</v>
      </c>
      <c r="L645" s="111">
        <v>41936</v>
      </c>
      <c r="M645" s="112">
        <v>210</v>
      </c>
      <c r="N645" s="111">
        <v>41936</v>
      </c>
      <c r="O645" s="112">
        <v>70</v>
      </c>
      <c r="P645" s="111">
        <v>41936</v>
      </c>
      <c r="Q645" s="112">
        <v>28</v>
      </c>
    </row>
    <row r="646" spans="8:17">
      <c r="H646" s="111">
        <v>41939</v>
      </c>
      <c r="I646" s="112">
        <v>140</v>
      </c>
      <c r="J646" s="134">
        <v>41939</v>
      </c>
      <c r="K646" s="112">
        <v>58</v>
      </c>
      <c r="L646" s="111">
        <v>41939</v>
      </c>
      <c r="M646" s="112">
        <v>210</v>
      </c>
      <c r="N646" s="111">
        <v>41939</v>
      </c>
      <c r="O646" s="112">
        <v>70</v>
      </c>
      <c r="P646" s="111">
        <v>41939</v>
      </c>
      <c r="Q646" s="112">
        <v>28</v>
      </c>
    </row>
    <row r="647" spans="8:17">
      <c r="H647" s="111">
        <v>41940</v>
      </c>
      <c r="I647" s="112">
        <v>140</v>
      </c>
      <c r="J647" s="134">
        <v>41940</v>
      </c>
      <c r="K647" s="112">
        <v>58</v>
      </c>
      <c r="L647" s="111">
        <v>41940</v>
      </c>
      <c r="M647" s="112">
        <v>210</v>
      </c>
      <c r="N647" s="111">
        <v>41940</v>
      </c>
      <c r="O647" s="112">
        <v>70</v>
      </c>
      <c r="P647" s="111">
        <v>41940</v>
      </c>
      <c r="Q647" s="112">
        <v>28</v>
      </c>
    </row>
    <row r="648" spans="8:17">
      <c r="H648" s="111">
        <v>41941</v>
      </c>
      <c r="I648" s="112">
        <v>140</v>
      </c>
      <c r="J648" s="134">
        <v>41941</v>
      </c>
      <c r="K648" s="112">
        <v>58</v>
      </c>
      <c r="L648" s="111">
        <v>41941</v>
      </c>
      <c r="M648" s="112">
        <v>210</v>
      </c>
      <c r="N648" s="111">
        <v>41941</v>
      </c>
      <c r="O648" s="112">
        <v>70</v>
      </c>
      <c r="P648" s="111">
        <v>41941</v>
      </c>
      <c r="Q648" s="112">
        <v>28</v>
      </c>
    </row>
    <row r="649" spans="8:17">
      <c r="H649" s="111">
        <v>41942</v>
      </c>
      <c r="I649" s="112">
        <v>140</v>
      </c>
      <c r="J649" s="134">
        <v>41942</v>
      </c>
      <c r="K649" s="112">
        <v>58</v>
      </c>
      <c r="L649" s="111">
        <v>41942</v>
      </c>
      <c r="M649" s="112">
        <v>210</v>
      </c>
      <c r="N649" s="111">
        <v>41942</v>
      </c>
      <c r="O649" s="112">
        <v>70</v>
      </c>
      <c r="P649" s="111">
        <v>41942</v>
      </c>
      <c r="Q649" s="112">
        <v>28</v>
      </c>
    </row>
    <row r="650" spans="8:17">
      <c r="H650" s="111">
        <v>41943</v>
      </c>
      <c r="I650" s="112">
        <v>140</v>
      </c>
      <c r="J650" s="134">
        <v>41943</v>
      </c>
      <c r="K650" s="112">
        <v>58</v>
      </c>
      <c r="L650" s="111">
        <v>41943</v>
      </c>
      <c r="M650" s="112">
        <v>210</v>
      </c>
      <c r="N650" s="111">
        <v>41943</v>
      </c>
      <c r="O650" s="112">
        <v>70</v>
      </c>
      <c r="P650" s="111">
        <v>41943</v>
      </c>
      <c r="Q650" s="112">
        <v>28</v>
      </c>
    </row>
    <row r="651" spans="8:17">
      <c r="H651" s="111">
        <v>41946</v>
      </c>
      <c r="I651" s="112">
        <v>140</v>
      </c>
      <c r="J651" s="134">
        <v>41946</v>
      </c>
      <c r="K651" s="112">
        <v>58</v>
      </c>
      <c r="L651" s="111">
        <v>41946</v>
      </c>
      <c r="M651" s="112">
        <v>210</v>
      </c>
      <c r="N651" s="111">
        <v>41946</v>
      </c>
      <c r="O651" s="112">
        <v>70</v>
      </c>
      <c r="P651" s="111">
        <v>41946</v>
      </c>
      <c r="Q651" s="112">
        <v>28</v>
      </c>
    </row>
    <row r="652" spans="8:17">
      <c r="H652" s="111">
        <v>41947</v>
      </c>
      <c r="I652" s="112">
        <v>140</v>
      </c>
      <c r="J652" s="134">
        <v>41947</v>
      </c>
      <c r="K652" s="112">
        <v>58</v>
      </c>
      <c r="L652" s="111">
        <v>41947</v>
      </c>
      <c r="M652" s="112">
        <v>210</v>
      </c>
      <c r="N652" s="111">
        <v>41947</v>
      </c>
      <c r="O652" s="112">
        <v>70</v>
      </c>
      <c r="P652" s="111">
        <v>41947</v>
      </c>
      <c r="Q652" s="112">
        <v>28</v>
      </c>
    </row>
    <row r="653" spans="8:17">
      <c r="H653" s="111">
        <v>41948</v>
      </c>
      <c r="I653" s="112">
        <v>140</v>
      </c>
      <c r="J653" s="134">
        <v>41948</v>
      </c>
      <c r="K653" s="112">
        <v>58</v>
      </c>
      <c r="L653" s="111">
        <v>41948</v>
      </c>
      <c r="M653" s="112">
        <v>210</v>
      </c>
      <c r="N653" s="111">
        <v>41948</v>
      </c>
      <c r="O653" s="112">
        <v>70</v>
      </c>
      <c r="P653" s="111">
        <v>41948</v>
      </c>
      <c r="Q653" s="112">
        <v>28</v>
      </c>
    </row>
    <row r="654" spans="8:17">
      <c r="H654" s="111">
        <v>41949</v>
      </c>
      <c r="I654" s="112">
        <v>140</v>
      </c>
      <c r="J654" s="134">
        <v>41949</v>
      </c>
      <c r="K654" s="112">
        <v>58</v>
      </c>
      <c r="L654" s="111">
        <v>41949</v>
      </c>
      <c r="M654" s="112">
        <v>210</v>
      </c>
      <c r="N654" s="111">
        <v>41949</v>
      </c>
      <c r="O654" s="112">
        <v>70</v>
      </c>
      <c r="P654" s="111">
        <v>41949</v>
      </c>
      <c r="Q654" s="112">
        <v>28</v>
      </c>
    </row>
    <row r="655" spans="8:17">
      <c r="H655" s="111">
        <v>41950</v>
      </c>
      <c r="I655" s="112">
        <v>140</v>
      </c>
      <c r="J655" s="134">
        <v>41950</v>
      </c>
      <c r="K655" s="112">
        <v>58</v>
      </c>
      <c r="L655" s="111">
        <v>41950</v>
      </c>
      <c r="M655" s="112">
        <v>210</v>
      </c>
      <c r="N655" s="111">
        <v>41950</v>
      </c>
      <c r="O655" s="112">
        <v>70</v>
      </c>
      <c r="P655" s="111">
        <v>41950</v>
      </c>
      <c r="Q655" s="112">
        <v>28</v>
      </c>
    </row>
    <row r="656" spans="8:17">
      <c r="H656" s="111">
        <v>41953</v>
      </c>
      <c r="I656" s="112">
        <v>140</v>
      </c>
      <c r="J656" s="134">
        <v>41953</v>
      </c>
      <c r="K656" s="112">
        <v>58</v>
      </c>
      <c r="L656" s="111">
        <v>41953</v>
      </c>
      <c r="M656" s="112">
        <v>210</v>
      </c>
      <c r="N656" s="111">
        <v>41953</v>
      </c>
      <c r="O656" s="112">
        <v>70</v>
      </c>
      <c r="P656" s="111">
        <v>41953</v>
      </c>
      <c r="Q656" s="112">
        <v>28</v>
      </c>
    </row>
    <row r="657" spans="8:17">
      <c r="H657" s="111">
        <v>41954</v>
      </c>
      <c r="I657" s="112">
        <v>140</v>
      </c>
      <c r="J657" s="134">
        <v>41954</v>
      </c>
      <c r="K657" s="112">
        <v>58</v>
      </c>
      <c r="L657" s="111">
        <v>41954</v>
      </c>
      <c r="M657" s="112">
        <v>210</v>
      </c>
      <c r="N657" s="111">
        <v>41954</v>
      </c>
      <c r="O657" s="112">
        <v>70</v>
      </c>
      <c r="P657" s="111">
        <v>41954</v>
      </c>
      <c r="Q657" s="112">
        <v>28</v>
      </c>
    </row>
    <row r="658" spans="8:17">
      <c r="H658" s="111"/>
      <c r="I658" s="112"/>
      <c r="J658" s="112"/>
    </row>
    <row r="659" spans="8:17">
      <c r="H659" s="111"/>
      <c r="I659" s="112"/>
      <c r="J659" s="112"/>
    </row>
    <row r="660" spans="8:17">
      <c r="H660" s="111"/>
      <c r="I660" s="112"/>
      <c r="J660" s="112"/>
    </row>
    <row r="661" spans="8:17">
      <c r="H661" s="111"/>
      <c r="I661" s="112"/>
      <c r="J661" s="112"/>
    </row>
    <row r="662" spans="8:17">
      <c r="H662" s="111"/>
      <c r="I662" s="112"/>
      <c r="J662" s="112"/>
    </row>
    <row r="663" spans="8:17">
      <c r="H663" s="111"/>
      <c r="I663" s="112"/>
      <c r="J663" s="112"/>
    </row>
    <row r="664" spans="8:17">
      <c r="H664" s="111"/>
      <c r="I664" s="112"/>
      <c r="J664" s="112"/>
    </row>
    <row r="665" spans="8:17">
      <c r="H665" s="111"/>
      <c r="I665" s="112"/>
      <c r="J665" s="112"/>
    </row>
    <row r="666" spans="8:17">
      <c r="H666" s="111"/>
      <c r="I666" s="112"/>
      <c r="J666" s="112"/>
    </row>
    <row r="667" spans="8:17">
      <c r="H667" s="111"/>
      <c r="I667" s="112"/>
      <c r="J667" s="112"/>
    </row>
    <row r="668" spans="8:17">
      <c r="H668" s="111"/>
      <c r="I668" s="112"/>
      <c r="J668" s="112"/>
    </row>
    <row r="669" spans="8:17">
      <c r="H669" s="111"/>
      <c r="I669" s="112"/>
      <c r="J669" s="112"/>
    </row>
    <row r="670" spans="8:17">
      <c r="H670" s="111"/>
      <c r="I670" s="112"/>
      <c r="J670" s="112"/>
    </row>
    <row r="671" spans="8:17">
      <c r="H671" s="111"/>
      <c r="I671" s="112"/>
      <c r="J671" s="112"/>
    </row>
    <row r="672" spans="8:17">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105" priority="41" stopIfTrue="1">
      <formula>AND(H4&gt;0,H5&gt;0)</formula>
    </cfRule>
    <cfRule type="expression" dxfId="104" priority="42" stopIfTrue="1">
      <formula>AND(H4&gt;0,H5="")</formula>
    </cfRule>
  </conditionalFormatting>
  <conditionalFormatting sqref="I4">
    <cfRule type="expression" dxfId="103" priority="45" stopIfTrue="1">
      <formula>AND(I4&gt;0,#REF!&gt;0)</formula>
    </cfRule>
    <cfRule type="expression" dxfId="102" priority="46" stopIfTrue="1">
      <formula>AND(I4&gt;0,#REF!="")</formula>
    </cfRule>
  </conditionalFormatting>
  <conditionalFormatting sqref="H110:H491">
    <cfRule type="expression" dxfId="101" priority="37" stopIfTrue="1">
      <formula>AND(H110&gt;0,H111&gt;0)</formula>
    </cfRule>
    <cfRule type="expression" dxfId="100" priority="38" stopIfTrue="1">
      <formula>AND(H110&gt;0,H111="")</formula>
    </cfRule>
  </conditionalFormatting>
  <conditionalFormatting sqref="N4:Q4">
    <cfRule type="expression" dxfId="99" priority="35" stopIfTrue="1">
      <formula>AND(N4&gt;0,N5&gt;0)</formula>
    </cfRule>
    <cfRule type="expression" dxfId="98" priority="36" stopIfTrue="1">
      <formula>AND(N4&gt;0,N5="")</formula>
    </cfRule>
  </conditionalFormatting>
  <conditionalFormatting sqref="J5:J491">
    <cfRule type="expression" dxfId="97" priority="33" stopIfTrue="1">
      <formula>AND(J5&gt;0,J6&gt;0)</formula>
    </cfRule>
    <cfRule type="expression" dxfId="96" priority="34" stopIfTrue="1">
      <formula>AND(J5&gt;0,J6="")</formula>
    </cfRule>
  </conditionalFormatting>
  <conditionalFormatting sqref="L5:L491">
    <cfRule type="expression" dxfId="95" priority="31" stopIfTrue="1">
      <formula>AND(L5&gt;0,L6&gt;0)</formula>
    </cfRule>
    <cfRule type="expression" dxfId="94" priority="32" stopIfTrue="1">
      <formula>AND(L5&gt;0,L6="")</formula>
    </cfRule>
  </conditionalFormatting>
  <conditionalFormatting sqref="N5:N491">
    <cfRule type="expression" dxfId="93" priority="29" stopIfTrue="1">
      <formula>AND(N5&gt;0,N6&gt;0)</formula>
    </cfRule>
    <cfRule type="expression" dxfId="92" priority="30" stopIfTrue="1">
      <formula>AND(N5&gt;0,N6="")</formula>
    </cfRule>
  </conditionalFormatting>
  <conditionalFormatting sqref="H492:H518">
    <cfRule type="expression" dxfId="91" priority="27" stopIfTrue="1">
      <formula>AND(H492&gt;0,H493&gt;0)</formula>
    </cfRule>
    <cfRule type="expression" dxfId="90" priority="28" stopIfTrue="1">
      <formula>AND(H492&gt;0,H493="")</formula>
    </cfRule>
  </conditionalFormatting>
  <conditionalFormatting sqref="J492:J518">
    <cfRule type="expression" dxfId="89" priority="25" stopIfTrue="1">
      <formula>AND(J492&gt;0,J493&gt;0)</formula>
    </cfRule>
    <cfRule type="expression" dxfId="88" priority="26" stopIfTrue="1">
      <formula>AND(J492&gt;0,J493="")</formula>
    </cfRule>
  </conditionalFormatting>
  <conditionalFormatting sqref="P5:P518">
    <cfRule type="expression" dxfId="87" priority="23" stopIfTrue="1">
      <formula>AND(P5&gt;0,P6&gt;0)</formula>
    </cfRule>
    <cfRule type="expression" dxfId="86" priority="24" stopIfTrue="1">
      <formula>AND(P5&gt;0,P6="")</formula>
    </cfRule>
  </conditionalFormatting>
  <conditionalFormatting sqref="N492:N518">
    <cfRule type="expression" dxfId="85" priority="21" stopIfTrue="1">
      <formula>AND(N492&gt;0,N493&gt;0)</formula>
    </cfRule>
    <cfRule type="expression" dxfId="84" priority="22" stopIfTrue="1">
      <formula>AND(N492&gt;0,N493="")</formula>
    </cfRule>
  </conditionalFormatting>
  <conditionalFormatting sqref="H519:H528">
    <cfRule type="expression" dxfId="83" priority="19" stopIfTrue="1">
      <formula>AND(H519&gt;0,H520&gt;0)</formula>
    </cfRule>
    <cfRule type="expression" dxfId="82" priority="20" stopIfTrue="1">
      <formula>AND(H519&gt;0,H520="")</formula>
    </cfRule>
  </conditionalFormatting>
  <conditionalFormatting sqref="J519:J528">
    <cfRule type="expression" dxfId="81" priority="17" stopIfTrue="1">
      <formula>AND(J519&gt;0,J520&gt;0)</formula>
    </cfRule>
    <cfRule type="expression" dxfId="80" priority="18" stopIfTrue="1">
      <formula>AND(J519&gt;0,J520="")</formula>
    </cfRule>
  </conditionalFormatting>
  <conditionalFormatting sqref="H529:H535">
    <cfRule type="expression" dxfId="79" priority="15" stopIfTrue="1">
      <formula>AND(H529&gt;0,H530&gt;0)</formula>
    </cfRule>
    <cfRule type="expression" dxfId="78" priority="16" stopIfTrue="1">
      <formula>AND(H529&gt;0,H530="")</formula>
    </cfRule>
  </conditionalFormatting>
  <conditionalFormatting sqref="H536:H540">
    <cfRule type="expression" dxfId="77" priority="13" stopIfTrue="1">
      <formula>AND(H536&gt;0,H537&gt;0)</formula>
    </cfRule>
    <cfRule type="expression" dxfId="76" priority="14" stopIfTrue="1">
      <formula>AND(H536&gt;0,H537="")</formula>
    </cfRule>
  </conditionalFormatting>
  <conditionalFormatting sqref="H541:H553">
    <cfRule type="expression" dxfId="75" priority="11" stopIfTrue="1">
      <formula>AND(H541&gt;0,H542&gt;0)</formula>
    </cfRule>
    <cfRule type="expression" dxfId="74" priority="12" stopIfTrue="1">
      <formula>AND(H541&gt;0,H542="")</formula>
    </cfRule>
  </conditionalFormatting>
  <conditionalFormatting sqref="H554:H589">
    <cfRule type="expression" dxfId="73" priority="9" stopIfTrue="1">
      <formula>AND(H554&gt;0,H555&gt;0)</formula>
    </cfRule>
    <cfRule type="expression" dxfId="72" priority="10" stopIfTrue="1">
      <formula>AND(H554&gt;0,H555="")</formula>
    </cfRule>
  </conditionalFormatting>
  <conditionalFormatting sqref="H590:H593">
    <cfRule type="expression" dxfId="71" priority="7" stopIfTrue="1">
      <formula>AND(H590&gt;0,H591&gt;0)</formula>
    </cfRule>
    <cfRule type="expression" dxfId="70" priority="8" stopIfTrue="1">
      <formula>AND(H590&gt;0,H591="")</formula>
    </cfRule>
  </conditionalFormatting>
  <conditionalFormatting sqref="H594:H601">
    <cfRule type="expression" dxfId="69" priority="5" stopIfTrue="1">
      <formula>AND(H594&gt;0,H595&gt;0)</formula>
    </cfRule>
    <cfRule type="expression" dxfId="68" priority="6" stopIfTrue="1">
      <formula>AND(H594&gt;0,H595="")</formula>
    </cfRule>
  </conditionalFormatting>
  <conditionalFormatting sqref="H602:H622">
    <cfRule type="expression" dxfId="67" priority="3" stopIfTrue="1">
      <formula>AND(H602&gt;0,H603&gt;0)</formula>
    </cfRule>
    <cfRule type="expression" dxfId="66" priority="4" stopIfTrue="1">
      <formula>AND(H602&gt;0,H603="")</formula>
    </cfRule>
  </conditionalFormatting>
  <conditionalFormatting sqref="H623:H639">
    <cfRule type="expression" dxfId="65" priority="1" stopIfTrue="1">
      <formula>AND(H623&gt;0,H624&gt;0)</formula>
    </cfRule>
    <cfRule type="expression" dxfId="64" priority="2" stopIfTrue="1">
      <formula>AND(H623&gt;0,H624="")</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65" activePane="bottomRight" state="frozen"/>
      <selection pane="topRight" activeCell="I1" sqref="I1"/>
      <selection pane="bottomLeft" activeCell="A5" sqref="A5"/>
      <selection pane="bottomRight" activeCell="K68" sqref="K68"/>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425</v>
      </c>
      <c r="I3" s="45" t="s">
        <v>442</v>
      </c>
      <c r="J3" s="45" t="s">
        <v>425</v>
      </c>
      <c r="K3" s="45" t="s">
        <v>444</v>
      </c>
      <c r="L3" s="45" t="s">
        <v>425</v>
      </c>
      <c r="M3" s="45" t="s">
        <v>441</v>
      </c>
      <c r="N3" s="45" t="s">
        <v>425</v>
      </c>
      <c r="O3" s="45" t="s">
        <v>447</v>
      </c>
      <c r="P3" s="45" t="s">
        <v>425</v>
      </c>
      <c r="Q3" s="45" t="s">
        <v>451</v>
      </c>
      <c r="R3" s="45" t="s">
        <v>425</v>
      </c>
      <c r="S3" s="45" t="s">
        <v>443</v>
      </c>
      <c r="T3" s="45" t="s">
        <v>425</v>
      </c>
      <c r="U3" s="45" t="s">
        <v>446</v>
      </c>
      <c r="V3" s="84"/>
    </row>
    <row r="4" spans="1:22">
      <c r="H4" s="57" t="s">
        <v>430</v>
      </c>
      <c r="I4" s="40" t="s">
        <v>431</v>
      </c>
      <c r="J4" s="40" t="s">
        <v>430</v>
      </c>
      <c r="K4" s="40" t="s">
        <v>431</v>
      </c>
      <c r="L4" s="40" t="s">
        <v>430</v>
      </c>
      <c r="M4" s="40" t="s">
        <v>431</v>
      </c>
      <c r="N4" s="40" t="s">
        <v>430</v>
      </c>
      <c r="O4" s="40" t="s">
        <v>431</v>
      </c>
      <c r="P4" s="40" t="s">
        <v>430</v>
      </c>
      <c r="Q4" s="40" t="s">
        <v>431</v>
      </c>
      <c r="R4" s="40" t="s">
        <v>430</v>
      </c>
      <c r="S4" s="40" t="s">
        <v>431</v>
      </c>
      <c r="T4" s="40" t="s">
        <v>430</v>
      </c>
      <c r="U4" s="40" t="s">
        <v>431</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115">
        <v>41912</v>
      </c>
      <c r="Q40" s="84">
        <v>5900</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115">
        <v>41943</v>
      </c>
      <c r="Q41" s="84">
        <v>5900</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115">
        <v>41912</v>
      </c>
      <c r="O52" s="84">
        <v>5850</v>
      </c>
      <c r="P52" s="84"/>
      <c r="Q52" s="84">
        <v>421.730009</v>
      </c>
      <c r="R52" s="115">
        <v>41639</v>
      </c>
      <c r="S52" s="84">
        <v>2900</v>
      </c>
      <c r="T52" s="115">
        <v>41912</v>
      </c>
      <c r="U52" s="84">
        <v>2900</v>
      </c>
      <c r="V52" s="84"/>
    </row>
    <row r="53" spans="1:22">
      <c r="H53" s="57">
        <v>41394</v>
      </c>
      <c r="I53" s="84">
        <v>1050</v>
      </c>
      <c r="J53" s="57">
        <v>41455</v>
      </c>
      <c r="K53" s="84">
        <v>1590</v>
      </c>
      <c r="L53" s="57">
        <v>41820</v>
      </c>
      <c r="M53" s="84">
        <v>13900</v>
      </c>
      <c r="N53" s="115">
        <v>41943</v>
      </c>
      <c r="O53" s="84">
        <v>5850</v>
      </c>
      <c r="P53" s="84"/>
      <c r="Q53" s="84">
        <v>429.04141199999998</v>
      </c>
      <c r="R53" s="115">
        <v>41670</v>
      </c>
      <c r="S53" s="84">
        <v>2900</v>
      </c>
      <c r="T53" s="115">
        <v>41943</v>
      </c>
      <c r="U53" s="84">
        <v>2900</v>
      </c>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41912</v>
      </c>
      <c r="M56" s="84">
        <v>13100</v>
      </c>
      <c r="N56" s="84"/>
      <c r="O56" s="84"/>
      <c r="P56" s="84"/>
      <c r="Q56" s="84">
        <v>572.04133400000001</v>
      </c>
      <c r="R56" s="115">
        <v>41759</v>
      </c>
      <c r="S56" s="84">
        <v>2650</v>
      </c>
      <c r="T56" s="84"/>
      <c r="U56" s="84"/>
      <c r="V56" s="84"/>
    </row>
    <row r="57" spans="1:22">
      <c r="H57" s="57">
        <v>41517</v>
      </c>
      <c r="I57" s="84">
        <v>1025</v>
      </c>
      <c r="J57" s="57">
        <v>41578</v>
      </c>
      <c r="K57" s="84">
        <v>1500</v>
      </c>
      <c r="L57" s="57">
        <v>41943</v>
      </c>
      <c r="M57" s="84">
        <v>13100</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115">
        <v>41912</v>
      </c>
      <c r="S61" s="84">
        <v>2550</v>
      </c>
      <c r="T61" s="84"/>
      <c r="U61" s="84"/>
      <c r="V61" s="84"/>
    </row>
    <row r="62" spans="1:22">
      <c r="H62" s="57">
        <v>41670</v>
      </c>
      <c r="I62" s="84">
        <v>725</v>
      </c>
      <c r="J62" s="57">
        <v>41729</v>
      </c>
      <c r="K62" s="84">
        <v>1225</v>
      </c>
      <c r="L62" s="57"/>
      <c r="M62" s="84"/>
      <c r="N62" s="84"/>
      <c r="O62" s="84"/>
      <c r="P62" s="84"/>
      <c r="Q62" s="84"/>
      <c r="R62" s="115">
        <v>41943</v>
      </c>
      <c r="S62" s="84">
        <v>2550</v>
      </c>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57">
        <v>41882</v>
      </c>
      <c r="K67" s="84">
        <v>1335</v>
      </c>
      <c r="L67" s="57"/>
      <c r="M67" s="84"/>
      <c r="N67" s="84"/>
      <c r="O67" s="84"/>
      <c r="P67" s="84"/>
      <c r="Q67" s="84"/>
      <c r="R67" s="84"/>
      <c r="S67" s="84"/>
      <c r="T67" s="84"/>
      <c r="U67" s="84"/>
      <c r="V67" s="84"/>
    </row>
    <row r="68" spans="8:22">
      <c r="H68" s="57">
        <v>41851</v>
      </c>
      <c r="I68" s="84">
        <v>810</v>
      </c>
      <c r="J68" s="57">
        <v>41912</v>
      </c>
      <c r="K68" s="84">
        <v>1355</v>
      </c>
      <c r="L68" s="57"/>
      <c r="M68" s="84"/>
      <c r="N68" s="84"/>
      <c r="O68" s="84"/>
      <c r="P68" s="84"/>
      <c r="Q68" s="84"/>
      <c r="R68" s="84"/>
      <c r="S68" s="84"/>
      <c r="T68" s="84"/>
      <c r="U68" s="84"/>
      <c r="V68" s="84"/>
    </row>
    <row r="69" spans="8:22">
      <c r="H69" s="57">
        <v>41882</v>
      </c>
      <c r="I69" s="84">
        <v>810</v>
      </c>
      <c r="J69" s="157">
        <v>41943</v>
      </c>
      <c r="K69" s="159">
        <v>1340</v>
      </c>
      <c r="L69" s="57"/>
      <c r="M69" s="84"/>
      <c r="N69" s="84"/>
      <c r="O69" s="84"/>
      <c r="P69" s="84"/>
      <c r="Q69" s="84"/>
      <c r="R69" s="84"/>
      <c r="S69" s="84"/>
      <c r="T69" s="84"/>
      <c r="U69" s="84"/>
      <c r="V69" s="84"/>
    </row>
    <row r="70" spans="8:22">
      <c r="H70" s="57">
        <v>41912</v>
      </c>
      <c r="I70" s="84">
        <v>855</v>
      </c>
      <c r="K70" s="57"/>
      <c r="L70" s="57"/>
      <c r="M70" s="84"/>
      <c r="N70" s="84"/>
      <c r="O70" s="84"/>
      <c r="P70" s="84"/>
      <c r="Q70" s="84"/>
      <c r="R70" s="84"/>
      <c r="S70" s="84"/>
      <c r="T70" s="84"/>
      <c r="U70" s="84"/>
      <c r="V70" s="84"/>
    </row>
    <row r="71" spans="8:22">
      <c r="H71" s="157">
        <v>41943</v>
      </c>
      <c r="I71" s="158">
        <v>850</v>
      </c>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9:K92">
    <cfRule type="expression" dxfId="63" priority="57" stopIfTrue="1">
      <formula>AND(K4&gt;0,K5&gt;0)</formula>
    </cfRule>
    <cfRule type="expression" dxfId="62" priority="58" stopIfTrue="1">
      <formula>AND(K4&gt;0,K5="")</formula>
    </cfRule>
  </conditionalFormatting>
  <conditionalFormatting sqref="H4:J4">
    <cfRule type="expression" dxfId="61" priority="31" stopIfTrue="1">
      <formula>AND(H4&gt;0,H5&gt;0)</formula>
    </cfRule>
    <cfRule type="expression" dxfId="60" priority="32" stopIfTrue="1">
      <formula>AND(H4&gt;0,H5="")</formula>
    </cfRule>
  </conditionalFormatting>
  <conditionalFormatting sqref="H4:H62">
    <cfRule type="expression" dxfId="59" priority="29" stopIfTrue="1">
      <formula>AND(H4&gt;0,H5&gt;0)</formula>
    </cfRule>
    <cfRule type="expression" dxfId="58" priority="30" stopIfTrue="1">
      <formula>AND(H4&gt;0,H5="")</formula>
    </cfRule>
  </conditionalFormatting>
  <conditionalFormatting sqref="J5:J62">
    <cfRule type="expression" dxfId="57" priority="27" stopIfTrue="1">
      <formula>AND(J5&gt;0,J6&gt;0)</formula>
    </cfRule>
    <cfRule type="expression" dxfId="56" priority="28" stopIfTrue="1">
      <formula>AND(J5&gt;0,J6="")</formula>
    </cfRule>
  </conditionalFormatting>
  <conditionalFormatting sqref="H63:H64">
    <cfRule type="expression" dxfId="55" priority="25" stopIfTrue="1">
      <formula>AND(H63&gt;0,H64&gt;0)</formula>
    </cfRule>
    <cfRule type="expression" dxfId="54" priority="26" stopIfTrue="1">
      <formula>AND(H63&gt;0,H64="")</formula>
    </cfRule>
  </conditionalFormatting>
  <conditionalFormatting sqref="H65">
    <cfRule type="expression" dxfId="53" priority="23" stopIfTrue="1">
      <formula>AND(H65&gt;0,H66&gt;0)</formula>
    </cfRule>
    <cfRule type="expression" dxfId="52" priority="24" stopIfTrue="1">
      <formula>AND(H65&gt;0,H66="")</formula>
    </cfRule>
  </conditionalFormatting>
  <conditionalFormatting sqref="J63">
    <cfRule type="expression" dxfId="51" priority="21" stopIfTrue="1">
      <formula>AND(J63&gt;0,J64&gt;0)</formula>
    </cfRule>
    <cfRule type="expression" dxfId="50" priority="22" stopIfTrue="1">
      <formula>AND(J63&gt;0,J64="")</formula>
    </cfRule>
  </conditionalFormatting>
  <conditionalFormatting sqref="J64">
    <cfRule type="expression" dxfId="49" priority="19" stopIfTrue="1">
      <formula>AND(J64&gt;0,J65&gt;0)</formula>
    </cfRule>
    <cfRule type="expression" dxfId="48" priority="20" stopIfTrue="1">
      <formula>AND(J64&gt;0,J65="")</formula>
    </cfRule>
  </conditionalFormatting>
  <conditionalFormatting sqref="H66">
    <cfRule type="expression" dxfId="47" priority="17" stopIfTrue="1">
      <formula>AND(H66&gt;0,H67&gt;0)</formula>
    </cfRule>
    <cfRule type="expression" dxfId="46" priority="18" stopIfTrue="1">
      <formula>AND(H66&gt;0,H67="")</formula>
    </cfRule>
  </conditionalFormatting>
  <conditionalFormatting sqref="J65">
    <cfRule type="expression" dxfId="45" priority="15" stopIfTrue="1">
      <formula>AND(J65&gt;0,J66&gt;0)</formula>
    </cfRule>
    <cfRule type="expression" dxfId="44" priority="16" stopIfTrue="1">
      <formula>AND(J65&gt;0,J66="")</formula>
    </cfRule>
  </conditionalFormatting>
  <conditionalFormatting sqref="H67">
    <cfRule type="expression" dxfId="43" priority="13" stopIfTrue="1">
      <formula>AND(H67&gt;0,H68&gt;0)</formula>
    </cfRule>
    <cfRule type="expression" dxfId="42" priority="14" stopIfTrue="1">
      <formula>AND(H67&gt;0,H68="")</formula>
    </cfRule>
  </conditionalFormatting>
  <conditionalFormatting sqref="H68">
    <cfRule type="expression" dxfId="41" priority="11" stopIfTrue="1">
      <formula>AND(H68&gt;0,H69&gt;0)</formula>
    </cfRule>
    <cfRule type="expression" dxfId="40" priority="12" stopIfTrue="1">
      <formula>AND(H68&gt;0,H69="")</formula>
    </cfRule>
  </conditionalFormatting>
  <conditionalFormatting sqref="J66">
    <cfRule type="expression" dxfId="39" priority="9" stopIfTrue="1">
      <formula>AND(J66&gt;0,J67&gt;0)</formula>
    </cfRule>
    <cfRule type="expression" dxfId="38" priority="10" stopIfTrue="1">
      <formula>AND(J66&gt;0,J67="")</formula>
    </cfRule>
  </conditionalFormatting>
  <conditionalFormatting sqref="J67">
    <cfRule type="expression" dxfId="37" priority="7" stopIfTrue="1">
      <formula>AND(J67&gt;0,J68&gt;0)</formula>
    </cfRule>
    <cfRule type="expression" dxfId="36" priority="8" stopIfTrue="1">
      <formula>AND(J67&gt;0,J68="")</formula>
    </cfRule>
  </conditionalFormatting>
  <conditionalFormatting sqref="H69">
    <cfRule type="expression" dxfId="35" priority="5" stopIfTrue="1">
      <formula>AND(H69&gt;0,H70&gt;0)</formula>
    </cfRule>
    <cfRule type="expression" dxfId="34" priority="6" stopIfTrue="1">
      <formula>AND(H69&gt;0,H70="")</formula>
    </cfRule>
  </conditionalFormatting>
  <conditionalFormatting sqref="H70">
    <cfRule type="expression" dxfId="33" priority="3" stopIfTrue="1">
      <formula>AND(H70&gt;0,H71&gt;0)</formula>
    </cfRule>
    <cfRule type="expression" dxfId="32" priority="4" stopIfTrue="1">
      <formula>AND(H70&gt;0,H71="")</formula>
    </cfRule>
  </conditionalFormatting>
  <conditionalFormatting sqref="J68">
    <cfRule type="expression" dxfId="31" priority="1" stopIfTrue="1">
      <formula>AND(J68&gt;0,J69&gt;0)</formula>
    </cfRule>
    <cfRule type="expression" dxfId="30" priority="2" stopIfTrue="1">
      <formula>AND(J68&gt;0,J69="")</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425</v>
      </c>
      <c r="I2" s="45" t="s">
        <v>445</v>
      </c>
      <c r="J2" s="45" t="s">
        <v>425</v>
      </c>
      <c r="K2" s="45" t="s">
        <v>455</v>
      </c>
      <c r="L2" s="45" t="s">
        <v>425</v>
      </c>
      <c r="M2" s="45" t="s">
        <v>449</v>
      </c>
      <c r="N2" s="45" t="s">
        <v>425</v>
      </c>
      <c r="O2" s="45" t="s">
        <v>452</v>
      </c>
    </row>
    <row r="3" spans="1:16">
      <c r="H3" s="69" t="s">
        <v>430</v>
      </c>
      <c r="I3" s="69" t="s">
        <v>431</v>
      </c>
      <c r="J3" s="69" t="s">
        <v>430</v>
      </c>
      <c r="K3" s="69" t="s">
        <v>431</v>
      </c>
      <c r="L3" s="69" t="s">
        <v>430</v>
      </c>
      <c r="M3" s="69" t="s">
        <v>431</v>
      </c>
      <c r="N3" s="69" t="s">
        <v>430</v>
      </c>
      <c r="O3" s="69" t="s">
        <v>431</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117">
        <v>41912</v>
      </c>
      <c r="O53" s="81">
        <v>925</v>
      </c>
    </row>
    <row r="54" spans="1:15">
      <c r="H54" s="57">
        <v>41729</v>
      </c>
      <c r="I54" s="81">
        <v>360</v>
      </c>
      <c r="J54" s="117">
        <v>41729</v>
      </c>
      <c r="K54" s="81">
        <v>495</v>
      </c>
      <c r="L54" s="117">
        <v>41729</v>
      </c>
      <c r="M54" s="81">
        <v>207.5</v>
      </c>
      <c r="N54" s="117">
        <v>41943</v>
      </c>
      <c r="O54" s="81">
        <v>875</v>
      </c>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v>41912</v>
      </c>
      <c r="I60" s="81">
        <v>355</v>
      </c>
      <c r="J60" s="117">
        <v>41912</v>
      </c>
      <c r="K60" s="81">
        <v>500</v>
      </c>
      <c r="L60" s="117">
        <v>41912</v>
      </c>
      <c r="M60" s="81">
        <v>175</v>
      </c>
      <c r="N60" s="81"/>
      <c r="O60" s="81"/>
    </row>
    <row r="61" spans="1:15">
      <c r="H61" s="57">
        <v>41943</v>
      </c>
      <c r="I61" s="81">
        <v>355</v>
      </c>
      <c r="J61" s="117">
        <v>41943</v>
      </c>
      <c r="K61" s="81">
        <v>550</v>
      </c>
      <c r="L61" s="117">
        <v>41943</v>
      </c>
      <c r="M61" s="81">
        <v>182.5</v>
      </c>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9" activePane="bottomRight" state="frozen"/>
      <selection pane="topRight" activeCell="I1" sqref="I1"/>
      <selection pane="bottomLeft" activeCell="A6" sqref="A6"/>
      <selection pane="bottomRight" activeCell="I58" sqref="I58"/>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397</v>
      </c>
      <c r="I2" s="147" t="s">
        <v>405</v>
      </c>
      <c r="J2" s="147" t="s">
        <v>397</v>
      </c>
      <c r="K2" s="147" t="s">
        <v>404</v>
      </c>
      <c r="L2" s="147" t="s">
        <v>397</v>
      </c>
      <c r="M2" s="147" t="s">
        <v>424</v>
      </c>
      <c r="N2" s="147" t="s">
        <v>397</v>
      </c>
      <c r="O2" s="147" t="s">
        <v>406</v>
      </c>
      <c r="P2" s="147" t="s">
        <v>425</v>
      </c>
      <c r="Q2" s="147" t="s">
        <v>436</v>
      </c>
      <c r="R2" s="147" t="s">
        <v>373</v>
      </c>
      <c r="S2" s="147" t="s">
        <v>374</v>
      </c>
      <c r="T2" s="147" t="s">
        <v>380</v>
      </c>
      <c r="U2" s="147" t="s">
        <v>383</v>
      </c>
      <c r="V2" s="147" t="s">
        <v>373</v>
      </c>
      <c r="W2" s="147" t="s">
        <v>374</v>
      </c>
      <c r="X2" s="147" t="s">
        <v>376</v>
      </c>
      <c r="Y2" s="147" t="s">
        <v>379</v>
      </c>
      <c r="Z2" s="147" t="s">
        <v>397</v>
      </c>
      <c r="AA2" s="147" t="s">
        <v>398</v>
      </c>
      <c r="AB2" s="147" t="s">
        <v>425</v>
      </c>
      <c r="AC2" s="147" t="s">
        <v>437</v>
      </c>
      <c r="AD2" s="147" t="s">
        <v>425</v>
      </c>
      <c r="AE2" s="147" t="s">
        <v>433</v>
      </c>
      <c r="AF2" s="147" t="s">
        <v>425</v>
      </c>
      <c r="AG2" s="147" t="s">
        <v>426</v>
      </c>
      <c r="AH2" s="147" t="s">
        <v>425</v>
      </c>
      <c r="AI2" s="147" t="s">
        <v>432</v>
      </c>
      <c r="AJ2" s="147" t="s">
        <v>397</v>
      </c>
      <c r="AK2" s="147" t="s">
        <v>403</v>
      </c>
      <c r="AL2" s="147" t="s">
        <v>384</v>
      </c>
      <c r="AM2" s="147" t="s">
        <v>387</v>
      </c>
      <c r="AN2" s="147" t="s">
        <v>425</v>
      </c>
      <c r="AO2" s="147" t="s">
        <v>439</v>
      </c>
      <c r="AP2" s="147" t="s">
        <v>425</v>
      </c>
      <c r="AQ2" s="147" t="s">
        <v>440</v>
      </c>
      <c r="AR2" s="147" t="s">
        <v>425</v>
      </c>
      <c r="AS2" s="147" t="s">
        <v>434</v>
      </c>
      <c r="AT2" s="147" t="s">
        <v>425</v>
      </c>
      <c r="AU2" s="147" t="s">
        <v>429</v>
      </c>
      <c r="AV2" s="147" t="s">
        <v>425</v>
      </c>
      <c r="AW2" s="147" t="s">
        <v>438</v>
      </c>
      <c r="AX2" s="147" t="s">
        <v>425</v>
      </c>
      <c r="AY2" s="147" t="s">
        <v>435</v>
      </c>
    </row>
    <row r="3" spans="1:51">
      <c r="H3" s="146" t="s">
        <v>399</v>
      </c>
      <c r="I3" s="146" t="s">
        <v>400</v>
      </c>
      <c r="J3" s="146" t="s">
        <v>399</v>
      </c>
      <c r="K3" s="146" t="s">
        <v>400</v>
      </c>
      <c r="L3" s="146" t="s">
        <v>399</v>
      </c>
      <c r="M3" s="146" t="s">
        <v>400</v>
      </c>
      <c r="N3" s="146" t="s">
        <v>399</v>
      </c>
      <c r="O3" s="146" t="s">
        <v>400</v>
      </c>
      <c r="P3" s="146" t="s">
        <v>427</v>
      </c>
      <c r="Q3" s="146" t="s">
        <v>428</v>
      </c>
      <c r="R3" s="146" t="s">
        <v>375</v>
      </c>
      <c r="S3" s="146" t="s">
        <v>365</v>
      </c>
      <c r="T3" s="146" t="s">
        <v>381</v>
      </c>
      <c r="U3" s="146" t="s">
        <v>382</v>
      </c>
      <c r="V3" s="146" t="s">
        <v>375</v>
      </c>
      <c r="W3" s="146" t="s">
        <v>365</v>
      </c>
      <c r="X3" s="146" t="s">
        <v>377</v>
      </c>
      <c r="Y3" s="146" t="s">
        <v>378</v>
      </c>
      <c r="Z3" s="146" t="s">
        <v>399</v>
      </c>
      <c r="AA3" s="146" t="s">
        <v>400</v>
      </c>
      <c r="AB3" s="146" t="s">
        <v>430</v>
      </c>
      <c r="AC3" s="146" t="s">
        <v>431</v>
      </c>
      <c r="AD3" s="146" t="s">
        <v>430</v>
      </c>
      <c r="AE3" s="146" t="s">
        <v>431</v>
      </c>
      <c r="AF3" s="146" t="s">
        <v>427</v>
      </c>
      <c r="AG3" s="146" t="s">
        <v>428</v>
      </c>
      <c r="AH3" s="146" t="s">
        <v>430</v>
      </c>
      <c r="AI3" s="146" t="s">
        <v>431</v>
      </c>
      <c r="AJ3" s="146" t="s">
        <v>401</v>
      </c>
      <c r="AK3" s="146" t="s">
        <v>402</v>
      </c>
      <c r="AL3" s="146" t="s">
        <v>385</v>
      </c>
      <c r="AM3" s="146" t="s">
        <v>386</v>
      </c>
      <c r="AN3" s="146" t="s">
        <v>430</v>
      </c>
      <c r="AO3" s="146" t="s">
        <v>431</v>
      </c>
      <c r="AP3" s="146" t="s">
        <v>427</v>
      </c>
      <c r="AQ3" s="146" t="s">
        <v>428</v>
      </c>
      <c r="AR3" s="146" t="s">
        <v>430</v>
      </c>
      <c r="AS3" s="146" t="s">
        <v>431</v>
      </c>
      <c r="AT3" s="146" t="s">
        <v>430</v>
      </c>
      <c r="AU3" s="146" t="s">
        <v>431</v>
      </c>
      <c r="AV3" s="146" t="s">
        <v>430</v>
      </c>
      <c r="AW3" s="146" t="s">
        <v>431</v>
      </c>
      <c r="AX3" s="146" t="s">
        <v>430</v>
      </c>
      <c r="AY3" s="146" t="s">
        <v>431</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366</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42">
        <v>41882</v>
      </c>
      <c r="Q54" s="139">
        <v>1.8</v>
      </c>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42">
        <v>41882</v>
      </c>
      <c r="AK54" s="139">
        <v>1.8</v>
      </c>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42">
        <v>41912</v>
      </c>
      <c r="Q55" s="139">
        <v>1.8</v>
      </c>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42">
        <v>41912</v>
      </c>
      <c r="AK55" s="139">
        <v>1.8</v>
      </c>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42">
        <v>41851</v>
      </c>
      <c r="U58" s="139">
        <v>95</v>
      </c>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42">
        <v>41882</v>
      </c>
      <c r="AY58" s="139">
        <v>9.1999999999999993</v>
      </c>
    </row>
    <row r="59" spans="1:51">
      <c r="A59" s="140"/>
      <c r="H59" s="138">
        <v>41882</v>
      </c>
      <c r="I59" s="139">
        <v>240</v>
      </c>
      <c r="J59" s="142">
        <v>41882</v>
      </c>
      <c r="K59" s="139">
        <v>14.875</v>
      </c>
      <c r="L59" s="142">
        <v>41882</v>
      </c>
      <c r="M59" s="139">
        <v>53</v>
      </c>
      <c r="N59" s="142">
        <v>41882</v>
      </c>
      <c r="O59" s="139">
        <v>15.3</v>
      </c>
      <c r="P59" s="139"/>
      <c r="Q59" s="139"/>
      <c r="R59" s="142">
        <v>41882</v>
      </c>
      <c r="S59" s="139">
        <v>108</v>
      </c>
      <c r="T59" s="142">
        <v>41882</v>
      </c>
      <c r="U59" s="139">
        <v>108</v>
      </c>
      <c r="V59" s="142">
        <v>41882</v>
      </c>
      <c r="W59" s="139">
        <v>108</v>
      </c>
      <c r="X59" s="142">
        <v>41882</v>
      </c>
      <c r="Y59" s="139">
        <v>108</v>
      </c>
      <c r="Z59" s="142">
        <v>41882</v>
      </c>
      <c r="AA59" s="139">
        <v>108</v>
      </c>
      <c r="AB59" s="138">
        <v>41882</v>
      </c>
      <c r="AC59" s="139">
        <v>240</v>
      </c>
      <c r="AD59" s="142">
        <v>41882</v>
      </c>
      <c r="AE59" s="139">
        <v>14.875</v>
      </c>
      <c r="AF59" s="142">
        <v>41882</v>
      </c>
      <c r="AG59" s="139">
        <v>53</v>
      </c>
      <c r="AH59" s="142">
        <v>41882</v>
      </c>
      <c r="AI59" s="139">
        <v>15.3</v>
      </c>
      <c r="AJ59" s="139"/>
      <c r="AK59" s="139"/>
      <c r="AL59" s="142">
        <v>41882</v>
      </c>
      <c r="AM59" s="139">
        <v>108</v>
      </c>
      <c r="AN59" s="142">
        <v>41882</v>
      </c>
      <c r="AO59" s="139">
        <v>220000</v>
      </c>
      <c r="AP59" s="142">
        <v>41882</v>
      </c>
      <c r="AQ59" s="139">
        <v>850</v>
      </c>
      <c r="AR59" s="142">
        <v>41882</v>
      </c>
      <c r="AS59" s="139">
        <v>150</v>
      </c>
      <c r="AT59" s="142">
        <v>41882</v>
      </c>
      <c r="AU59" s="139">
        <v>115</v>
      </c>
      <c r="AV59" s="142">
        <v>41882</v>
      </c>
      <c r="AW59" s="139">
        <v>84</v>
      </c>
      <c r="AX59" s="142">
        <v>41912</v>
      </c>
      <c r="AY59" s="139">
        <v>10</v>
      </c>
    </row>
    <row r="60" spans="1:51">
      <c r="A60" s="141"/>
      <c r="H60" s="138">
        <v>41912</v>
      </c>
      <c r="I60" s="139">
        <v>180</v>
      </c>
      <c r="J60" s="142">
        <v>41912</v>
      </c>
      <c r="K60" s="139">
        <v>14.875</v>
      </c>
      <c r="L60" s="142">
        <v>41912</v>
      </c>
      <c r="M60" s="139">
        <v>55</v>
      </c>
      <c r="N60" s="142">
        <v>41912</v>
      </c>
      <c r="O60" s="139">
        <v>14.5</v>
      </c>
      <c r="P60" s="139"/>
      <c r="Q60" s="139"/>
      <c r="R60" s="142">
        <v>41912</v>
      </c>
      <c r="S60" s="139">
        <v>108</v>
      </c>
      <c r="T60" s="142">
        <v>41912</v>
      </c>
      <c r="U60" s="139">
        <v>108</v>
      </c>
      <c r="V60" s="142">
        <v>41912</v>
      </c>
      <c r="W60" s="139">
        <v>108</v>
      </c>
      <c r="X60" s="142">
        <v>41912</v>
      </c>
      <c r="Y60" s="139">
        <v>108</v>
      </c>
      <c r="Z60" s="142">
        <v>41912</v>
      </c>
      <c r="AA60" s="139">
        <v>108</v>
      </c>
      <c r="AB60" s="138">
        <v>41912</v>
      </c>
      <c r="AC60" s="139">
        <v>180</v>
      </c>
      <c r="AD60" s="142">
        <v>41912</v>
      </c>
      <c r="AE60" s="139">
        <v>14.875</v>
      </c>
      <c r="AF60" s="142">
        <v>41912</v>
      </c>
      <c r="AG60" s="139">
        <v>55</v>
      </c>
      <c r="AH60" s="142">
        <v>41912</v>
      </c>
      <c r="AI60" s="139">
        <v>14.5</v>
      </c>
      <c r="AJ60" s="139"/>
      <c r="AK60" s="139"/>
      <c r="AL60" s="142">
        <v>41912</v>
      </c>
      <c r="AM60" s="139">
        <v>108</v>
      </c>
      <c r="AN60" s="142">
        <v>41912</v>
      </c>
      <c r="AO60" s="139">
        <v>220000</v>
      </c>
      <c r="AP60" s="142">
        <v>41912</v>
      </c>
      <c r="AQ60" s="139">
        <v>850</v>
      </c>
      <c r="AR60" s="142">
        <v>41912</v>
      </c>
      <c r="AS60" s="139">
        <v>140</v>
      </c>
      <c r="AT60" s="142">
        <v>41912</v>
      </c>
      <c r="AU60" s="139">
        <v>115</v>
      </c>
      <c r="AV60" s="142">
        <v>41912</v>
      </c>
      <c r="AW60" s="139">
        <v>84</v>
      </c>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6"/>
  <sheetViews>
    <sheetView topLeftCell="A13" workbookViewId="0">
      <selection activeCell="A14" sqref="A14"/>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412</v>
      </c>
    </row>
    <row r="5" spans="1:18" s="120" customFormat="1" ht="114" customHeight="1">
      <c r="A5" s="150" t="s">
        <v>413</v>
      </c>
    </row>
    <row r="6" spans="1:18" s="120" customFormat="1" ht="15" thickBot="1">
      <c r="A6" s="119" t="s">
        <v>414</v>
      </c>
    </row>
    <row r="7" spans="1:18" s="120" customFormat="1" ht="71.25" customHeight="1">
      <c r="A7" s="150" t="s">
        <v>415</v>
      </c>
    </row>
    <row r="8" spans="1:18" s="120" customFormat="1" ht="15" thickBot="1">
      <c r="A8" s="119" t="s">
        <v>416</v>
      </c>
      <c r="B8" s="121"/>
    </row>
    <row r="9" spans="1:18" s="120" customFormat="1" ht="162">
      <c r="A9" s="150" t="s">
        <v>423</v>
      </c>
    </row>
    <row r="10" spans="1:18" ht="15" thickBot="1">
      <c r="A10" s="119" t="s">
        <v>417</v>
      </c>
    </row>
    <row r="11" spans="1:18" ht="166.5" customHeight="1">
      <c r="A11" s="150" t="s">
        <v>418</v>
      </c>
    </row>
    <row r="12" spans="1:18" ht="15" thickBot="1">
      <c r="A12" s="119" t="s">
        <v>419</v>
      </c>
    </row>
    <row r="13" spans="1:18" ht="88.5" customHeight="1">
      <c r="A13" s="150" t="s">
        <v>420</v>
      </c>
    </row>
    <row r="14" spans="1:18" ht="15" thickBot="1">
      <c r="A14" s="119" t="s">
        <v>421</v>
      </c>
    </row>
    <row r="15" spans="1:18" ht="123.75" customHeight="1">
      <c r="A15" s="150" t="s">
        <v>422</v>
      </c>
    </row>
    <row r="16" spans="1:18">
      <c r="A16" s="150"/>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20"/>
  <sheetViews>
    <sheetView workbookViewId="0">
      <selection activeCell="A18" sqref="A18"/>
    </sheetView>
  </sheetViews>
  <sheetFormatPr defaultRowHeight="14.25"/>
  <cols>
    <col min="1" max="1" width="124.75" customWidth="1"/>
  </cols>
  <sheetData>
    <row r="4" spans="1:14" ht="15" thickBot="1"/>
    <row r="5" spans="1:14" s="122" customFormat="1" ht="14.25" customHeight="1">
      <c r="A5" s="128" t="s">
        <v>337</v>
      </c>
      <c r="B5" s="123"/>
      <c r="C5" s="123"/>
      <c r="D5" s="123"/>
      <c r="E5" s="123"/>
      <c r="F5" s="123"/>
      <c r="G5" s="123"/>
      <c r="H5" s="123"/>
      <c r="I5" s="123"/>
      <c r="J5" s="123"/>
      <c r="K5" s="123"/>
      <c r="L5" s="123"/>
      <c r="M5" s="123"/>
      <c r="N5" s="123"/>
    </row>
    <row r="6" spans="1:14" ht="15" thickBot="1">
      <c r="A6" s="119" t="s">
        <v>388</v>
      </c>
    </row>
    <row r="7" spans="1:14">
      <c r="A7" s="150" t="s">
        <v>389</v>
      </c>
    </row>
    <row r="8" spans="1:14" ht="15" thickBot="1">
      <c r="A8" s="119" t="s">
        <v>390</v>
      </c>
    </row>
    <row r="9" spans="1:14">
      <c r="A9" s="150" t="s">
        <v>391</v>
      </c>
    </row>
    <row r="10" spans="1:14" ht="15" thickBot="1">
      <c r="A10" s="119" t="s">
        <v>392</v>
      </c>
    </row>
    <row r="11" spans="1:14">
      <c r="A11" s="150" t="s">
        <v>393</v>
      </c>
    </row>
    <row r="12" spans="1:14" ht="15" thickBot="1">
      <c r="A12" s="119" t="s">
        <v>394</v>
      </c>
    </row>
    <row r="13" spans="1:14">
      <c r="A13" s="150" t="s">
        <v>395</v>
      </c>
    </row>
    <row r="14" spans="1:14" ht="15" thickBot="1">
      <c r="A14" s="119" t="s">
        <v>396</v>
      </c>
    </row>
    <row r="15" spans="1:14">
      <c r="A15" s="150" t="s">
        <v>411</v>
      </c>
    </row>
    <row r="16" spans="1:14" ht="15" thickBot="1">
      <c r="A16" s="119" t="s">
        <v>407</v>
      </c>
    </row>
    <row r="17" spans="1:1">
      <c r="A17" s="150" t="s">
        <v>408</v>
      </c>
    </row>
    <row r="18" spans="1:1">
      <c r="A18" s="156" t="s">
        <v>409</v>
      </c>
    </row>
    <row r="19" spans="1:1">
      <c r="A19" s="150" t="s">
        <v>410</v>
      </c>
    </row>
    <row r="20" spans="1:1">
      <c r="A20" s="150" t="s">
        <v>372</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黄彬</cp:lastModifiedBy>
  <dcterms:created xsi:type="dcterms:W3CDTF">2012-04-17T08:25:26Z</dcterms:created>
  <dcterms:modified xsi:type="dcterms:W3CDTF">2014-11-11T07:29:45Z</dcterms:modified>
</cp:coreProperties>
</file>