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C11" i="1"/>
  <c r="H7"/>
  <c r="B12" i="60"/>
  <c r="C8"/>
  <c r="X1" i="61"/>
  <c r="AP1"/>
  <c r="C13" i="60"/>
  <c r="AT1" i="61"/>
  <c r="H2" i="49"/>
  <c r="C12" i="60"/>
  <c r="C16"/>
  <c r="C9"/>
  <c r="AN1" i="61"/>
  <c r="AL1"/>
  <c r="B17" i="60"/>
  <c r="C14"/>
  <c r="B7"/>
  <c r="L1" i="61"/>
  <c r="AF1"/>
  <c r="H1"/>
  <c r="AJ1"/>
  <c r="C11" i="60"/>
  <c r="AR1" i="61"/>
  <c r="Z1"/>
  <c r="B16" i="60"/>
  <c r="AV1" i="61"/>
  <c r="B9" i="60"/>
  <c r="T1" i="61"/>
  <c r="V1"/>
  <c r="P1"/>
  <c r="J1"/>
  <c r="AB1"/>
  <c r="C7" i="60"/>
  <c r="B11"/>
  <c r="AX1" i="61"/>
  <c r="R1"/>
  <c r="AD1"/>
  <c r="B14" i="60"/>
  <c r="C17"/>
  <c r="N1" i="61"/>
  <c r="B10" i="60"/>
  <c r="C10"/>
  <c r="AH1" i="61"/>
  <c r="B13" i="60"/>
  <c r="B8"/>
  <c r="B15"/>
  <c r="C15"/>
  <c r="N5" i="49"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C183"/>
  <c r="H51"/>
  <c r="D168"/>
  <c r="G39"/>
  <c r="G160"/>
  <c r="F148"/>
  <c r="G90"/>
  <c r="D107"/>
  <c r="C7"/>
  <c r="E13"/>
  <c r="E135"/>
  <c r="F79"/>
  <c r="C140"/>
  <c r="H49"/>
  <c r="F120"/>
  <c r="F175"/>
  <c r="E123"/>
  <c r="H108"/>
  <c r="H163"/>
  <c r="E19"/>
  <c r="D48"/>
  <c r="D55"/>
  <c r="P2" i="46"/>
  <c r="C50" i="52"/>
  <c r="F49"/>
  <c r="C113"/>
  <c r="F51"/>
  <c r="C64"/>
  <c r="E36"/>
  <c r="G83"/>
  <c r="C131"/>
  <c r="H39"/>
  <c r="H31"/>
  <c r="E89"/>
  <c r="C52"/>
  <c r="H158"/>
  <c r="C190"/>
  <c r="D139"/>
  <c r="C87"/>
  <c r="F50"/>
  <c r="G125"/>
  <c r="C25"/>
  <c r="G134"/>
  <c r="F59"/>
  <c r="E65"/>
  <c r="D173"/>
  <c r="H157"/>
  <c r="R36" i="49"/>
  <c r="R32"/>
  <c r="F184" i="52"/>
  <c r="F83"/>
  <c r="N2" i="44"/>
  <c r="F88" i="52"/>
  <c r="F74"/>
  <c r="H53"/>
  <c r="E63"/>
  <c r="H135"/>
  <c r="C100"/>
  <c r="D188"/>
  <c r="G152"/>
  <c r="D99"/>
  <c r="D43"/>
  <c r="H55"/>
  <c r="G173"/>
  <c r="C132"/>
  <c r="D38"/>
  <c r="D66"/>
  <c r="H123"/>
  <c r="H12"/>
  <c r="H180"/>
  <c r="E48"/>
  <c r="G89"/>
  <c r="H121"/>
  <c r="E189"/>
  <c r="F80"/>
  <c r="G155"/>
  <c r="C162"/>
  <c r="G73"/>
  <c r="D59"/>
  <c r="D121"/>
  <c r="D134"/>
  <c r="D170"/>
  <c r="D160"/>
  <c r="C67"/>
  <c r="C46"/>
  <c r="G120"/>
  <c r="D146"/>
  <c r="E165"/>
  <c r="H119"/>
  <c r="C175"/>
  <c r="G129"/>
  <c r="L1" i="48"/>
  <c r="D69" i="52"/>
  <c r="C119"/>
  <c r="E52"/>
  <c r="C95"/>
  <c r="G30"/>
  <c r="D23"/>
  <c r="D192"/>
  <c r="D112"/>
  <c r="F108"/>
  <c r="E172"/>
  <c r="D9"/>
  <c r="F25"/>
  <c r="C70"/>
  <c r="R25" i="49"/>
  <c r="D32" i="52"/>
  <c r="E179"/>
  <c r="H35"/>
  <c r="E25"/>
  <c r="H83"/>
  <c r="F100"/>
  <c r="E104"/>
  <c r="D49"/>
  <c r="H120"/>
  <c r="D161"/>
  <c r="F132"/>
  <c r="E58"/>
  <c r="E170"/>
  <c r="C116"/>
  <c r="H109"/>
  <c r="C54"/>
  <c r="C173"/>
  <c r="F125"/>
  <c r="C160"/>
  <c r="E118"/>
  <c r="C192"/>
  <c r="D137"/>
  <c r="C11"/>
  <c r="D136"/>
  <c r="E152"/>
  <c r="F121"/>
  <c r="F129"/>
  <c r="D47"/>
  <c r="F131"/>
  <c r="D84"/>
  <c r="E21"/>
  <c r="D36"/>
  <c r="G70"/>
  <c r="R9" i="49"/>
  <c r="H40" i="52"/>
  <c r="D162"/>
  <c r="H45"/>
  <c r="H75"/>
  <c r="H94"/>
  <c r="C108"/>
  <c r="D89"/>
  <c r="G123"/>
  <c r="D12"/>
  <c r="E136"/>
  <c r="G168"/>
  <c r="F14"/>
  <c r="G54"/>
  <c r="H131"/>
  <c r="E95"/>
  <c r="E31"/>
  <c r="H66"/>
  <c r="E105"/>
  <c r="H7"/>
  <c r="G72"/>
  <c r="D130"/>
  <c r="H125"/>
  <c r="G172"/>
  <c r="C88"/>
  <c r="G58"/>
  <c r="H150"/>
  <c r="E113"/>
  <c r="D117"/>
  <c r="C98"/>
  <c r="F21"/>
  <c r="G9"/>
  <c r="F72"/>
  <c r="E114"/>
  <c r="H165"/>
  <c r="C29"/>
  <c r="G181"/>
  <c r="F56"/>
  <c r="E145"/>
  <c r="C42"/>
  <c r="E166"/>
  <c r="G68"/>
  <c r="H96"/>
  <c r="C93"/>
  <c r="C155"/>
  <c r="G20"/>
  <c r="F40"/>
  <c r="H26"/>
  <c r="F127"/>
  <c r="F47"/>
  <c r="D166"/>
  <c r="D116"/>
  <c r="E44"/>
  <c r="D123"/>
  <c r="F135"/>
  <c r="G65"/>
  <c r="G176"/>
  <c r="H128"/>
  <c r="F122"/>
  <c r="D163"/>
  <c r="E181"/>
  <c r="G154"/>
  <c r="D7"/>
  <c r="C112"/>
  <c r="H97"/>
  <c r="G96"/>
  <c r="E155"/>
  <c r="F32"/>
  <c r="D92"/>
  <c r="C178"/>
  <c r="E80"/>
  <c r="H67"/>
  <c r="C129"/>
  <c r="G33"/>
  <c r="E47"/>
  <c r="H164"/>
  <c r="C47"/>
  <c r="C141"/>
  <c r="D52"/>
  <c r="D174"/>
  <c r="G179"/>
  <c r="H56"/>
  <c r="D148"/>
  <c r="C56"/>
  <c r="D184"/>
  <c r="H59"/>
  <c r="D88"/>
  <c r="H140"/>
  <c r="R41" i="49"/>
  <c r="E77" i="52"/>
  <c r="F20"/>
  <c r="E46"/>
  <c r="G150"/>
  <c r="F193"/>
  <c r="F33"/>
  <c r="E184"/>
  <c r="C102"/>
  <c r="E101"/>
  <c r="F113"/>
  <c r="G76"/>
  <c r="E91"/>
  <c r="H17"/>
  <c r="G167"/>
  <c r="F52"/>
  <c r="D73"/>
  <c r="D135"/>
  <c r="E90"/>
  <c r="H188"/>
  <c r="G183"/>
  <c r="F182"/>
  <c r="C45"/>
  <c r="G10"/>
  <c r="H173"/>
  <c r="R40" i="49"/>
  <c r="E29" i="52"/>
  <c r="F41"/>
  <c r="D150"/>
  <c r="G52"/>
  <c r="C165"/>
  <c r="F168"/>
  <c r="D11"/>
  <c r="G107"/>
  <c r="G8"/>
  <c r="E37"/>
  <c r="D105"/>
  <c r="C68"/>
  <c r="C171"/>
  <c r="H43"/>
  <c r="H132"/>
  <c r="D144"/>
  <c r="G143"/>
  <c r="F109"/>
  <c r="H95"/>
  <c r="E86"/>
  <c r="H32"/>
  <c r="G117"/>
  <c r="C134"/>
  <c r="D41"/>
  <c r="H21"/>
  <c r="R31" i="49"/>
  <c r="E55" i="52"/>
  <c r="R6" i="49"/>
  <c r="F155" i="52"/>
  <c r="G106"/>
  <c r="F118"/>
  <c r="G59"/>
  <c r="R30" i="49"/>
  <c r="R49"/>
  <c r="E177" i="52"/>
  <c r="G34"/>
  <c r="G22"/>
  <c r="C82"/>
  <c r="E33"/>
  <c r="C40"/>
  <c r="F61"/>
  <c r="D176"/>
  <c r="C174"/>
  <c r="H171"/>
  <c r="H46"/>
  <c r="G105"/>
  <c r="F151"/>
  <c r="E60"/>
  <c r="H76"/>
  <c r="D111"/>
  <c r="G132"/>
  <c r="D122"/>
  <c r="C128"/>
  <c r="C65"/>
  <c r="H185"/>
  <c r="F124"/>
  <c r="F150"/>
  <c r="H184"/>
  <c r="G165"/>
  <c r="C142"/>
  <c r="D13"/>
  <c r="C176"/>
  <c r="G166"/>
  <c r="F146"/>
  <c r="H80"/>
  <c r="E130"/>
  <c r="H146"/>
  <c r="E97"/>
  <c r="D10"/>
  <c r="F134"/>
  <c r="D124"/>
  <c r="E35"/>
  <c r="F156"/>
  <c r="H19"/>
  <c r="G26"/>
  <c r="C31"/>
  <c r="C55"/>
  <c r="E72"/>
  <c r="E167"/>
  <c r="H10"/>
  <c r="H47"/>
  <c r="G164"/>
  <c r="F158"/>
  <c r="C117"/>
  <c r="E162"/>
  <c r="C150"/>
  <c r="C48"/>
  <c r="L2" i="44"/>
  <c r="G82" i="52"/>
  <c r="D71"/>
  <c r="G74"/>
  <c r="F16"/>
  <c r="C164"/>
  <c r="H153"/>
  <c r="T2" i="46"/>
  <c r="G25" i="52"/>
  <c r="R47" i="49"/>
  <c r="D193" i="52"/>
  <c r="H86"/>
  <c r="C127"/>
  <c r="G14"/>
  <c r="E110"/>
  <c r="F178"/>
  <c r="H190"/>
  <c r="H81"/>
  <c r="G63"/>
  <c r="E76"/>
  <c r="C143"/>
  <c r="G130"/>
  <c r="D57"/>
  <c r="E88"/>
  <c r="E43"/>
  <c r="G27"/>
  <c r="C137"/>
  <c r="F110"/>
  <c r="G171"/>
  <c r="G109"/>
  <c r="G42"/>
  <c r="C136"/>
  <c r="R5" i="49"/>
  <c r="C28" i="52"/>
  <c r="E108"/>
  <c r="F75"/>
  <c r="G45"/>
  <c r="F116"/>
  <c r="H25"/>
  <c r="F123"/>
  <c r="F34"/>
  <c r="G78"/>
  <c r="E111"/>
  <c r="D93"/>
  <c r="F9"/>
  <c r="C14"/>
  <c r="F46"/>
  <c r="C177"/>
  <c r="C32"/>
  <c r="H99"/>
  <c r="G60"/>
  <c r="C80"/>
  <c r="F31"/>
  <c r="D110"/>
  <c r="E122"/>
  <c r="C24"/>
  <c r="R43" i="49"/>
  <c r="F97" i="52"/>
  <c r="E17"/>
  <c r="D104"/>
  <c r="C21"/>
  <c r="G184"/>
  <c r="E73"/>
  <c r="C181"/>
  <c r="E156"/>
  <c r="H27"/>
  <c r="D33"/>
  <c r="H149"/>
  <c r="G110"/>
  <c r="E66"/>
  <c r="C153"/>
  <c r="H152"/>
  <c r="E147"/>
  <c r="H114"/>
  <c r="C86"/>
  <c r="F179"/>
  <c r="D87"/>
  <c r="C76"/>
  <c r="D187"/>
  <c r="G79"/>
  <c r="C58"/>
  <c r="C59"/>
  <c r="F133"/>
  <c r="H52"/>
  <c r="E187"/>
  <c r="D191"/>
  <c r="H91"/>
  <c r="E92"/>
  <c r="H50"/>
  <c r="F171"/>
  <c r="C105"/>
  <c r="F185"/>
  <c r="H44"/>
  <c r="F115"/>
  <c r="F167"/>
  <c r="G53"/>
  <c r="F159"/>
  <c r="H2" i="46"/>
  <c r="H127" i="52"/>
  <c r="E14"/>
  <c r="G140"/>
  <c r="D172"/>
  <c r="G88"/>
  <c r="C63"/>
  <c r="G91"/>
  <c r="H182"/>
  <c r="J2" i="46"/>
  <c r="H186" i="52"/>
  <c r="H11"/>
  <c r="R39" i="49"/>
  <c r="F7" i="52"/>
  <c r="C81"/>
  <c r="D181"/>
  <c r="D63"/>
  <c r="F161"/>
  <c r="C37"/>
  <c r="E67"/>
  <c r="E85"/>
  <c r="E120"/>
  <c r="H22"/>
  <c r="E134"/>
  <c r="C99"/>
  <c r="E126"/>
  <c r="H28"/>
  <c r="F17"/>
  <c r="C170"/>
  <c r="D31"/>
  <c r="R11" i="49"/>
  <c r="G85" i="52"/>
  <c r="G170"/>
  <c r="E81"/>
  <c r="F66"/>
  <c r="C61"/>
  <c r="F13"/>
  <c r="H18"/>
  <c r="E7"/>
  <c r="C33"/>
  <c r="F73"/>
  <c r="G192"/>
  <c r="F15"/>
  <c r="E190"/>
  <c r="C172"/>
  <c r="C154"/>
  <c r="D155"/>
  <c r="H133"/>
  <c r="G137"/>
  <c r="D45"/>
  <c r="G81"/>
  <c r="H62"/>
  <c r="F173"/>
  <c r="E87"/>
  <c r="E79"/>
  <c r="C121"/>
  <c r="H88"/>
  <c r="F177"/>
  <c r="G178"/>
  <c r="H143"/>
  <c r="C111"/>
  <c r="G138"/>
  <c r="H20"/>
  <c r="G43"/>
  <c r="G185"/>
  <c r="E8"/>
  <c r="D64"/>
  <c r="E161"/>
  <c r="H161"/>
  <c r="E38"/>
  <c r="H2" i="44"/>
  <c r="F30" i="52"/>
  <c r="D101"/>
  <c r="D25"/>
  <c r="D78"/>
  <c r="C168"/>
  <c r="D70"/>
  <c r="F137"/>
  <c r="E42"/>
  <c r="D40"/>
  <c r="H64"/>
  <c r="F19"/>
  <c r="F95"/>
  <c r="H115"/>
  <c r="E125"/>
  <c r="E57"/>
  <c r="D153"/>
  <c r="E131"/>
  <c r="R33" i="49"/>
  <c r="C92" i="52"/>
  <c r="C83"/>
  <c r="E93"/>
  <c r="C126"/>
  <c r="D158"/>
  <c r="E116"/>
  <c r="H78"/>
  <c r="D96"/>
  <c r="R2" i="46"/>
  <c r="D156" i="52"/>
  <c r="F154"/>
  <c r="H170"/>
  <c r="D180"/>
  <c r="H93"/>
  <c r="H60"/>
  <c r="G13"/>
  <c r="R7" i="49"/>
  <c r="H151" i="52"/>
  <c r="C69"/>
  <c r="G151"/>
  <c r="C120"/>
  <c r="F94"/>
  <c r="G92"/>
  <c r="F44"/>
  <c r="G100"/>
  <c r="E10"/>
  <c r="F35"/>
  <c r="G187"/>
  <c r="E9"/>
  <c r="H71"/>
  <c r="C101"/>
  <c r="G98"/>
  <c r="H107"/>
  <c r="D80"/>
  <c r="H65"/>
  <c r="E24"/>
  <c r="F91"/>
  <c r="D115"/>
  <c r="H1" i="48"/>
  <c r="G37" i="52"/>
  <c r="F26"/>
  <c r="D24"/>
  <c r="F43"/>
  <c r="E45"/>
  <c r="E157"/>
  <c r="C49"/>
  <c r="G101"/>
  <c r="D102"/>
  <c r="G71"/>
  <c r="F101"/>
  <c r="G190"/>
  <c r="E182"/>
  <c r="D83"/>
  <c r="H15"/>
  <c r="C51"/>
  <c r="C57"/>
  <c r="F191"/>
  <c r="E154"/>
  <c r="F114"/>
  <c r="E40"/>
  <c r="G12"/>
  <c r="E169"/>
  <c r="H38"/>
  <c r="C39"/>
  <c r="E74"/>
  <c r="G119"/>
  <c r="H191"/>
  <c r="F67"/>
  <c r="D138"/>
  <c r="C79"/>
  <c r="C103"/>
  <c r="G36"/>
  <c r="G114"/>
  <c r="D169"/>
  <c r="H183"/>
  <c r="G48"/>
  <c r="G149"/>
  <c r="R23" i="49"/>
  <c r="H169" i="52"/>
  <c r="G147"/>
  <c r="C18"/>
  <c r="C138"/>
  <c r="E68"/>
  <c r="E128"/>
  <c r="F54"/>
  <c r="D53"/>
  <c r="H138"/>
  <c r="E27"/>
  <c r="D29"/>
  <c r="G112"/>
  <c r="C123"/>
  <c r="G126"/>
  <c r="G46"/>
  <c r="D62"/>
  <c r="E71"/>
  <c r="D179"/>
  <c r="G156"/>
  <c r="D21"/>
  <c r="G188"/>
  <c r="G16"/>
  <c r="C12"/>
  <c r="D154"/>
  <c r="F186"/>
  <c r="H172"/>
  <c r="C110"/>
  <c r="H30"/>
  <c r="G35"/>
  <c r="G148"/>
  <c r="F64"/>
  <c r="D75"/>
  <c r="E138"/>
  <c r="E117"/>
  <c r="D189"/>
  <c r="F105"/>
  <c r="D39"/>
  <c r="C193"/>
  <c r="H102"/>
  <c r="D95"/>
  <c r="C144"/>
  <c r="F99"/>
  <c r="D149"/>
  <c r="G122"/>
  <c r="D125"/>
  <c r="G41"/>
  <c r="R12" i="49"/>
  <c r="H101" i="52"/>
  <c r="E20"/>
  <c r="G146"/>
  <c r="D108"/>
  <c r="F144"/>
  <c r="D74"/>
  <c r="F96"/>
  <c r="H126"/>
  <c r="F93"/>
  <c r="H16"/>
  <c r="G7"/>
  <c r="H92"/>
  <c r="H29"/>
  <c r="D165"/>
  <c r="F160"/>
  <c r="E146"/>
  <c r="G131"/>
  <c r="E51"/>
  <c r="G103"/>
  <c r="F29"/>
  <c r="R24" i="49"/>
  <c r="F53" i="52"/>
  <c r="D14"/>
  <c r="C157"/>
  <c r="H162"/>
  <c r="H110"/>
  <c r="H181"/>
  <c r="H118"/>
  <c r="H34"/>
  <c r="D140"/>
  <c r="G49"/>
  <c r="D159"/>
  <c r="C91"/>
  <c r="G87"/>
  <c r="D190"/>
  <c r="R46" i="49"/>
  <c r="C151" i="52"/>
  <c r="D79"/>
  <c r="F98"/>
  <c r="C77"/>
  <c r="G31"/>
  <c r="D82"/>
  <c r="F10"/>
  <c r="D28"/>
  <c r="F163"/>
  <c r="G51"/>
  <c r="E183"/>
  <c r="D171"/>
  <c r="H137"/>
  <c r="R10" i="49"/>
  <c r="D22" i="52"/>
  <c r="D177"/>
  <c r="E192"/>
  <c r="E133"/>
  <c r="L2" i="46"/>
  <c r="E119" i="52"/>
  <c r="H175"/>
  <c r="E109"/>
  <c r="D60"/>
  <c r="D145"/>
  <c r="F82"/>
  <c r="H90"/>
  <c r="G64"/>
  <c r="F38"/>
  <c r="C84"/>
  <c r="E69"/>
  <c r="E142"/>
  <c r="D30"/>
  <c r="F102"/>
  <c r="E151"/>
  <c r="G191"/>
  <c r="H156"/>
  <c r="E78"/>
  <c r="E149"/>
  <c r="F140"/>
  <c r="C130"/>
  <c r="F81"/>
  <c r="R26" i="49"/>
  <c r="C109" i="52"/>
  <c r="H129"/>
  <c r="H136"/>
  <c r="D119"/>
  <c r="D131"/>
  <c r="G111"/>
  <c r="G69"/>
  <c r="E159"/>
  <c r="C159"/>
  <c r="E188"/>
  <c r="E49"/>
  <c r="H130"/>
  <c r="C41"/>
  <c r="D34"/>
  <c r="G47"/>
  <c r="G163"/>
  <c r="C22"/>
  <c r="G23"/>
  <c r="C118"/>
  <c r="H142"/>
  <c r="G161"/>
  <c r="G28"/>
  <c r="C23"/>
  <c r="E32"/>
  <c r="E139"/>
  <c r="E39"/>
  <c r="G15"/>
  <c r="H104"/>
  <c r="F39"/>
  <c r="G104"/>
  <c r="G18"/>
  <c r="C20"/>
  <c r="E168"/>
  <c r="E96"/>
  <c r="G21"/>
  <c r="C73"/>
  <c r="G121"/>
  <c r="D98"/>
  <c r="F77"/>
  <c r="F180"/>
  <c r="F169"/>
  <c r="R13" i="49"/>
  <c r="H100" i="52"/>
  <c r="H193"/>
  <c r="H166"/>
  <c r="C15"/>
  <c r="F192"/>
  <c r="H82"/>
  <c r="R45" i="49"/>
  <c r="G80" i="52"/>
  <c r="G11"/>
  <c r="H154"/>
  <c r="G38"/>
  <c r="E53"/>
  <c r="E100"/>
  <c r="F27"/>
  <c r="F85"/>
  <c r="D142"/>
  <c r="D50"/>
  <c r="H48"/>
  <c r="D76"/>
  <c r="D67"/>
  <c r="C17"/>
  <c r="H79"/>
  <c r="D18"/>
  <c r="D61"/>
  <c r="C145"/>
  <c r="H24"/>
  <c r="H14"/>
  <c r="F70"/>
  <c r="D120"/>
  <c r="D127"/>
  <c r="G44"/>
  <c r="C72"/>
  <c r="H41"/>
  <c r="D85"/>
  <c r="H168"/>
  <c r="F11"/>
  <c r="H117"/>
  <c r="R35" i="49"/>
  <c r="F141" i="52"/>
  <c r="F86"/>
  <c r="C107"/>
  <c r="D68"/>
  <c r="C36"/>
  <c r="E12"/>
  <c r="D27"/>
  <c r="F112"/>
  <c r="D152"/>
  <c r="G175"/>
  <c r="H77"/>
  <c r="F60"/>
  <c r="R37" i="49"/>
  <c r="H54" i="52"/>
  <c r="F58"/>
  <c r="D182"/>
  <c r="C90"/>
  <c r="E160"/>
  <c r="G142"/>
  <c r="F65"/>
  <c r="D143"/>
  <c r="E18"/>
  <c r="E94"/>
  <c r="H9"/>
  <c r="F107"/>
  <c r="F48"/>
  <c r="C185"/>
  <c r="C94"/>
  <c r="F126"/>
  <c r="H147"/>
  <c r="R28" i="49"/>
  <c r="F111" i="52"/>
  <c r="C146"/>
  <c r="D100"/>
  <c r="N1" i="48"/>
  <c r="D183" i="52"/>
  <c r="E174"/>
  <c r="C156"/>
  <c r="E141"/>
  <c r="F90"/>
  <c r="D167"/>
  <c r="G95"/>
  <c r="H85"/>
  <c r="D16"/>
  <c r="G189"/>
  <c r="C19"/>
  <c r="E64"/>
  <c r="C27"/>
  <c r="E132"/>
  <c r="H141"/>
  <c r="C16"/>
  <c r="G186"/>
  <c r="E115"/>
  <c r="C43"/>
  <c r="F78"/>
  <c r="D46"/>
  <c r="G113"/>
  <c r="C147"/>
  <c r="C74"/>
  <c r="F22"/>
  <c r="H192"/>
  <c r="C71"/>
  <c r="D19"/>
  <c r="F117"/>
  <c r="H134"/>
  <c r="F37"/>
  <c r="F28"/>
  <c r="J2" i="44"/>
  <c r="E16" i="52"/>
  <c r="C97"/>
  <c r="E148"/>
  <c r="H72"/>
  <c r="H98"/>
  <c r="H187"/>
  <c r="F76"/>
  <c r="C158"/>
  <c r="H37"/>
  <c r="D8"/>
  <c r="F152"/>
  <c r="E140"/>
  <c r="R42" i="49"/>
  <c r="D118" i="52"/>
  <c r="H179"/>
  <c r="G84"/>
  <c r="G94"/>
  <c r="E99"/>
  <c r="F164"/>
  <c r="H112"/>
  <c r="G102"/>
  <c r="C38"/>
  <c r="E75"/>
  <c r="F55"/>
  <c r="G153"/>
  <c r="F183"/>
  <c r="H139"/>
  <c r="F142"/>
  <c r="H61"/>
  <c r="E129"/>
  <c r="F119"/>
  <c r="G116"/>
  <c r="H84"/>
  <c r="C122"/>
  <c r="E54"/>
  <c r="D37"/>
  <c r="E23"/>
  <c r="F69"/>
  <c r="G193"/>
  <c r="H89"/>
  <c r="D86"/>
  <c r="C152"/>
  <c r="J1" i="48"/>
  <c r="C124" i="52"/>
  <c r="D129"/>
  <c r="H176"/>
  <c r="G127"/>
  <c r="E171"/>
  <c r="C148"/>
  <c r="E41"/>
  <c r="E127"/>
  <c r="C60"/>
  <c r="E175"/>
  <c r="E11"/>
  <c r="H8"/>
  <c r="G93"/>
  <c r="H148"/>
  <c r="F89"/>
  <c r="E143"/>
  <c r="H57"/>
  <c r="G56"/>
  <c r="E124"/>
  <c r="F170"/>
  <c r="F145"/>
  <c r="E103"/>
  <c r="D113"/>
  <c r="F71"/>
  <c r="D91"/>
  <c r="D175"/>
  <c r="G169"/>
  <c r="D42"/>
  <c r="C78"/>
  <c r="E144"/>
  <c r="E153"/>
  <c r="F174"/>
  <c r="C187"/>
  <c r="F128"/>
  <c r="H144"/>
  <c r="F12"/>
  <c r="C167"/>
  <c r="F187"/>
  <c r="G32"/>
  <c r="H63"/>
  <c r="C135"/>
  <c r="H42"/>
  <c r="D186"/>
  <c r="D65"/>
  <c r="R48" i="49"/>
  <c r="D178" i="52"/>
  <c r="F181"/>
  <c r="D164"/>
  <c r="D133"/>
  <c r="C114"/>
  <c r="R34" i="49"/>
  <c r="R38"/>
  <c r="H159" i="52"/>
  <c r="H113"/>
  <c r="F166"/>
  <c r="H106"/>
  <c r="D51"/>
  <c r="E193"/>
  <c r="C26"/>
  <c r="G177"/>
  <c r="C166"/>
  <c r="F189"/>
  <c r="F143"/>
  <c r="H58"/>
  <c r="G62"/>
  <c r="C34"/>
  <c r="D94"/>
  <c r="H23"/>
  <c r="F104"/>
  <c r="D17"/>
  <c r="E186"/>
  <c r="F23"/>
  <c r="F138"/>
  <c r="F157"/>
  <c r="F87"/>
  <c r="D44"/>
  <c r="G182"/>
  <c r="E82"/>
  <c r="C9"/>
  <c r="F139"/>
  <c r="G108"/>
  <c r="C62"/>
  <c r="E158"/>
  <c r="G128"/>
  <c r="G17"/>
  <c r="H177"/>
  <c r="F84"/>
  <c r="C161"/>
  <c r="G77"/>
  <c r="H36"/>
  <c r="E191"/>
  <c r="G159"/>
  <c r="D132"/>
  <c r="C13"/>
  <c r="C186"/>
  <c r="H69"/>
  <c r="E150"/>
  <c r="D35"/>
  <c r="F63"/>
  <c r="G162"/>
  <c r="E164"/>
  <c r="C66"/>
  <c r="H105"/>
  <c r="R27" i="49"/>
  <c r="E62" i="52"/>
  <c r="E180"/>
  <c r="G86"/>
  <c r="E178"/>
  <c r="E22"/>
  <c r="F106"/>
  <c r="F147"/>
  <c r="G115"/>
  <c r="R4" i="49"/>
  <c r="E50" i="52"/>
  <c r="C89"/>
  <c r="D151"/>
  <c r="F165"/>
  <c r="N2" i="46"/>
  <c r="D54" i="52"/>
  <c r="G61"/>
  <c r="G158"/>
  <c r="G75"/>
  <c r="F24"/>
  <c r="C179"/>
  <c r="G67"/>
  <c r="G118"/>
  <c r="G174"/>
  <c r="G139"/>
  <c r="E112"/>
  <c r="G141"/>
  <c r="E176"/>
  <c r="C169"/>
  <c r="C44"/>
  <c r="F68"/>
  <c r="H167"/>
  <c r="H160"/>
  <c r="C30"/>
  <c r="H122"/>
  <c r="D114"/>
  <c r="C189"/>
  <c r="E163"/>
  <c r="F36"/>
  <c r="C133"/>
  <c r="H70"/>
  <c r="F45"/>
  <c r="D15"/>
  <c r="D97"/>
  <c r="E30"/>
  <c r="C125"/>
  <c r="H189"/>
  <c r="H73"/>
  <c r="G180"/>
  <c r="D106"/>
  <c r="E56"/>
  <c r="C182"/>
  <c r="C53"/>
  <c r="F153"/>
  <c r="G29"/>
  <c r="H174"/>
  <c r="C163"/>
  <c r="C184"/>
  <c r="C75"/>
  <c r="H13"/>
  <c r="D185"/>
  <c r="D157"/>
  <c r="F188"/>
  <c r="D141"/>
  <c r="H124"/>
  <c r="F136"/>
  <c r="D126"/>
  <c r="H178"/>
  <c r="E106"/>
  <c r="E34"/>
  <c r="R8" i="49"/>
  <c r="C188" i="52"/>
  <c r="G124"/>
  <c r="R29" i="49"/>
  <c r="D20" i="52"/>
  <c r="C85"/>
  <c r="D26"/>
  <c r="H155"/>
  <c r="G40"/>
  <c r="E61"/>
  <c r="G157"/>
  <c r="F103"/>
  <c r="G57"/>
  <c r="F8"/>
  <c r="H87"/>
  <c r="C104"/>
  <c r="D147"/>
  <c r="H145"/>
  <c r="G55"/>
  <c r="F57"/>
  <c r="C149"/>
  <c r="F62"/>
  <c r="H68"/>
  <c r="H103"/>
  <c r="D77"/>
  <c r="E137"/>
  <c r="P2" i="44"/>
  <c r="C139" i="52"/>
  <c r="E15"/>
  <c r="F190"/>
  <c r="F162"/>
  <c r="G133"/>
  <c r="F176"/>
  <c r="C96"/>
  <c r="C115"/>
  <c r="G24"/>
  <c r="F149"/>
  <c r="E84"/>
  <c r="F18"/>
  <c r="R50" i="49"/>
  <c r="D90" i="52"/>
  <c r="C106"/>
  <c r="G50"/>
  <c r="D81"/>
  <c r="C10"/>
  <c r="R44" i="49"/>
  <c r="E173" i="52"/>
  <c r="G19"/>
  <c r="D128"/>
  <c r="G135"/>
  <c r="G144"/>
  <c r="C180"/>
  <c r="C8"/>
  <c r="G145"/>
  <c r="R51" i="49"/>
  <c r="E26" i="52"/>
  <c r="C35"/>
  <c r="H111"/>
  <c r="E83"/>
  <c r="F42"/>
  <c r="H33"/>
  <c r="H116"/>
  <c r="E107"/>
  <c r="G136"/>
  <c r="H74"/>
  <c r="D58"/>
  <c r="F130"/>
  <c r="D103"/>
  <c r="G99"/>
  <c r="E102"/>
  <c r="E70"/>
  <c r="E121"/>
  <c r="E98"/>
  <c r="G66"/>
  <c r="C191"/>
  <c r="E28"/>
  <c r="E59"/>
  <c r="D56"/>
  <c r="G97"/>
  <c r="D109"/>
  <c r="F92"/>
  <c r="E185"/>
  <c r="D72"/>
  <c r="I72" l="1"/>
  <c r="I56"/>
  <c r="I58"/>
  <c r="I77"/>
  <c r="I20"/>
  <c r="I15"/>
  <c r="I54"/>
  <c r="I35"/>
  <c r="I44"/>
  <c r="I17"/>
  <c r="I51"/>
  <c r="I65"/>
  <c r="I42"/>
  <c r="I37"/>
  <c r="I8"/>
  <c r="I19"/>
  <c r="I46"/>
  <c r="I16"/>
  <c r="I68"/>
  <c r="I61"/>
  <c r="I18"/>
  <c r="I67"/>
  <c r="I76"/>
  <c r="I50"/>
  <c r="I34"/>
  <c r="I30"/>
  <c r="I60"/>
  <c r="I79"/>
  <c r="I14"/>
  <c r="I74"/>
  <c r="I39"/>
  <c r="I75"/>
  <c r="I62"/>
  <c r="I53"/>
  <c r="R52" i="49"/>
  <c r="I40" i="52"/>
  <c r="I70"/>
  <c r="I78"/>
  <c r="I64"/>
  <c r="I45"/>
  <c r="I31"/>
  <c r="I63"/>
  <c r="I33"/>
  <c r="I71"/>
  <c r="I10"/>
  <c r="I13"/>
  <c r="I41"/>
  <c r="I11"/>
  <c r="I73"/>
  <c r="I52"/>
  <c r="I7"/>
  <c r="J6"/>
  <c r="I12"/>
  <c r="I36"/>
  <c r="I47"/>
  <c r="I49"/>
  <c r="I32"/>
  <c r="I9"/>
  <c r="I69"/>
  <c r="I59"/>
  <c r="I66"/>
  <c r="I38"/>
  <c r="I43"/>
  <c r="I55"/>
  <c r="I48"/>
  <c r="J43" l="1"/>
  <c r="J7"/>
  <c r="J55"/>
  <c r="J49"/>
  <c r="J48"/>
  <c r="J66"/>
  <c r="J32"/>
  <c r="J12"/>
  <c r="J73"/>
  <c r="J10"/>
  <c r="J31"/>
  <c r="J70"/>
  <c r="J62"/>
  <c r="J14"/>
  <c r="J34"/>
  <c r="J18"/>
  <c r="J46"/>
  <c r="J42"/>
  <c r="J44"/>
  <c r="J20"/>
  <c r="J72"/>
  <c r="J47"/>
  <c r="J59"/>
  <c r="J38"/>
  <c r="J9"/>
  <c r="J36"/>
  <c r="J52"/>
  <c r="J13"/>
  <c r="J63"/>
  <c r="J78"/>
  <c r="J53"/>
  <c r="J74"/>
  <c r="J30"/>
  <c r="J67"/>
  <c r="J16"/>
  <c r="J37"/>
  <c r="J17"/>
  <c r="J15"/>
  <c r="J56"/>
  <c r="J41"/>
  <c r="J33"/>
  <c r="J64"/>
  <c r="J39"/>
  <c r="J60"/>
  <c r="J76"/>
  <c r="J68"/>
  <c r="J8"/>
  <c r="J51"/>
  <c r="J54"/>
  <c r="J58"/>
  <c r="J11"/>
  <c r="J71"/>
  <c r="J45"/>
  <c r="J40"/>
  <c r="J75"/>
  <c r="J79"/>
  <c r="J50"/>
  <c r="J61"/>
  <c r="J19"/>
  <c r="J65"/>
  <c r="J35"/>
  <c r="J77"/>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<sst xmlns="http://schemas.openxmlformats.org/spreadsheetml/2006/main" count="713" uniqueCount="593">
  <si>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</si>
  <si>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</si>
  <si>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</si>
  <si>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</si>
  <si>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</si>
  <si>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</si>
  <si>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</si>
  <si>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</si>
  <si>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</si>
  <si>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</si>
  <si>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</si>
  <si>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</si>
  <si>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</si>
  <si>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</si>
  <si>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</si>
  <si>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</si>
  <si>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</si>
  <si>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</si>
  <si>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</si>
  <si>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</si>
  <si>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</si>
  <si>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</si>
  <si>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</si>
  <si>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</si>
  <si>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</si>
  <si>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</si>
  <si>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</si>
  <si>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</si>
  <si>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</si>
  <si>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</si>
  <si>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</si>
  <si>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</si>
  <si>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</si>
  <si>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</si>
  <si>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</si>
  <si>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</si>
  <si>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</si>
  <si>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</si>
  <si>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</si>
  <si>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</si>
  <si>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</si>
  <si>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</si>
  <si>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</si>
  <si>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</si>
  <si>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</si>
  <si>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</si>
  <si>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</si>
  <si>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</si>
  <si>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</si>
  <si>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</si>
  <si>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</si>
  <si>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</si>
  <si>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</si>
  <si>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</si>
  <si>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</si>
  <si>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</si>
  <si>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</si>
  <si>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</si>
  <si>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</si>
  <si>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</si>
  <si>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</si>
  <si>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</si>
  <si>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</si>
  <si>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</si>
  <si>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</si>
  <si>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</si>
  <si>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</si>
  <si>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</si>
  <si>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</si>
  <si>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</si>
  <si>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</si>
  <si>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</si>
  <si>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</si>
  <si>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</si>
  <si>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</si>
  <si>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</si>
  <si>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</si>
  <si>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</si>
  <si>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</si>
  <si>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</si>
  <si>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</si>
  <si>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</si>
  <si>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</si>
  <si>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</si>
  <si>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</si>
  <si>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</si>
  <si>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</si>
  <si>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</si>
  <si>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</si>
  <si>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</si>
  <si>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</si>
  <si>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</si>
  <si>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</si>
  <si>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</si>
  <si>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</si>
  <si>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</si>
  <si>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</si>
  <si>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</si>
  <si>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</si>
  <si>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</si>
  <si>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</si>
  <si>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</si>
  <si>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</si>
  <si>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</si>
  <si>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</si>
  <si>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</si>
  <si>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</si>
  <si>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</si>
  <si>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</si>
  <si>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</si>
  <si>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</si>
  <si>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</si>
  <si>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</si>
  <si>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</si>
  <si>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</si>
  <si>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</si>
  <si>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</si>
  <si>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</si>
  <si>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</si>
  <si>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</si>
  <si>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</si>
  <si>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</si>
  <si>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</si>
  <si>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</si>
  <si>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</si>
  <si>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</si>
  <si>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</si>
  <si>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</si>
  <si>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</si>
  <si>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</si>
  <si>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</si>
  <si>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</si>
  <si>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</si>
  <si>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</si>
  <si>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</si>
  <si>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</si>
  <si>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</si>
  <si>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</si>
  <si>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</si>
  <si>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</si>
  <si>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</si>
  <si>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</si>
  <si>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</si>
  <si>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</si>
  <si>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</si>
  <si>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</si>
  <si>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</si>
  <si>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</si>
  <si>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</si>
  <si>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</si>
  <si>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</si>
  <si>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</si>
  <si>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</si>
  <si>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</si>
  <si>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</si>
  <si>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</si>
  <si>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</si>
  <si>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</si>
  <si>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</si>
  <si>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</si>
  <si>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</si>
  <si>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</si>
  <si>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</si>
  <si>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</si>
  <si>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</si>
  <si>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</si>
  <si>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</si>
  <si>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</si>
  <si>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</si>
  <si>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</si>
  <si>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</si>
  <si>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</si>
  <si>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</si>
  <si>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</si>
  <si>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</si>
  <si>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</si>
  <si>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</si>
  <si>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</si>
  <si>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</si>
  <si>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</si>
  <si>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</si>
  <si>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</si>
  <si>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</si>
  <si>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</si>
  <si>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</si>
  <si>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</si>
  <si>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</si>
  <si>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</si>
  <si>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</si>
  <si>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</si>
  <si>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</si>
  <si>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</si>
  <si>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</si>
  <si>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</si>
  <si>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</si>
  <si>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</si>
  <si>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</si>
  <si>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</si>
  <si>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</si>
  <si>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</si>
  <si>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</si>
  <si>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</si>
  <si>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</si>
  <si>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</si>
  <si>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</si>
  <si>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</si>
  <si>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</si>
  <si>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</si>
  <si>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</si>
  <si>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</si>
  <si>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</si>
  <si>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</si>
  <si>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</si>
  <si>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</si>
  <si>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</si>
  <si>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</si>
  <si>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</si>
  <si>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</si>
  <si>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</si>
  <si>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</si>
  <si>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</si>
  <si>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</si>
  <si>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</si>
  <si>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</si>
  <si>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</si>
  <si>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</si>
  <si>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</si>
  <si>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</si>
  <si>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</si>
  <si>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</si>
  <si>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</si>
  <si>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</si>
  <si>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</si>
  <si>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</si>
  <si>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</si>
  <si>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</si>
  <si>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</si>
  <si>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</si>
  <si>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</si>
  <si>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</si>
  <si>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</si>
  <si>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</si>
  <si>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</si>
  <si>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</si>
  <si>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</si>
  <si>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</si>
  <si>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</si>
  <si>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</si>
  <si>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</si>
  <si>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</si>
  <si>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</si>
  <si>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</si>
  <si>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</si>
  <si>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</si>
  <si>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</si>
  <si>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</si>
  <si>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</si>
  <si>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</si>
  <si>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</si>
  <si>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</si>
  <si>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</si>
  <si>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</si>
  <si>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</si>
  <si>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</si>
  <si>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</si>
  <si>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</si>
  <si>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</si>
  <si>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</si>
  <si>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</si>
  <si>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</si>
  <si>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</si>
  <si>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</si>
  <si>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</si>
  <si>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</si>
  <si>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</si>
  <si>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</si>
  <si>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</si>
  <si>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</si>
  <si>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</si>
  <si>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</si>
  <si>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</si>
  <si>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</si>
  <si>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</si>
  <si>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</si>
  <si>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</si>
  <si>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</si>
  <si>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</si>
  <si>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</si>
  <si>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</si>
  <si>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</si>
  <si>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</si>
  <si>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</si>
  <si>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</si>
  <si>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</si>
  <si>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</si>
  <si>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</si>
  <si>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</si>
  <si>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</si>
  <si>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</si>
  <si>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</si>
  <si>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</si>
  <si>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</si>
  <si>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</si>
  <si>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</si>
  <si>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</si>
  <si>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</si>
  <si>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</si>
  <si>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</si>
  <si>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</si>
  <si>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</si>
  <si>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</si>
  <si>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</si>
  <si>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</si>
  <si>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</si>
  <si>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</si>
  <si>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</si>
  <si>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</si>
  <si>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</si>
  <si>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</si>
  <si>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</si>
  <si>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</si>
  <si>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</si>
  <si>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</si>
  <si>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</si>
  <si>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</si>
  <si>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</si>
  <si>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</si>
  <si>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</si>
  <si>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</si>
  <si>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</si>
  <si>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</si>
  <si>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</si>
  <si>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</si>
  <si>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</si>
  <si>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</si>
  <si>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</si>
  <si>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</si>
  <si>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重点公告</t>
    <phoneticPr fontId="59" type="noConversion"/>
  </si>
  <si>
    <t>CI005018.WI</t>
    <phoneticPr fontId="2" type="noConversion"/>
  </si>
  <si>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</si>
  <si>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</si>
  <si>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</si>
  <si>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</si>
  <si>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</si>
  <si>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</si>
  <si>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</si>
  <si>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</si>
  <si>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</si>
  <si>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</si>
  <si>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</si>
  <si>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</si>
  <si>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</si>
  <si>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</si>
  <si>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</si>
  <si>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</si>
  <si>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</si>
  <si>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</si>
  <si>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</si>
  <si>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</si>
  <si>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</si>
  <si>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</si>
  <si>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</si>
  <si>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</si>
  <si>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</si>
  <si>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</si>
  <si>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元/千克</t>
    <phoneticPr fontId="2" type="noConversion"/>
  </si>
  <si>
    <t>数据来源：Wind资讯</t>
    <phoneticPr fontId="2" type="noConversion"/>
  </si>
  <si>
    <t>日期</t>
  </si>
  <si>
    <t>000300.SH</t>
  </si>
  <si>
    <t>沪深300</t>
  </si>
  <si>
    <t>收盘价</t>
  </si>
  <si>
    <t>涨跌幅(%)</t>
  </si>
  <si>
    <t>资料来源：wind资讯</t>
    <phoneticPr fontId="2" type="noConversion"/>
  </si>
  <si>
    <t>指标名称</t>
    <phoneticPr fontId="2" type="noConversion"/>
  </si>
  <si>
    <t>单价:花类:红花:新疆统</t>
    <phoneticPr fontId="2" type="noConversion"/>
  </si>
  <si>
    <t>单位</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</si>
  <si>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</si>
  <si>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</si>
  <si>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</si>
  <si>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</si>
  <si>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</si>
  <si>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</si>
  <si>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</si>
  <si>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</si>
  <si>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</si>
  <si>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</si>
  <si>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</si>
  <si>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</si>
  <si>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</si>
  <si>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</si>
  <si>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</si>
  <si>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单价:根茎类:太子参:宣州统</t>
    <phoneticPr fontId="2" type="noConversion"/>
  </si>
  <si>
    <t>2014年第三季度报告：营业收入247.94亿元（+23.53%），净利润2.41亿元（+22.70%）。</t>
    <phoneticPr fontId="2" type="noConversion"/>
  </si>
  <si>
    <t>2014年第三季度报告：营业收入16.05亿元（+24.37%），净利润2.00亿元（+10.22%）。</t>
    <phoneticPr fontId="2" type="noConversion"/>
  </si>
  <si>
    <t>2014年第三季度报告：营业收入104.46亿元（+15.36%），净利润5229万元（-15.81%）。</t>
    <phoneticPr fontId="2" type="noConversion"/>
  </si>
  <si>
    <t>2014年第三季度报告：营业收入94.77亿元（+22.16%），净利润13.87亿元（+8.02%）。</t>
    <phoneticPr fontId="2" type="noConversion"/>
  </si>
  <si>
    <t>2014年第三季度报告：营业收入16.38亿元（+15.04%），净利润2.23亿元（+12.03%）。</t>
    <phoneticPr fontId="2" type="noConversion"/>
  </si>
  <si>
    <t>2014年第三季度报告：营业收入8.01亿元（+51.45%），净利润1.37亿元（+46.51%）。</t>
    <phoneticPr fontId="2" type="noConversion"/>
  </si>
  <si>
    <t>2014年第三季度报告：营业收入45.37亿元（+20.99%），净利润9.26亿元（+20.66%）。</t>
    <phoneticPr fontId="2" type="noConversion"/>
  </si>
  <si>
    <t>2014年第三季度报告：营业收入74.21亿元（+16.31%），净利润2.27亿元（+5.68%）。</t>
    <phoneticPr fontId="2" type="noConversion"/>
  </si>
  <si>
    <t>2014年第三季度报告：营业收入23.65亿元（-26.10%），净利润2266万元（-20.50%）。</t>
    <phoneticPr fontId="2" type="noConversion"/>
  </si>
  <si>
    <t>2014年第三季度报告：营业收入8.47亿元（+16.17%），净利润3.57亿元（+0.21%）。</t>
    <phoneticPr fontId="2" type="noConversion"/>
  </si>
  <si>
    <t>2014年第三季度报告：营业收入9.22亿元（+12.09%），净利润2.45亿元（+1.20%）。</t>
    <phoneticPr fontId="2" type="noConversion"/>
  </si>
  <si>
    <t>2014年第三季度报告：营业收入9.56亿元（+17.78%），净利润1.69亿元（+22.80%）。</t>
    <phoneticPr fontId="2" type="noConversion"/>
  </si>
  <si>
    <t>2014年第三季度报告：营业收入2.85亿元（+52.54%），净利润1.05亿元（+51.05%）。</t>
    <phoneticPr fontId="2" type="noConversion"/>
  </si>
  <si>
    <t>2014年第三季度报告：营业收入41.20亿元（+27.43%），净利润4.23亿元（+11.77%）。</t>
    <phoneticPr fontId="2" type="noConversion"/>
  </si>
  <si>
    <t>2014年第三季度报告：营业收入22.17亿元（+21.14%），净利润2.90亿元（+30.23%）。</t>
    <phoneticPr fontId="2" type="noConversion"/>
  </si>
  <si>
    <t>2014年第三季度报告：营业收入5.82亿元（+2.06%），净利润7856万元（-2.29%）。</t>
    <phoneticPr fontId="2" type="noConversion"/>
  </si>
  <si>
    <t>2014年第三季度报告：营业收入9.05亿元（+29.96%），净利润9303万元（+68.82%）。</t>
    <phoneticPr fontId="2" type="noConversion"/>
  </si>
  <si>
    <t>指标名称</t>
    <phoneticPr fontId="2" type="noConversion"/>
  </si>
  <si>
    <t>单位</t>
    <phoneticPr fontId="2" type="noConversion"/>
  </si>
  <si>
    <t>元/千克</t>
    <phoneticPr fontId="2" type="noConversion"/>
  </si>
  <si>
    <t>单位</t>
    <phoneticPr fontId="2" type="noConversion"/>
  </si>
  <si>
    <t>元/千克</t>
    <phoneticPr fontId="2" type="noConversion"/>
  </si>
  <si>
    <t>单价:全草类:青蒿:全草</t>
    <phoneticPr fontId="2" type="noConversion"/>
  </si>
  <si>
    <t>单价:根茎类:丹参:山东统</t>
    <phoneticPr fontId="2" type="noConversion"/>
  </si>
  <si>
    <t>2014年第三季度报告：营业收入72.14亿元（+21.98%），净利润5412万元（-7.40%）。</t>
    <phoneticPr fontId="2" type="noConversion"/>
  </si>
  <si>
    <t>2014年第三季度报告：营业收入20.60亿元（+9.31%），净利润1.62亿元（+33.07%）。</t>
    <phoneticPr fontId="2" type="noConversion"/>
  </si>
  <si>
    <t>2014年第三季度报告：营业收入15.32亿元（+16.82%），净利润6374万元（-13.16%）。</t>
    <phoneticPr fontId="2" type="noConversion"/>
  </si>
  <si>
    <t>2014年第三季度报告：营业收入3.23亿元（+39.88%），净利润2785万元（+16.21%）。</t>
    <phoneticPr fontId="2" type="noConversion"/>
  </si>
  <si>
    <t>2014年第三季度报告：营业收入5.92亿元（+23.51%），净利润1.47亿元（+125.72%）。</t>
    <phoneticPr fontId="2" type="noConversion"/>
  </si>
  <si>
    <t>2014年第三季度报告：营业收入12.03亿元，净利润1078万元。</t>
    <phoneticPr fontId="2" type="noConversion"/>
  </si>
  <si>
    <t>2014年第三季度报告：营业收入2.95亿元（-17.74%），净利润2739万元（+14.16%）。</t>
    <phoneticPr fontId="2" type="noConversion"/>
  </si>
  <si>
    <t>2014年第三季度报告：营业收入33.32亿元（+8.35%），净利润2.70亿元（+116.90%）。</t>
    <phoneticPr fontId="2" type="noConversion"/>
  </si>
  <si>
    <t>2014年第三季度报告：营业收入18.50亿元（+5.30%），净利润4127万元（-27.33%）。</t>
    <phoneticPr fontId="2" type="noConversion"/>
  </si>
  <si>
    <t>2014年第三季度报告：营业收入8.41亿元（-0.38%），净利润780万元（+133.03%）。</t>
    <phoneticPr fontId="2" type="noConversion"/>
  </si>
  <si>
    <t>2014年第三季度报告：营业收入37.99亿元（-2.37%），净利润4.23亿元（-29.78%）。</t>
    <phoneticPr fontId="2" type="noConversion"/>
  </si>
  <si>
    <t>2014年第三季度报告：营业收入13.41亿元（+14.13%），净利润3.37亿元（-23.90%）。</t>
    <phoneticPr fontId="2" type="noConversion"/>
  </si>
  <si>
    <t>2014年第三季度报告：营业收入3.80亿元（+4.93%），净利润-6122万元。</t>
    <phoneticPr fontId="2" type="noConversion"/>
  </si>
  <si>
    <t>2014年第三季度报告：营业收入133.18亿元（+18.60%），净利润19.45亿元（+10.55%）。</t>
    <phoneticPr fontId="2" type="noConversion"/>
  </si>
  <si>
    <t>2014年第三季度报告：营业收入1.88亿元（+38.70%），净利润102万元（+83.91%）。</t>
    <phoneticPr fontId="2" type="noConversion"/>
  </si>
  <si>
    <t>2014年第三季度报告：营业收入12.65亿元（+14.86%），净利润3581万元（+58.79%）。</t>
    <phoneticPr fontId="2" type="noConversion"/>
  </si>
  <si>
    <t>2014年第三季度报告：营业收入4.77亿元（+17.58%），净利润3033万元（+22.19%）。</t>
    <phoneticPr fontId="2" type="noConversion"/>
  </si>
  <si>
    <t>2014年第三季度报告：营业收入6.30亿元（-23.51%），净利润1.08亿元（-60.26%）。</t>
    <phoneticPr fontId="2" type="noConversion"/>
  </si>
  <si>
    <t>2014年第三季度报告：营业收入16.45亿元（+23.64%），净利润9.14亿元（+30.84%）。</t>
    <phoneticPr fontId="2" type="noConversion"/>
  </si>
  <si>
    <t>2014年第三季度报告：营业收入55.76亿元（-0.47%），净利润7.89亿元（-9.85%）。</t>
    <phoneticPr fontId="2" type="noConversion"/>
  </si>
  <si>
    <t>2014年第三季度报告：营业收入10.59亿元（+30.21%），净利润1.69亿元（+98.39%）。</t>
    <phoneticPr fontId="2" type="noConversion"/>
  </si>
  <si>
    <t>2014年第三季度报告：营业收入86.61亿元（+22.50%），净利润15.75亿元（+65.64%）。</t>
    <phoneticPr fontId="2" type="noConversion"/>
  </si>
  <si>
    <t>2014年第三季度报告：营业收入11.85亿元（+19.22%），净利润1.06亿元（+31.97%）。</t>
    <phoneticPr fontId="2" type="noConversion"/>
  </si>
  <si>
    <t>2014年第三季度报告：营业收入2.68亿元（+7.08%），净利润1290万元（+3.37%）。</t>
    <phoneticPr fontId="2" type="noConversion"/>
  </si>
  <si>
    <t>2014年第三季度报告：营业收入1.09亿元（+13.19%），净利润3792万元（-13.58%）。</t>
    <phoneticPr fontId="2" type="noConversion"/>
  </si>
  <si>
    <t>2014年第三季度报告：营业收入3.17亿元（+38.33%），净利润2026万元（+9.76%）。</t>
    <phoneticPr fontId="2" type="noConversion"/>
  </si>
  <si>
    <t>2014年第三季度报告：营业收入11.60亿元（-9.17%），净利润5288万元（+11.17%）。</t>
    <phoneticPr fontId="2" type="noConversion"/>
  </si>
  <si>
    <t>2014年第三季度报告：营业收入5806万元（+18.36%），净利润165万元（+16.00%）。</t>
    <phoneticPr fontId="2" type="noConversion"/>
  </si>
  <si>
    <t>2014年第三季度报告：营业收入6.36亿元（+21.95%），净利润6214万元（-33.18%）。</t>
    <phoneticPr fontId="2" type="noConversion"/>
  </si>
  <si>
    <t>2014年第三季度报告：营业收入50.43亿元（+17.31%），净利润3.28亿元（+5.55%）。</t>
    <phoneticPr fontId="2" type="noConversion"/>
  </si>
  <si>
    <t>2014年第三季度报告：营业收入43.71亿元（+27.29%），净利润2.58亿元（+17.58%）。</t>
    <phoneticPr fontId="2" type="noConversion"/>
  </si>
  <si>
    <t>2014年第三季度报告：营业收入33.16亿元（+13.32%），净利润5963万元（+172.19%）。</t>
    <phoneticPr fontId="2" type="noConversion"/>
  </si>
  <si>
    <t>2014年第三季度报告：营业收入5.37亿元（+27.11%），净利润2.18亿元（+59.36%）。</t>
    <phoneticPr fontId="2" type="noConversion"/>
  </si>
  <si>
    <t>指标名称</t>
    <phoneticPr fontId="2" type="noConversion"/>
  </si>
  <si>
    <t>单价:花类:红花:新疆统</t>
    <phoneticPr fontId="2" type="noConversion"/>
  </si>
  <si>
    <t>单位</t>
    <phoneticPr fontId="2" type="noConversion"/>
  </si>
  <si>
    <t>元/千克</t>
    <phoneticPr fontId="2" type="noConversion"/>
  </si>
  <si>
    <t>单价:根茎类:川芎:晒统个</t>
    <phoneticPr fontId="2" type="noConversion"/>
  </si>
  <si>
    <t>单价:根茎类:三七:120头</t>
    <phoneticPr fontId="2" type="noConversion"/>
  </si>
  <si>
    <t>同仁堂（600085）</t>
    <phoneticPr fontId="2" type="noConversion"/>
  </si>
  <si>
    <t>2014年第三季度报告：营业收入72.42亿元（+8.49%），净利润5.79亿元（+14.19%）。</t>
    <phoneticPr fontId="2" type="noConversion"/>
  </si>
  <si>
    <t>鲁抗医药（600789）</t>
    <phoneticPr fontId="2" type="noConversion"/>
  </si>
  <si>
    <t>2014年第三季度报告：营业收入17.56亿元（+5.22%），净利润-7873万元。</t>
    <phoneticPr fontId="2" type="noConversion"/>
  </si>
  <si>
    <t>南京医药（600713）</t>
    <phoneticPr fontId="2" type="noConversion"/>
  </si>
  <si>
    <t>2014年第三季度报告：营业收入164.44亿元（+14.44%），净利润5102万元（+110.43%）。</t>
    <phoneticPr fontId="2" type="noConversion"/>
  </si>
  <si>
    <t>中新药业（600329）</t>
    <phoneticPr fontId="2" type="noConversion"/>
  </si>
  <si>
    <t>2014年第三季度报告：营业收入50.86亿元（+13.66%），净利润2.57亿元（+8.45%）。</t>
    <phoneticPr fontId="2" type="noConversion"/>
  </si>
  <si>
    <t>ST生化（000403）</t>
    <phoneticPr fontId="2" type="noConversion"/>
  </si>
  <si>
    <t>2014年第三季度报告：营业收入3.01亿元（-19.83%），净利润1.20亿元（+40.84%）。</t>
    <phoneticPr fontId="2" type="noConversion"/>
  </si>
  <si>
    <t>太极集团（600129）</t>
    <phoneticPr fontId="2" type="noConversion"/>
  </si>
  <si>
    <t>2014年第三季度报告：营业收入51.09亿元（+0.39%），净利润3043万元（-25.64%）。</t>
    <phoneticPr fontId="2" type="noConversion"/>
  </si>
  <si>
    <t>四环生物（000518）</t>
    <phoneticPr fontId="2" type="noConversion"/>
  </si>
  <si>
    <t>2014年第三季度报告：营业收入1.85亿元（+14.49%），净利润2869万元（+1348.14%）。</t>
    <phoneticPr fontId="2" type="noConversion"/>
  </si>
  <si>
    <t>西藏药业（600211）</t>
    <phoneticPr fontId="2" type="noConversion"/>
  </si>
  <si>
    <t>2014年第三季度报告：营业收入9.55亿元（+25.68%），净利润1361万元（+126.64%）。</t>
    <phoneticPr fontId="2" type="noConversion"/>
  </si>
  <si>
    <t>第一医药（600833）</t>
    <phoneticPr fontId="2" type="noConversion"/>
  </si>
  <si>
    <t>2014年第三季度报告：营业收入10.64亿元（+7.35%），净利润2912万元（+6.66%）。</t>
    <phoneticPr fontId="2" type="noConversion"/>
  </si>
  <si>
    <t>青海明胶（000606）</t>
    <phoneticPr fontId="2" type="noConversion"/>
  </si>
  <si>
    <t>2014年第三季度报告: 营业收入2.53亿元（-4.33%），净利润-4282万元。</t>
    <phoneticPr fontId="2" type="noConversion"/>
  </si>
  <si>
    <t>益佰制药（600594）</t>
    <phoneticPr fontId="2" type="noConversion"/>
  </si>
  <si>
    <t>2014年第三季度报告：营业收入20.94亿元（+19.08%），净利润3.08亿元（+21.39%）。</t>
    <phoneticPr fontId="2" type="noConversion"/>
  </si>
  <si>
    <t>辅仁药业（600781）</t>
    <phoneticPr fontId="2" type="noConversion"/>
  </si>
  <si>
    <t>2014年第三季度报告：营业收入3.12亿元（+12.74%），净利润1644万元（+35.79%）。</t>
    <phoneticPr fontId="2" type="noConversion"/>
  </si>
  <si>
    <t>华兰生物（002007）</t>
    <phoneticPr fontId="2" type="noConversion"/>
  </si>
  <si>
    <t>2014年第三季度报告：营业收入9.68亿元（+14.03%），净利润4.23亿元（+20.56%）。</t>
    <phoneticPr fontId="2" type="noConversion"/>
  </si>
  <si>
    <t>华神集团（000790）</t>
    <phoneticPr fontId="2" type="noConversion"/>
  </si>
  <si>
    <t>2014年第三季度报告：营业收入3.50亿元（-18.91%），净利润1630万元。</t>
    <phoneticPr fontId="2" type="noConversion"/>
  </si>
  <si>
    <t>现代制药（600420）</t>
    <phoneticPr fontId="2" type="noConversion"/>
  </si>
  <si>
    <t>2014年第三季度报告：营业收入18.78亿元（+7.57%），净利润8843万元（+41.13%）。</t>
    <phoneticPr fontId="2" type="noConversion"/>
  </si>
  <si>
    <t>神奇制药（600613）</t>
    <phoneticPr fontId="2" type="noConversion"/>
  </si>
  <si>
    <t>2014年第三季度报告：营业收入8.79亿元（+68.35%），净利润1.35亿元（+131.01%）。</t>
    <phoneticPr fontId="2" type="noConversion"/>
  </si>
  <si>
    <t>白云山（600332）</t>
    <phoneticPr fontId="2" type="noConversion"/>
  </si>
  <si>
    <t>2014年第三季度报告：营业收入146.35亿元（+10.83%），净利润8.57亿元（+17.66%）。</t>
    <phoneticPr fontId="2" type="noConversion"/>
  </si>
  <si>
    <t>海普瑞（002399）</t>
    <phoneticPr fontId="2" type="noConversion"/>
  </si>
  <si>
    <t>2014年第三季度报告：营业收入14.35亿元（+16.70%），净利润2.24亿元（-23.15%）。</t>
    <phoneticPr fontId="2" type="noConversion"/>
  </si>
  <si>
    <t>新和成（002001）</t>
    <phoneticPr fontId="2" type="noConversion"/>
  </si>
  <si>
    <t>2014年第三季度报告：营业收入30.30亿元（+5.31%），净利润7.13亿元（+16.70%）。</t>
    <phoneticPr fontId="2" type="noConversion"/>
  </si>
  <si>
    <t>康恩贝（600572）</t>
    <phoneticPr fontId="2" type="noConversion"/>
  </si>
  <si>
    <t>2014年第三季度报告：营业收入25.72亿元（+22.60%），净利润3.97亿元（+30.19%）。</t>
    <phoneticPr fontId="2" type="noConversion"/>
  </si>
  <si>
    <t>2014年第三季度报告：营业收入8.26亿元（+78.44%），净利润3.19亿元（+115.09%）。</t>
    <phoneticPr fontId="2" type="noConversion"/>
  </si>
  <si>
    <t>九州通（600998）</t>
    <phoneticPr fontId="2" type="noConversion"/>
  </si>
  <si>
    <t>仁和药业（600650）</t>
    <phoneticPr fontId="2" type="noConversion"/>
  </si>
  <si>
    <t>英特集团（000411）</t>
    <phoneticPr fontId="2" type="noConversion"/>
  </si>
  <si>
    <t>康美药业（600518）</t>
    <phoneticPr fontId="2" type="noConversion"/>
  </si>
  <si>
    <t>康缘药业（600557）</t>
    <phoneticPr fontId="2" type="noConversion"/>
  </si>
  <si>
    <t>太安堂（002433）</t>
    <phoneticPr fontId="2" type="noConversion"/>
  </si>
  <si>
    <t>恒瑞医药（600276）</t>
    <phoneticPr fontId="2" type="noConversion"/>
  </si>
  <si>
    <t>海正药业（600267）</t>
    <phoneticPr fontId="2" type="noConversion"/>
  </si>
  <si>
    <t xml:space="preserve">江苏吴中（600200) </t>
    <phoneticPr fontId="2" type="noConversion"/>
  </si>
  <si>
    <t>海思科（002653）</t>
    <phoneticPr fontId="2" type="noConversion"/>
  </si>
  <si>
    <t>科华生物（002022）</t>
    <phoneticPr fontId="2" type="noConversion"/>
  </si>
  <si>
    <t>众生药业（002317）</t>
    <phoneticPr fontId="2" type="noConversion"/>
  </si>
  <si>
    <t>翰宇药业（300199）</t>
    <phoneticPr fontId="2" type="noConversion"/>
  </si>
  <si>
    <t>丽珠集团（000513）</t>
    <phoneticPr fontId="2" type="noConversion"/>
  </si>
  <si>
    <t>以岭药业（002603）</t>
    <phoneticPr fontId="2" type="noConversion"/>
  </si>
  <si>
    <t>东诚药业（002675）</t>
    <phoneticPr fontId="2" type="noConversion"/>
  </si>
  <si>
    <t>京新药业（002020）</t>
    <phoneticPr fontId="2" type="noConversion"/>
  </si>
  <si>
    <t>海王生物（000078）</t>
    <phoneticPr fontId="2" type="noConversion"/>
  </si>
  <si>
    <t>金陵药业（000919）</t>
    <phoneticPr fontId="2" type="noConversion"/>
  </si>
  <si>
    <t>千金药业（600479）</t>
    <phoneticPr fontId="2" type="noConversion"/>
  </si>
  <si>
    <t>佛慈制药（002644）</t>
    <phoneticPr fontId="2" type="noConversion"/>
  </si>
  <si>
    <t>金达威（002626）</t>
    <phoneticPr fontId="2" type="noConversion"/>
  </si>
  <si>
    <t>ST金泰（600385）</t>
    <phoneticPr fontId="2" type="noConversion"/>
  </si>
  <si>
    <t>钱江生化（600796）</t>
    <phoneticPr fontId="2" type="noConversion"/>
  </si>
  <si>
    <t>普洛药业（000739）</t>
    <phoneticPr fontId="2" type="noConversion"/>
  </si>
  <si>
    <t>仙琚制药（002332）</t>
    <phoneticPr fontId="2" type="noConversion"/>
  </si>
  <si>
    <t>海翔药业（002009）</t>
    <phoneticPr fontId="2" type="noConversion"/>
  </si>
  <si>
    <t>浙江医药（600216）</t>
    <phoneticPr fontId="2" type="noConversion"/>
  </si>
  <si>
    <t>天坛生物（600161）</t>
    <phoneticPr fontId="2" type="noConversion"/>
  </si>
  <si>
    <t>广济药业（000952）</t>
    <phoneticPr fontId="2" type="noConversion"/>
  </si>
  <si>
    <t>云南白药（000538）</t>
    <phoneticPr fontId="2" type="noConversion"/>
  </si>
  <si>
    <t>广誉远（600771）</t>
    <phoneticPr fontId="2" type="noConversion"/>
  </si>
  <si>
    <t>丰原药业（000513）</t>
    <phoneticPr fontId="2" type="noConversion"/>
  </si>
  <si>
    <t>永安药业（002365）</t>
    <phoneticPr fontId="2" type="noConversion"/>
  </si>
  <si>
    <t>力生制药（002393）</t>
    <phoneticPr fontId="2" type="noConversion"/>
  </si>
  <si>
    <t>吉林敖东（000623）</t>
    <phoneticPr fontId="2" type="noConversion"/>
  </si>
  <si>
    <t>华润三九（000999）</t>
    <phoneticPr fontId="2" type="noConversion"/>
  </si>
  <si>
    <t>海南海药（000566）</t>
    <phoneticPr fontId="2" type="noConversion"/>
  </si>
  <si>
    <t>复星医药（600196）</t>
    <phoneticPr fontId="2" type="noConversion"/>
  </si>
  <si>
    <t>亚宝药业（600351）</t>
    <phoneticPr fontId="2" type="noConversion"/>
  </si>
  <si>
    <t>迪康药业（600466）</t>
    <phoneticPr fontId="2" type="noConversion"/>
  </si>
  <si>
    <t>双成药业（002693）</t>
    <phoneticPr fontId="2" type="noConversion"/>
  </si>
  <si>
    <t>莱茵生物（002166）</t>
    <phoneticPr fontId="2" type="noConversion"/>
  </si>
  <si>
    <t>天药股份（600488）</t>
    <phoneticPr fontId="2" type="noConversion"/>
  </si>
  <si>
    <t>上海医药（601607）</t>
    <phoneticPr fontId="2" type="noConversion"/>
  </si>
  <si>
    <t>羚锐制药（600285）</t>
    <phoneticPr fontId="2" type="noConversion"/>
  </si>
  <si>
    <t>人福医药（600079）</t>
    <phoneticPr fontId="2" type="noConversion"/>
  </si>
  <si>
    <t>健康元（600380）</t>
    <phoneticPr fontId="2" type="noConversion"/>
  </si>
  <si>
    <t>东北制药（000597）</t>
    <phoneticPr fontId="2" type="noConversion"/>
  </si>
  <si>
    <t>恒康医疗（002219）</t>
    <phoneticPr fontId="2" type="noConversion"/>
  </si>
  <si>
    <t>上海莱士（002252）</t>
    <phoneticPr fontId="2" type="noConversion"/>
  </si>
  <si>
    <t>全国医院布局拟调整公立院担七成服务量</t>
    <phoneticPr fontId="2" type="noConversion"/>
  </si>
  <si>
    <t>据新华社电昨天，国家卫计委公布了《全国医疗卫生服务体系规划纲要（2015—2020年）》（公开征求意见稿）。规划纲要拟调整医疗卫生资源的布局，实现2020年千人口床位数达到6张的目标。
规划纲要提出，在县级区域依据常住人口数原则上设置1个县办综合医院和1个县办中医类医院。50万人以上的县可适当增加公立医院数量。在地市级区域依据常住人口数，每100万至200万人设置1个至2个地市办综合性医院。在地市级区域根据需要规划设儿童、精神、妇产、肿瘤、传染病等地市办专科医院。在省级区域划分片区、按需求每1000万人规划设置1－2个省办综合性医院，同时，可根据需要选择规划设省办专科医院。按照统筹划、提升能级、辐射带动的原则，在全国规划布局设置若干部门办医院。
纲要要求控制公立医院规模，县办综合性医院床位数一般以500张左右为宜，原则上不超过1000张；地市办综合性医院床位数一般以800张左右为宜，原则上不超过1200张；省办及以上综合性医院床位数一般以1000张左右为宜，原则上不超过1500张。
规划纲要明确，公立医疗服务体系是我国医疗服务体系的主体，应按照公立医疗服务体系承担70％服务量来确定公立与非公医疗体系的资源比例。公立医院床位标准确定为每千人口3.3张，并按照每千人口不低于1.5张床位为社会办医院预留规划空间。
（资料来源：京华时报）</t>
    <phoneticPr fontId="2" type="noConversion"/>
  </si>
  <si>
    <t>湖北允许医疗机构议价采购药品</t>
    <phoneticPr fontId="2" type="noConversion"/>
  </si>
  <si>
    <t>湖北日前出台规定，允许二级以上医疗机构以带量采购方式与药品企业议价采购，实行量价挂钩，这意味着二级以上医疗机构可在省级集中招标采购的基础上，直接与药企就采购品种、规格、数量及价格谈判，这打破了长期以来药品“集中招标采购，不得二次议价”的坚冰。专家认为，新规从理论上有利于缓解药品价格虚高，但实际上，由于所议价格与招标价的价差不归医疗机构所有，医疗机构议价动力不足，实际效
果有待观察。
(资料来源：经济参考报）</t>
    <phoneticPr fontId="2" type="noConversion"/>
  </si>
  <si>
    <t>药价管制或将全面放开</t>
    <phoneticPr fontId="2" type="noConversion"/>
  </si>
  <si>
    <t>发改委价格司进行的反腐终于给医药界带来福音。赛柏蓝从消息人士获悉，10月27日召开的全国物价局局长会议上传出消息，药品价格将全部放开。药品价格有望迎来市场化。
其中，血液制品、全国统一采购的与方面以药品和避孕药具、一类精神和麻醉药品以及专利药，这四项药品的价格拟于2014年年底前放开。医保目录内的药品价格放开的具体工作方案在2014年11月报国务院审批，2015年1月起实施。
（资料来源：赛柏蓝）</t>
    <phoneticPr fontId="2" type="noConversion"/>
  </si>
  <si>
    <t>甘肃基低药采购敲定议价挂网方案，严格管控议价幅度</t>
    <phoneticPr fontId="2" type="noConversion"/>
  </si>
  <si>
    <t>甘肃省卫计委昨日下发该省基本药物品种常用低价药品（简称“基低药”）集中招标采购通知，敲定该省基低药议价挂网方案，方案强调要将议价重点放在确保供应和价格议定上。大智慧通讯社（微信号：dzh_news）发现，该省基低药采购对议价管控相当严格，不仅将商务标未入围的企业摈弃在门外，同时，入围商务标参与议价的企业，其议价幅度也受到限制。
（资料来源：大智慧）</t>
    <phoneticPr fontId="2" type="noConversion"/>
  </si>
  <si>
    <t xml:space="preserve">陕西规范基本药物使用比率 </t>
    <phoneticPr fontId="2" type="noConversion"/>
  </si>
  <si>
    <t>30日，陕西省卫计委下发《陕西省卫计委关于加强基层医疗卫生机构药品配备使用管理工作的通知》（简称《通知》），进一步规范了陕西省各级医疗机构基本药物使用比率，旨在提高医疗卫生机构药品合理使用水平。
《通知》规定，陕西省所有政府办基层医疗卫生机构和村卫生室全面实施基本药物制度，优先配备使用基本药物，实行药品零差率销售。其中：政府办社区卫生服务中心、乡镇卫生院配备使用基本药物（包括国家基本药物和陕西省增补药物，下同）品规数不低于机构药品品规总数的70%，社区卫生服务站和村卫生室不低于80%。
（资料来源：人民网）</t>
    <phoneticPr fontId="2" type="noConversion"/>
  </si>
  <si>
    <t>青海低价药采购管理又拉又打，保障二级医疗机构基药配比超50％</t>
    <phoneticPr fontId="2" type="noConversion"/>
  </si>
  <si>
    <t xml:space="preserve">10月29日讯，青海卫计委药政处近日发文，强调做好该省常用低价药品采购管理工作。青海省对低价药品采购管理可谓“又拉又打”，在实行分类采购，改进低价药品价格管理，取消最高零售限价的基础上，要求各级医疗机构要全面配备并优先使用基本药物，保障二级医疗机构基药配比不低于50%。
(资料来源：大智慧）
</t>
    <phoneticPr fontId="2" type="noConversion"/>
  </si>
  <si>
    <t>国家卫计委发布《临床研究项目管理办法》</t>
    <phoneticPr fontId="2" type="noConversion"/>
  </si>
  <si>
    <t>28日，国家卫计委在官网上发布了《医疗卫生机构开展临床研究项目管理办法》（以下简称《办法》），规定医疗卫生机构对批准立项的临床研究
经费进行统一管理，实行单独建账、单独核算、专款专用。医疗卫生机构内设科室和个人不得私自收受临床研究项目经费及相关设备。临床研究项
目的委托方、资助方已经支付临床研究中受试者用药、检查、手术等相关费用的，医疗卫生机构不得向受试者重复收取费用。 
（资料来源：中国质量新闻网）</t>
    <phoneticPr fontId="2" type="noConversion"/>
  </si>
  <si>
    <t>江西药品招标“一揽子”挂网采购，采购品种不区分基药非基药</t>
    <phoneticPr fontId="2" type="noConversion"/>
  </si>
  <si>
    <t>在2个月征求意见之后，江西省药采中心昨日正式出台《江西省医疗机构药品集中挂网实施方案》，同时挂网的还有《江西省医疗机构药品集中采购廉价短缺药品目录》。江西此次药品招标方案采用“挂网模式”，包揽了低价药、廉价短缺药、限价药等三个目录，模糊了基药和非基药的概念，实行“一揽子”集中采购。
（资料来源：大智慧）</t>
    <phoneticPr fontId="2" type="noConversion"/>
  </si>
  <si>
    <t>指标名称</t>
    <phoneticPr fontId="2" type="noConversion"/>
  </si>
  <si>
    <t>单价:根茎类:天麻:家统</t>
    <phoneticPr fontId="2" type="noConversion"/>
  </si>
  <si>
    <t>单位</t>
    <phoneticPr fontId="2" type="noConversion"/>
  </si>
  <si>
    <t>元/千克</t>
    <phoneticPr fontId="2" type="noConversion"/>
  </si>
  <si>
    <t>单价:根茎类:丹参:山东统</t>
    <phoneticPr fontId="2" type="noConversion"/>
  </si>
  <si>
    <t>单价:菌藻类:冬虫夏草:2000条</t>
    <phoneticPr fontId="2" type="noConversion"/>
  </si>
  <si>
    <t>单价:根茎类:西洋参:国产长支</t>
    <phoneticPr fontId="2" type="noConversion"/>
  </si>
  <si>
    <t>单价:根茎类:黄连:鸡爪统</t>
    <phoneticPr fontId="2" type="noConversion"/>
  </si>
  <si>
    <t>单价:根茎类:川芎:晒统个</t>
    <phoneticPr fontId="2" type="noConversion"/>
  </si>
  <si>
    <t>单价:花类:金银花:统花</t>
    <phoneticPr fontId="2" type="noConversion"/>
  </si>
  <si>
    <t>单价:根茎类:太子参:宣州统</t>
    <phoneticPr fontId="2" type="noConversion"/>
  </si>
  <si>
    <t>单价:全草类:青蒿:全草</t>
    <phoneticPr fontId="2" type="noConversion"/>
  </si>
  <si>
    <t>单价:根茎类:三七:120头</t>
    <phoneticPr fontId="2" type="noConversion"/>
  </si>
  <si>
    <t>单价:根茎类:板蓝根:甘肃统个</t>
    <phoneticPr fontId="2" type="noConversion"/>
  </si>
  <si>
    <t>单价:醋酸氢化可的松</t>
    <phoneticPr fontId="2" type="noConversion"/>
  </si>
  <si>
    <t>单价:黄体酮</t>
    <phoneticPr fontId="2" type="noConversion"/>
  </si>
  <si>
    <t>单价:泛酸钙:鑫富/新发</t>
    <phoneticPr fontId="2" type="noConversion"/>
  </si>
  <si>
    <t>单价:7-ADCA</t>
    <phoneticPr fontId="2" type="noConversion"/>
  </si>
  <si>
    <t>单价:4-AA</t>
    <phoneticPr fontId="2" type="noConversion"/>
  </si>
  <si>
    <t>单价:维生素D3:国产</t>
    <phoneticPr fontId="2" type="noConversion"/>
  </si>
  <si>
    <t>单价:6-APA</t>
    <phoneticPr fontId="2" type="noConversion"/>
  </si>
  <si>
    <t>单价:醋酸甲地孕酮</t>
    <phoneticPr fontId="2" type="noConversion"/>
  </si>
  <si>
    <t>单价:维生素E:国产</t>
    <phoneticPr fontId="2" type="noConversion"/>
  </si>
  <si>
    <t>单价:7-ACA-酶法</t>
    <phoneticPr fontId="2" type="noConversion"/>
  </si>
  <si>
    <t>单价:皂素</t>
    <phoneticPr fontId="2" type="noConversion"/>
  </si>
  <si>
    <t>单价:双烯(双烯醇酮醋酸酯)</t>
    <phoneticPr fontId="2" type="noConversion"/>
  </si>
  <si>
    <t>单价:地塞米松磷酸钠</t>
    <phoneticPr fontId="2" type="noConversion"/>
  </si>
  <si>
    <t>单价:维生素A:国产</t>
    <phoneticPr fontId="2" type="noConversion"/>
  </si>
  <si>
    <t>单价:氢化可的松</t>
    <phoneticPr fontId="2" type="noConversion"/>
  </si>
  <si>
    <t>单价:VC粉:国产</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</si>
</sst>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5">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79">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0" fontId="60" fillId="24" borderId="0" xfId="65" applyNumberFormat="1" applyFont="1" applyFill="1" applyBorder="1" applyAlignment="1">
      <alignmen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118">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#REF!</c:f>
              <c:numCache>
                <c:formatCode>General</c:formatCode>
                <c:ptCount val="246"/>
                <c:pt idx="0">
                  <c:v>5862</c:v>
                </c:pt>
                <c:pt idx="1">
                  <c:v>5702.22</c:v>
                </c:pt>
                <c:pt idx="2">
                  <c:v>5660.59</c:v>
                </c:pt>
                <c:pt idx="3">
                  <c:v>5552.7</c:v>
                </c:pt>
                <c:pt idx="4">
                  <c:v>5628.75</c:v>
                </c:pt>
                <c:pt idx="5">
                  <c:v>5535.09</c:v>
                </c:pt>
                <c:pt idx="6">
                  <c:v>5553.54</c:v>
                </c:pt>
                <c:pt idx="7">
                  <c:v>5519.59</c:v>
                </c:pt>
                <c:pt idx="8">
                  <c:v>5540.38</c:v>
                </c:pt>
                <c:pt idx="9">
                  <c:v>5464.8200000000006</c:v>
                </c:pt>
                <c:pt idx="10">
                  <c:v>5368.59</c:v>
                </c:pt>
                <c:pt idx="11">
                  <c:v>5292.6</c:v>
                </c:pt>
                <c:pt idx="12">
                  <c:v>5421.22</c:v>
                </c:pt>
                <c:pt idx="13">
                  <c:v>5507.17</c:v>
                </c:pt>
                <c:pt idx="14">
                  <c:v>5413.26</c:v>
                </c:pt>
                <c:pt idx="15">
                  <c:v>5504.88</c:v>
                </c:pt>
                <c:pt idx="16">
                  <c:v>5560.6200000000008</c:v>
                </c:pt>
                <c:pt idx="17">
                  <c:v>5620.56</c:v>
                </c:pt>
                <c:pt idx="18">
                  <c:v>5607.13</c:v>
                </c:pt>
                <c:pt idx="19">
                  <c:v>5631.7699999999995</c:v>
                </c:pt>
                <c:pt idx="20">
                  <c:v>5611.39</c:v>
                </c:pt>
                <c:pt idx="21">
                  <c:v>5573.6100000000006</c:v>
                </c:pt>
                <c:pt idx="22">
                  <c:v>5589.54</c:v>
                </c:pt>
                <c:pt idx="23">
                  <c:v>5611.78</c:v>
                </c:pt>
                <c:pt idx="24">
                  <c:v>5652.87</c:v>
                </c:pt>
                <c:pt idx="25">
                  <c:v>5708.08</c:v>
                </c:pt>
                <c:pt idx="26">
                  <c:v>5774.33</c:v>
                </c:pt>
                <c:pt idx="27">
                  <c:v>5524.8200000000006</c:v>
                </c:pt>
                <c:pt idx="28">
                  <c:v>5639.3200000000006</c:v>
                </c:pt>
                <c:pt idx="29">
                  <c:v>5706.17</c:v>
                </c:pt>
                <c:pt idx="30">
                  <c:v>5695.49</c:v>
                </c:pt>
                <c:pt idx="31">
                  <c:v>5680.03</c:v>
                </c:pt>
                <c:pt idx="32">
                  <c:v>5705.4699999999993</c:v>
                </c:pt>
                <c:pt idx="33">
                  <c:v>5663.6500000000005</c:v>
                </c:pt>
                <c:pt idx="34">
                  <c:v>5613.5</c:v>
                </c:pt>
                <c:pt idx="35">
                  <c:v>5662.5</c:v>
                </c:pt>
                <c:pt idx="36">
                  <c:v>5687.45</c:v>
                </c:pt>
                <c:pt idx="37">
                  <c:v>5602.91</c:v>
                </c:pt>
                <c:pt idx="38">
                  <c:v>5636.8</c:v>
                </c:pt>
                <c:pt idx="39">
                  <c:v>5670.55</c:v>
                </c:pt>
                <c:pt idx="40">
                  <c:v>5627.41</c:v>
                </c:pt>
                <c:pt idx="41">
                  <c:v>5596.6100000000006</c:v>
                </c:pt>
                <c:pt idx="42">
                  <c:v>5754.6200000000008</c:v>
                </c:pt>
                <c:pt idx="43">
                  <c:v>5734.41</c:v>
                </c:pt>
                <c:pt idx="44">
                  <c:v>5757.9699999999993</c:v>
                </c:pt>
                <c:pt idx="45">
                  <c:v>5709.78</c:v>
                </c:pt>
                <c:pt idx="46">
                  <c:v>5761.79</c:v>
                </c:pt>
                <c:pt idx="47">
                  <c:v>5767.98</c:v>
                </c:pt>
                <c:pt idx="48">
                  <c:v>5813.24</c:v>
                </c:pt>
                <c:pt idx="49">
                  <c:v>5916.22</c:v>
                </c:pt>
                <c:pt idx="50">
                  <c:v>5884.67</c:v>
                </c:pt>
                <c:pt idx="51">
                  <c:v>5751.18</c:v>
                </c:pt>
                <c:pt idx="52">
                  <c:v>5812.72</c:v>
                </c:pt>
                <c:pt idx="53">
                  <c:v>5867</c:v>
                </c:pt>
                <c:pt idx="54">
                  <c:v>5812.56</c:v>
                </c:pt>
                <c:pt idx="55">
                  <c:v>5702.63</c:v>
                </c:pt>
                <c:pt idx="56">
                  <c:v>5677.17</c:v>
                </c:pt>
                <c:pt idx="57">
                  <c:v>5760.76</c:v>
                </c:pt>
                <c:pt idx="58">
                  <c:v>5842.68</c:v>
                </c:pt>
                <c:pt idx="59">
                  <c:v>5820.6200000000008</c:v>
                </c:pt>
                <c:pt idx="60">
                  <c:v>5746.76</c:v>
                </c:pt>
                <c:pt idx="61">
                  <c:v>5681</c:v>
                </c:pt>
                <c:pt idx="62">
                  <c:v>5718.59</c:v>
                </c:pt>
                <c:pt idx="63">
                  <c:v>5837.53</c:v>
                </c:pt>
                <c:pt idx="64">
                  <c:v>5850.3</c:v>
                </c:pt>
                <c:pt idx="65">
                  <c:v>5937.46</c:v>
                </c:pt>
                <c:pt idx="66">
                  <c:v>5892.3200000000006</c:v>
                </c:pt>
                <c:pt idx="67">
                  <c:v>5909.51</c:v>
                </c:pt>
                <c:pt idx="68">
                  <c:v>5964.6600000000008</c:v>
                </c:pt>
                <c:pt idx="69">
                  <c:v>5943.94</c:v>
                </c:pt>
                <c:pt idx="70">
                  <c:v>5982.53</c:v>
                </c:pt>
                <c:pt idx="71">
                  <c:v>6167.1</c:v>
                </c:pt>
                <c:pt idx="72">
                  <c:v>6182.33</c:v>
                </c:pt>
                <c:pt idx="73">
                  <c:v>6233.41</c:v>
                </c:pt>
                <c:pt idx="74">
                  <c:v>6118.04</c:v>
                </c:pt>
                <c:pt idx="75">
                  <c:v>6263.1200000000008</c:v>
                </c:pt>
                <c:pt idx="76">
                  <c:v>6364.7</c:v>
                </c:pt>
                <c:pt idx="77">
                  <c:v>6387.09</c:v>
                </c:pt>
                <c:pt idx="78">
                  <c:v>6420.09</c:v>
                </c:pt>
                <c:pt idx="79">
                  <c:v>6328.75</c:v>
                </c:pt>
                <c:pt idx="80">
                  <c:v>6329.1600000000008</c:v>
                </c:pt>
                <c:pt idx="81">
                  <c:v>6417.46</c:v>
                </c:pt>
                <c:pt idx="82">
                  <c:v>6228.28</c:v>
                </c:pt>
                <c:pt idx="83">
                  <c:v>6265.08</c:v>
                </c:pt>
                <c:pt idx="84">
                  <c:v>6067.6900000000005</c:v>
                </c:pt>
                <c:pt idx="85">
                  <c:v>6076.25</c:v>
                </c:pt>
                <c:pt idx="86">
                  <c:v>6182.22</c:v>
                </c:pt>
                <c:pt idx="87">
                  <c:v>6141.35</c:v>
                </c:pt>
                <c:pt idx="88">
                  <c:v>6087.4299999999994</c:v>
                </c:pt>
                <c:pt idx="89">
                  <c:v>6052.96</c:v>
                </c:pt>
                <c:pt idx="90">
                  <c:v>6112.64</c:v>
                </c:pt>
                <c:pt idx="91">
                  <c:v>5950.6200000000008</c:v>
                </c:pt>
                <c:pt idx="92">
                  <c:v>5976.6100000000006</c:v>
                </c:pt>
                <c:pt idx="93">
                  <c:v>5958.6600000000008</c:v>
                </c:pt>
                <c:pt idx="94">
                  <c:v>6040.99</c:v>
                </c:pt>
                <c:pt idx="95">
                  <c:v>6009.3</c:v>
                </c:pt>
                <c:pt idx="96">
                  <c:v>6140.5</c:v>
                </c:pt>
                <c:pt idx="97">
                  <c:v>6164.4299999999994</c:v>
                </c:pt>
                <c:pt idx="98">
                  <c:v>6135.03</c:v>
                </c:pt>
                <c:pt idx="99">
                  <c:v>5985.23</c:v>
                </c:pt>
                <c:pt idx="100">
                  <c:v>6046.1100000000006</c:v>
                </c:pt>
                <c:pt idx="101">
                  <c:v>6023.7</c:v>
                </c:pt>
                <c:pt idx="102">
                  <c:v>6000.07</c:v>
                </c:pt>
                <c:pt idx="103">
                  <c:v>6067.72</c:v>
                </c:pt>
                <c:pt idx="104">
                  <c:v>5950.21</c:v>
                </c:pt>
                <c:pt idx="105">
                  <c:v>5794.79</c:v>
                </c:pt>
                <c:pt idx="106">
                  <c:v>5761.8200000000006</c:v>
                </c:pt>
                <c:pt idx="107">
                  <c:v>5827.6600000000008</c:v>
                </c:pt>
                <c:pt idx="108">
                  <c:v>5765.73</c:v>
                </c:pt>
                <c:pt idx="109">
                  <c:v>5750.33</c:v>
                </c:pt>
                <c:pt idx="110">
                  <c:v>5815.8600000000006</c:v>
                </c:pt>
                <c:pt idx="111">
                  <c:v>5901.3600000000006</c:v>
                </c:pt>
                <c:pt idx="112">
                  <c:v>5964.3200000000006</c:v>
                </c:pt>
                <c:pt idx="113">
                  <c:v>5975.38</c:v>
                </c:pt>
                <c:pt idx="114">
                  <c:v>6003.1</c:v>
                </c:pt>
                <c:pt idx="115">
                  <c:v>6029.7699999999995</c:v>
                </c:pt>
                <c:pt idx="116">
                  <c:v>5996.03</c:v>
                </c:pt>
                <c:pt idx="117">
                  <c:v>5979.67</c:v>
                </c:pt>
                <c:pt idx="118">
                  <c:v>5961.96</c:v>
                </c:pt>
                <c:pt idx="119">
                  <c:v>5986.39</c:v>
                </c:pt>
                <c:pt idx="120">
                  <c:v>5898.2</c:v>
                </c:pt>
                <c:pt idx="121">
                  <c:v>5830.76</c:v>
                </c:pt>
                <c:pt idx="122">
                  <c:v>5806.25</c:v>
                </c:pt>
                <c:pt idx="123">
                  <c:v>5735.31</c:v>
                </c:pt>
                <c:pt idx="124">
                  <c:v>5627.9699999999993</c:v>
                </c:pt>
                <c:pt idx="125">
                  <c:v>5433.84</c:v>
                </c:pt>
                <c:pt idx="126">
                  <c:v>5502.08</c:v>
                </c:pt>
                <c:pt idx="127">
                  <c:v>5580.71</c:v>
                </c:pt>
                <c:pt idx="128">
                  <c:v>5633.1100000000006</c:v>
                </c:pt>
                <c:pt idx="129">
                  <c:v>5664.41</c:v>
                </c:pt>
                <c:pt idx="130">
                  <c:v>5574.09</c:v>
                </c:pt>
                <c:pt idx="131">
                  <c:v>5567.79</c:v>
                </c:pt>
                <c:pt idx="132">
                  <c:v>5520.73</c:v>
                </c:pt>
                <c:pt idx="133">
                  <c:v>5598.22</c:v>
                </c:pt>
                <c:pt idx="134">
                  <c:v>5589.64</c:v>
                </c:pt>
                <c:pt idx="135">
                  <c:v>5602.55</c:v>
                </c:pt>
                <c:pt idx="136">
                  <c:v>5517.55</c:v>
                </c:pt>
                <c:pt idx="137">
                  <c:v>5467.74</c:v>
                </c:pt>
                <c:pt idx="138">
                  <c:v>5409.7</c:v>
                </c:pt>
                <c:pt idx="139">
                  <c:v>5429.44</c:v>
                </c:pt>
                <c:pt idx="140">
                  <c:v>5486.02</c:v>
                </c:pt>
                <c:pt idx="141">
                  <c:v>5499.49</c:v>
                </c:pt>
                <c:pt idx="142">
                  <c:v>5558.33</c:v>
                </c:pt>
                <c:pt idx="143">
                  <c:v>5674.41</c:v>
                </c:pt>
                <c:pt idx="144">
                  <c:v>5646.88</c:v>
                </c:pt>
                <c:pt idx="145">
                  <c:v>5714.74</c:v>
                </c:pt>
                <c:pt idx="146">
                  <c:v>5690.8200000000006</c:v>
                </c:pt>
                <c:pt idx="147">
                  <c:v>5687.84</c:v>
                </c:pt>
                <c:pt idx="148">
                  <c:v>5691.6100000000006</c:v>
                </c:pt>
                <c:pt idx="149">
                  <c:v>5627.1</c:v>
                </c:pt>
                <c:pt idx="150">
                  <c:v>5689.6100000000006</c:v>
                </c:pt>
                <c:pt idx="151">
                  <c:v>5694.79</c:v>
                </c:pt>
                <c:pt idx="152">
                  <c:v>5663.23</c:v>
                </c:pt>
                <c:pt idx="153">
                  <c:v>5705.48</c:v>
                </c:pt>
                <c:pt idx="154">
                  <c:v>5761.3200000000006</c:v>
                </c:pt>
                <c:pt idx="155">
                  <c:v>5746.6100000000006</c:v>
                </c:pt>
                <c:pt idx="156">
                  <c:v>5783.05</c:v>
                </c:pt>
                <c:pt idx="157">
                  <c:v>5780.04</c:v>
                </c:pt>
                <c:pt idx="158">
                  <c:v>5719.24</c:v>
                </c:pt>
                <c:pt idx="159">
                  <c:v>5684.2699999999995</c:v>
                </c:pt>
                <c:pt idx="160">
                  <c:v>5574.81</c:v>
                </c:pt>
                <c:pt idx="161">
                  <c:v>5617.3600000000006</c:v>
                </c:pt>
                <c:pt idx="162">
                  <c:v>5663.92</c:v>
                </c:pt>
                <c:pt idx="163">
                  <c:v>5717.03</c:v>
                </c:pt>
                <c:pt idx="164">
                  <c:v>5699.23</c:v>
                </c:pt>
                <c:pt idx="165">
                  <c:v>5772.63</c:v>
                </c:pt>
                <c:pt idx="166">
                  <c:v>5796.02</c:v>
                </c:pt>
                <c:pt idx="167">
                  <c:v>5854.42</c:v>
                </c:pt>
                <c:pt idx="168">
                  <c:v>5876.29</c:v>
                </c:pt>
                <c:pt idx="169">
                  <c:v>5908.51</c:v>
                </c:pt>
                <c:pt idx="170">
                  <c:v>6023.42</c:v>
                </c:pt>
                <c:pt idx="171">
                  <c:v>5994.5</c:v>
                </c:pt>
                <c:pt idx="172">
                  <c:v>5967.72</c:v>
                </c:pt>
                <c:pt idx="173">
                  <c:v>6005.1200000000008</c:v>
                </c:pt>
                <c:pt idx="174">
                  <c:v>5905.98</c:v>
                </c:pt>
                <c:pt idx="175">
                  <c:v>5916.78</c:v>
                </c:pt>
                <c:pt idx="176">
                  <c:v>5930.3600000000006</c:v>
                </c:pt>
                <c:pt idx="177">
                  <c:v>5979.54</c:v>
                </c:pt>
                <c:pt idx="178">
                  <c:v>5993.6500000000005</c:v>
                </c:pt>
                <c:pt idx="179">
                  <c:v>5924.17</c:v>
                </c:pt>
                <c:pt idx="180">
                  <c:v>5883.9</c:v>
                </c:pt>
                <c:pt idx="181">
                  <c:v>5885.1900000000005</c:v>
                </c:pt>
                <c:pt idx="182">
                  <c:v>5901.33</c:v>
                </c:pt>
                <c:pt idx="183">
                  <c:v>5954.9299999999994</c:v>
                </c:pt>
                <c:pt idx="184">
                  <c:v>5860.9</c:v>
                </c:pt>
                <c:pt idx="185">
                  <c:v>5841.68</c:v>
                </c:pt>
                <c:pt idx="186">
                  <c:v>5883.8600000000006</c:v>
                </c:pt>
                <c:pt idx="187">
                  <c:v>5981.1100000000006</c:v>
                </c:pt>
                <c:pt idx="188">
                  <c:v>6028.8</c:v>
                </c:pt>
                <c:pt idx="189">
                  <c:v>6089.56</c:v>
                </c:pt>
                <c:pt idx="190">
                  <c:v>6106.9299999999994</c:v>
                </c:pt>
                <c:pt idx="191">
                  <c:v>6135.3600000000006</c:v>
                </c:pt>
                <c:pt idx="192">
                  <c:v>6191.4</c:v>
                </c:pt>
                <c:pt idx="193">
                  <c:v>6193.94</c:v>
                </c:pt>
                <c:pt idx="194">
                  <c:v>6210.56</c:v>
                </c:pt>
                <c:pt idx="195">
                  <c:v>6151.64</c:v>
                </c:pt>
                <c:pt idx="196">
                  <c:v>6179.8200000000006</c:v>
                </c:pt>
                <c:pt idx="197">
                  <c:v>6271.22</c:v>
                </c:pt>
                <c:pt idx="198">
                  <c:v>6273.52</c:v>
                </c:pt>
                <c:pt idx="199">
                  <c:v>6254.25</c:v>
                </c:pt>
                <c:pt idx="200">
                  <c:v>6219.9299999999994</c:v>
                </c:pt>
                <c:pt idx="201">
                  <c:v>6281.39</c:v>
                </c:pt>
                <c:pt idx="202">
                  <c:v>6367.08</c:v>
                </c:pt>
                <c:pt idx="203">
                  <c:v>6358.08</c:v>
                </c:pt>
                <c:pt idx="204">
                  <c:v>6357.08</c:v>
                </c:pt>
                <c:pt idx="205">
                  <c:v>6355.3200000000006</c:v>
                </c:pt>
                <c:pt idx="206">
                  <c:v>6405.74</c:v>
                </c:pt>
                <c:pt idx="207">
                  <c:v>6377</c:v>
                </c:pt>
                <c:pt idx="208">
                  <c:v>6282.6900000000005</c:v>
                </c:pt>
                <c:pt idx="209">
                  <c:v>6296.22</c:v>
                </c:pt>
                <c:pt idx="210">
                  <c:v>6245.63</c:v>
                </c:pt>
                <c:pt idx="211">
                  <c:v>6296.78</c:v>
                </c:pt>
                <c:pt idx="212">
                  <c:v>6390.48</c:v>
                </c:pt>
                <c:pt idx="213">
                  <c:v>6459.1600000000008</c:v>
                </c:pt>
                <c:pt idx="214">
                  <c:v>6501.5</c:v>
                </c:pt>
                <c:pt idx="215">
                  <c:v>6528.81</c:v>
                </c:pt>
                <c:pt idx="216">
                  <c:v>6574.58</c:v>
                </c:pt>
                <c:pt idx="217">
                  <c:v>6629.6500000000005</c:v>
                </c:pt>
                <c:pt idx="218">
                  <c:v>6638.31</c:v>
                </c:pt>
                <c:pt idx="219">
                  <c:v>6617.39</c:v>
                </c:pt>
                <c:pt idx="220">
                  <c:v>6668.05</c:v>
                </c:pt>
                <c:pt idx="221">
                  <c:v>6701.54</c:v>
                </c:pt>
                <c:pt idx="222">
                  <c:v>6504.98</c:v>
                </c:pt>
                <c:pt idx="223">
                  <c:v>6574.07</c:v>
                </c:pt>
                <c:pt idx="224">
                  <c:v>6676.63</c:v>
                </c:pt>
                <c:pt idx="225">
                  <c:v>6742.4</c:v>
                </c:pt>
                <c:pt idx="226">
                  <c:v>6680.33</c:v>
                </c:pt>
                <c:pt idx="227">
                  <c:v>6736.63</c:v>
                </c:pt>
                <c:pt idx="228">
                  <c:v>6798.35</c:v>
                </c:pt>
                <c:pt idx="229">
                  <c:v>6784.84</c:v>
                </c:pt>
                <c:pt idx="230">
                  <c:v>6806.46</c:v>
                </c:pt>
                <c:pt idx="231">
                  <c:v>6859.25</c:v>
                </c:pt>
                <c:pt idx="232">
                  <c:v>6907.76</c:v>
                </c:pt>
                <c:pt idx="233">
                  <c:v>7116.6600000000008</c:v>
                </c:pt>
                <c:pt idx="234">
                  <c:v>7111.1600000000008</c:v>
                </c:pt>
                <c:pt idx="235">
                  <c:v>7117.2699999999995</c:v>
                </c:pt>
                <c:pt idx="236">
                  <c:v>7162.05</c:v>
                </c:pt>
                <c:pt idx="237">
                  <c:v>7140.5</c:v>
                </c:pt>
                <c:pt idx="238">
                  <c:v>7293.09</c:v>
                </c:pt>
                <c:pt idx="239">
                  <c:v>7204.8</c:v>
                </c:pt>
                <c:pt idx="240">
                  <c:v>7106.04</c:v>
                </c:pt>
                <c:pt idx="241">
                  <c:v>7219.26</c:v>
                </c:pt>
                <c:pt idx="242">
                  <c:v>7101.72</c:v>
                </c:pt>
                <c:pt idx="243">
                  <c:v>6962.2</c:v>
                </c:pt>
                <c:pt idx="244">
                  <c:v>6860.67</c:v>
                </c:pt>
                <c:pt idx="245">
                  <c:v>6879.79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6"/>
                <c:pt idx="0">
                  <c:v>41571</c:v>
                </c:pt>
                <c:pt idx="1">
                  <c:v>41572</c:v>
                </c:pt>
                <c:pt idx="2">
                  <c:v>41575</c:v>
                </c:pt>
                <c:pt idx="3">
                  <c:v>41576</c:v>
                </c:pt>
                <c:pt idx="4">
                  <c:v>41577</c:v>
                </c:pt>
                <c:pt idx="5">
                  <c:v>41578</c:v>
                </c:pt>
                <c:pt idx="6">
                  <c:v>41579</c:v>
                </c:pt>
                <c:pt idx="7">
                  <c:v>41582</c:v>
                </c:pt>
                <c:pt idx="8">
                  <c:v>41583</c:v>
                </c:pt>
                <c:pt idx="9">
                  <c:v>41584</c:v>
                </c:pt>
                <c:pt idx="10">
                  <c:v>41585</c:v>
                </c:pt>
                <c:pt idx="11">
                  <c:v>41586</c:v>
                </c:pt>
                <c:pt idx="12">
                  <c:v>41589</c:v>
                </c:pt>
                <c:pt idx="13">
                  <c:v>41590</c:v>
                </c:pt>
                <c:pt idx="14">
                  <c:v>41591</c:v>
                </c:pt>
                <c:pt idx="15">
                  <c:v>41592</c:v>
                </c:pt>
                <c:pt idx="16">
                  <c:v>41593</c:v>
                </c:pt>
                <c:pt idx="17">
                  <c:v>41596</c:v>
                </c:pt>
                <c:pt idx="18">
                  <c:v>41597</c:v>
                </c:pt>
                <c:pt idx="19">
                  <c:v>41598</c:v>
                </c:pt>
                <c:pt idx="20">
                  <c:v>41599</c:v>
                </c:pt>
                <c:pt idx="21">
                  <c:v>41600</c:v>
                </c:pt>
                <c:pt idx="22">
                  <c:v>41603</c:v>
                </c:pt>
                <c:pt idx="23">
                  <c:v>41604</c:v>
                </c:pt>
                <c:pt idx="24">
                  <c:v>41605</c:v>
                </c:pt>
                <c:pt idx="25">
                  <c:v>41606</c:v>
                </c:pt>
                <c:pt idx="26">
                  <c:v>41607</c:v>
                </c:pt>
                <c:pt idx="27">
                  <c:v>41610</c:v>
                </c:pt>
                <c:pt idx="28">
                  <c:v>41611</c:v>
                </c:pt>
                <c:pt idx="29">
                  <c:v>41612</c:v>
                </c:pt>
                <c:pt idx="30">
                  <c:v>41613</c:v>
                </c:pt>
                <c:pt idx="31">
                  <c:v>41614</c:v>
                </c:pt>
                <c:pt idx="32">
                  <c:v>41617</c:v>
                </c:pt>
                <c:pt idx="33">
                  <c:v>41618</c:v>
                </c:pt>
                <c:pt idx="34">
                  <c:v>41619</c:v>
                </c:pt>
                <c:pt idx="35">
                  <c:v>41620</c:v>
                </c:pt>
                <c:pt idx="36">
                  <c:v>41621</c:v>
                </c:pt>
                <c:pt idx="37">
                  <c:v>41624</c:v>
                </c:pt>
                <c:pt idx="38">
                  <c:v>41625</c:v>
                </c:pt>
                <c:pt idx="39">
                  <c:v>41626</c:v>
                </c:pt>
                <c:pt idx="40">
                  <c:v>41627</c:v>
                </c:pt>
                <c:pt idx="41">
                  <c:v>41628</c:v>
                </c:pt>
                <c:pt idx="42">
                  <c:v>41631</c:v>
                </c:pt>
                <c:pt idx="43">
                  <c:v>41632</c:v>
                </c:pt>
                <c:pt idx="44">
                  <c:v>41633</c:v>
                </c:pt>
                <c:pt idx="45">
                  <c:v>41634</c:v>
                </c:pt>
                <c:pt idx="46">
                  <c:v>41635</c:v>
                </c:pt>
                <c:pt idx="47">
                  <c:v>41638</c:v>
                </c:pt>
                <c:pt idx="48">
                  <c:v>41639</c:v>
                </c:pt>
                <c:pt idx="49">
                  <c:v>41641</c:v>
                </c:pt>
                <c:pt idx="50">
                  <c:v>41642</c:v>
                </c:pt>
                <c:pt idx="51">
                  <c:v>41645</c:v>
                </c:pt>
                <c:pt idx="52">
                  <c:v>41646</c:v>
                </c:pt>
                <c:pt idx="53">
                  <c:v>41647</c:v>
                </c:pt>
                <c:pt idx="54">
                  <c:v>41648</c:v>
                </c:pt>
                <c:pt idx="55">
                  <c:v>41649</c:v>
                </c:pt>
                <c:pt idx="56">
                  <c:v>41652</c:v>
                </c:pt>
                <c:pt idx="57">
                  <c:v>41653</c:v>
                </c:pt>
                <c:pt idx="58">
                  <c:v>41654</c:v>
                </c:pt>
                <c:pt idx="59">
                  <c:v>41655</c:v>
                </c:pt>
                <c:pt idx="60">
                  <c:v>41656</c:v>
                </c:pt>
                <c:pt idx="61">
                  <c:v>41659</c:v>
                </c:pt>
                <c:pt idx="62">
                  <c:v>41660</c:v>
                </c:pt>
                <c:pt idx="63">
                  <c:v>41661</c:v>
                </c:pt>
                <c:pt idx="64">
                  <c:v>41662</c:v>
                </c:pt>
                <c:pt idx="65">
                  <c:v>41663</c:v>
                </c:pt>
                <c:pt idx="66">
                  <c:v>41666</c:v>
                </c:pt>
                <c:pt idx="67">
                  <c:v>41667</c:v>
                </c:pt>
                <c:pt idx="68">
                  <c:v>41668</c:v>
                </c:pt>
                <c:pt idx="69">
                  <c:v>41669</c:v>
                </c:pt>
                <c:pt idx="70">
                  <c:v>41677</c:v>
                </c:pt>
                <c:pt idx="71">
                  <c:v>41680</c:v>
                </c:pt>
                <c:pt idx="72">
                  <c:v>41681</c:v>
                </c:pt>
                <c:pt idx="73">
                  <c:v>41682</c:v>
                </c:pt>
                <c:pt idx="74">
                  <c:v>41683</c:v>
                </c:pt>
                <c:pt idx="75">
                  <c:v>41684</c:v>
                </c:pt>
                <c:pt idx="76">
                  <c:v>41687</c:v>
                </c:pt>
                <c:pt idx="77">
                  <c:v>41688</c:v>
                </c:pt>
                <c:pt idx="78">
                  <c:v>41689</c:v>
                </c:pt>
                <c:pt idx="79">
                  <c:v>41690</c:v>
                </c:pt>
                <c:pt idx="80">
                  <c:v>41691</c:v>
                </c:pt>
                <c:pt idx="81">
                  <c:v>41694</c:v>
                </c:pt>
                <c:pt idx="82">
                  <c:v>41695</c:v>
                </c:pt>
                <c:pt idx="83">
                  <c:v>41696</c:v>
                </c:pt>
                <c:pt idx="84">
                  <c:v>41697</c:v>
                </c:pt>
                <c:pt idx="85">
                  <c:v>41698</c:v>
                </c:pt>
                <c:pt idx="86">
                  <c:v>41701</c:v>
                </c:pt>
                <c:pt idx="87">
                  <c:v>41702</c:v>
                </c:pt>
                <c:pt idx="88">
                  <c:v>41703</c:v>
                </c:pt>
                <c:pt idx="89">
                  <c:v>41704</c:v>
                </c:pt>
                <c:pt idx="90">
                  <c:v>41705</c:v>
                </c:pt>
                <c:pt idx="91">
                  <c:v>41708</c:v>
                </c:pt>
                <c:pt idx="92">
                  <c:v>41709</c:v>
                </c:pt>
                <c:pt idx="93">
                  <c:v>41710</c:v>
                </c:pt>
                <c:pt idx="94">
                  <c:v>41711</c:v>
                </c:pt>
                <c:pt idx="95">
                  <c:v>41712</c:v>
                </c:pt>
                <c:pt idx="96">
                  <c:v>41715</c:v>
                </c:pt>
                <c:pt idx="97">
                  <c:v>41716</c:v>
                </c:pt>
                <c:pt idx="98">
                  <c:v>41717</c:v>
                </c:pt>
                <c:pt idx="99">
                  <c:v>41718</c:v>
                </c:pt>
                <c:pt idx="100">
                  <c:v>41719</c:v>
                </c:pt>
                <c:pt idx="101">
                  <c:v>41722</c:v>
                </c:pt>
                <c:pt idx="102">
                  <c:v>41723</c:v>
                </c:pt>
                <c:pt idx="103">
                  <c:v>41724</c:v>
                </c:pt>
                <c:pt idx="104">
                  <c:v>41725</c:v>
                </c:pt>
                <c:pt idx="105">
                  <c:v>41726</c:v>
                </c:pt>
                <c:pt idx="106">
                  <c:v>41729</c:v>
                </c:pt>
                <c:pt idx="107">
                  <c:v>41730</c:v>
                </c:pt>
                <c:pt idx="108">
                  <c:v>41731</c:v>
                </c:pt>
                <c:pt idx="109">
                  <c:v>41732</c:v>
                </c:pt>
                <c:pt idx="110">
                  <c:v>41733</c:v>
                </c:pt>
                <c:pt idx="111">
                  <c:v>41737</c:v>
                </c:pt>
                <c:pt idx="112">
                  <c:v>41738</c:v>
                </c:pt>
                <c:pt idx="113">
                  <c:v>41739</c:v>
                </c:pt>
                <c:pt idx="114">
                  <c:v>41740</c:v>
                </c:pt>
                <c:pt idx="115">
                  <c:v>41743</c:v>
                </c:pt>
                <c:pt idx="116">
                  <c:v>41744</c:v>
                </c:pt>
                <c:pt idx="117">
                  <c:v>41745</c:v>
                </c:pt>
                <c:pt idx="118">
                  <c:v>41746</c:v>
                </c:pt>
                <c:pt idx="119">
                  <c:v>41747</c:v>
                </c:pt>
                <c:pt idx="120">
                  <c:v>41750</c:v>
                </c:pt>
                <c:pt idx="121">
                  <c:v>41751</c:v>
                </c:pt>
                <c:pt idx="122">
                  <c:v>41752</c:v>
                </c:pt>
                <c:pt idx="123">
                  <c:v>41753</c:v>
                </c:pt>
                <c:pt idx="124">
                  <c:v>41754</c:v>
                </c:pt>
                <c:pt idx="125">
                  <c:v>41757</c:v>
                </c:pt>
                <c:pt idx="126">
                  <c:v>41758</c:v>
                </c:pt>
                <c:pt idx="127">
                  <c:v>41759</c:v>
                </c:pt>
                <c:pt idx="128">
                  <c:v>41764</c:v>
                </c:pt>
                <c:pt idx="129">
                  <c:v>41765</c:v>
                </c:pt>
                <c:pt idx="130">
                  <c:v>41766</c:v>
                </c:pt>
                <c:pt idx="131">
                  <c:v>41767</c:v>
                </c:pt>
                <c:pt idx="132">
                  <c:v>41768</c:v>
                </c:pt>
                <c:pt idx="133">
                  <c:v>41771</c:v>
                </c:pt>
                <c:pt idx="134">
                  <c:v>41772</c:v>
                </c:pt>
                <c:pt idx="135">
                  <c:v>41773</c:v>
                </c:pt>
                <c:pt idx="136">
                  <c:v>41774</c:v>
                </c:pt>
                <c:pt idx="137">
                  <c:v>41775</c:v>
                </c:pt>
                <c:pt idx="138">
                  <c:v>41778</c:v>
                </c:pt>
                <c:pt idx="139">
                  <c:v>41779</c:v>
                </c:pt>
                <c:pt idx="140">
                  <c:v>41780</c:v>
                </c:pt>
                <c:pt idx="141">
                  <c:v>41781</c:v>
                </c:pt>
                <c:pt idx="142">
                  <c:v>41782</c:v>
                </c:pt>
                <c:pt idx="143">
                  <c:v>41785</c:v>
                </c:pt>
                <c:pt idx="144">
                  <c:v>41786</c:v>
                </c:pt>
                <c:pt idx="145">
                  <c:v>41787</c:v>
                </c:pt>
                <c:pt idx="146">
                  <c:v>41788</c:v>
                </c:pt>
                <c:pt idx="147">
                  <c:v>41789</c:v>
                </c:pt>
                <c:pt idx="148">
                  <c:v>41793</c:v>
                </c:pt>
                <c:pt idx="149">
                  <c:v>41794</c:v>
                </c:pt>
                <c:pt idx="150">
                  <c:v>41795</c:v>
                </c:pt>
                <c:pt idx="151">
                  <c:v>41796</c:v>
                </c:pt>
                <c:pt idx="152">
                  <c:v>41799</c:v>
                </c:pt>
                <c:pt idx="153">
                  <c:v>41800</c:v>
                </c:pt>
                <c:pt idx="154">
                  <c:v>41801</c:v>
                </c:pt>
                <c:pt idx="155">
                  <c:v>41802</c:v>
                </c:pt>
                <c:pt idx="156">
                  <c:v>41803</c:v>
                </c:pt>
                <c:pt idx="157">
                  <c:v>41806</c:v>
                </c:pt>
                <c:pt idx="158">
                  <c:v>41807</c:v>
                </c:pt>
                <c:pt idx="159">
                  <c:v>41808</c:v>
                </c:pt>
                <c:pt idx="160">
                  <c:v>41809</c:v>
                </c:pt>
                <c:pt idx="161">
                  <c:v>41810</c:v>
                </c:pt>
                <c:pt idx="162">
                  <c:v>41813</c:v>
                </c:pt>
                <c:pt idx="163">
                  <c:v>41814</c:v>
                </c:pt>
                <c:pt idx="164">
                  <c:v>41815</c:v>
                </c:pt>
                <c:pt idx="165">
                  <c:v>41816</c:v>
                </c:pt>
                <c:pt idx="166">
                  <c:v>41817</c:v>
                </c:pt>
                <c:pt idx="167">
                  <c:v>41820</c:v>
                </c:pt>
                <c:pt idx="168">
                  <c:v>41821</c:v>
                </c:pt>
                <c:pt idx="169">
                  <c:v>41822</c:v>
                </c:pt>
                <c:pt idx="170">
                  <c:v>41823</c:v>
                </c:pt>
                <c:pt idx="171">
                  <c:v>41824</c:v>
                </c:pt>
                <c:pt idx="172">
                  <c:v>41827</c:v>
                </c:pt>
                <c:pt idx="173">
                  <c:v>41828</c:v>
                </c:pt>
                <c:pt idx="174">
                  <c:v>41829</c:v>
                </c:pt>
                <c:pt idx="175">
                  <c:v>41830</c:v>
                </c:pt>
                <c:pt idx="176">
                  <c:v>41831</c:v>
                </c:pt>
                <c:pt idx="177">
                  <c:v>41834</c:v>
                </c:pt>
                <c:pt idx="178">
                  <c:v>41835</c:v>
                </c:pt>
                <c:pt idx="179">
                  <c:v>41836</c:v>
                </c:pt>
                <c:pt idx="180">
                  <c:v>41837</c:v>
                </c:pt>
                <c:pt idx="181">
                  <c:v>41838</c:v>
                </c:pt>
                <c:pt idx="182">
                  <c:v>41841</c:v>
                </c:pt>
                <c:pt idx="183">
                  <c:v>41842</c:v>
                </c:pt>
                <c:pt idx="184">
                  <c:v>41843</c:v>
                </c:pt>
                <c:pt idx="185">
                  <c:v>41844</c:v>
                </c:pt>
                <c:pt idx="186">
                  <c:v>41845</c:v>
                </c:pt>
                <c:pt idx="187">
                  <c:v>41848</c:v>
                </c:pt>
                <c:pt idx="188">
                  <c:v>41849</c:v>
                </c:pt>
                <c:pt idx="189">
                  <c:v>41850</c:v>
                </c:pt>
                <c:pt idx="190">
                  <c:v>41851</c:v>
                </c:pt>
                <c:pt idx="191">
                  <c:v>41852</c:v>
                </c:pt>
                <c:pt idx="192">
                  <c:v>41855</c:v>
                </c:pt>
                <c:pt idx="193">
                  <c:v>41856</c:v>
                </c:pt>
                <c:pt idx="194">
                  <c:v>41857</c:v>
                </c:pt>
                <c:pt idx="195">
                  <c:v>41858</c:v>
                </c:pt>
                <c:pt idx="196">
                  <c:v>41859</c:v>
                </c:pt>
                <c:pt idx="197">
                  <c:v>41862</c:v>
                </c:pt>
                <c:pt idx="198">
                  <c:v>41863</c:v>
                </c:pt>
                <c:pt idx="199">
                  <c:v>41864</c:v>
                </c:pt>
                <c:pt idx="200">
                  <c:v>41865</c:v>
                </c:pt>
                <c:pt idx="201">
                  <c:v>41866</c:v>
                </c:pt>
                <c:pt idx="202">
                  <c:v>41869</c:v>
                </c:pt>
                <c:pt idx="203">
                  <c:v>41870</c:v>
                </c:pt>
                <c:pt idx="204">
                  <c:v>41871</c:v>
                </c:pt>
                <c:pt idx="205">
                  <c:v>41872</c:v>
                </c:pt>
                <c:pt idx="206">
                  <c:v>41873</c:v>
                </c:pt>
                <c:pt idx="207">
                  <c:v>41876</c:v>
                </c:pt>
                <c:pt idx="208">
                  <c:v>41877</c:v>
                </c:pt>
                <c:pt idx="209">
                  <c:v>41878</c:v>
                </c:pt>
                <c:pt idx="210">
                  <c:v>41879</c:v>
                </c:pt>
                <c:pt idx="211">
                  <c:v>41880</c:v>
                </c:pt>
                <c:pt idx="212">
                  <c:v>41883</c:v>
                </c:pt>
                <c:pt idx="213">
                  <c:v>41884</c:v>
                </c:pt>
                <c:pt idx="214">
                  <c:v>41885</c:v>
                </c:pt>
                <c:pt idx="215">
                  <c:v>41886</c:v>
                </c:pt>
                <c:pt idx="216">
                  <c:v>41887</c:v>
                </c:pt>
                <c:pt idx="217">
                  <c:v>41891</c:v>
                </c:pt>
                <c:pt idx="218">
                  <c:v>41892</c:v>
                </c:pt>
                <c:pt idx="219">
                  <c:v>41893</c:v>
                </c:pt>
                <c:pt idx="220">
                  <c:v>41894</c:v>
                </c:pt>
                <c:pt idx="221">
                  <c:v>41897</c:v>
                </c:pt>
                <c:pt idx="222">
                  <c:v>41898</c:v>
                </c:pt>
                <c:pt idx="223">
                  <c:v>41899</c:v>
                </c:pt>
                <c:pt idx="224">
                  <c:v>41900</c:v>
                </c:pt>
                <c:pt idx="225">
                  <c:v>41901</c:v>
                </c:pt>
                <c:pt idx="226">
                  <c:v>41904</c:v>
                </c:pt>
                <c:pt idx="227">
                  <c:v>41905</c:v>
                </c:pt>
                <c:pt idx="228">
                  <c:v>41906</c:v>
                </c:pt>
                <c:pt idx="229">
                  <c:v>41907</c:v>
                </c:pt>
                <c:pt idx="230">
                  <c:v>41908</c:v>
                </c:pt>
                <c:pt idx="231">
                  <c:v>41911</c:v>
                </c:pt>
                <c:pt idx="232">
                  <c:v>41912</c:v>
                </c:pt>
                <c:pt idx="233">
                  <c:v>41920</c:v>
                </c:pt>
                <c:pt idx="234">
                  <c:v>41921</c:v>
                </c:pt>
                <c:pt idx="235">
                  <c:v>41922</c:v>
                </c:pt>
                <c:pt idx="236">
                  <c:v>41925</c:v>
                </c:pt>
                <c:pt idx="237">
                  <c:v>41926</c:v>
                </c:pt>
                <c:pt idx="238">
                  <c:v>41927</c:v>
                </c:pt>
                <c:pt idx="239">
                  <c:v>41928</c:v>
                </c:pt>
                <c:pt idx="240">
                  <c:v>41929</c:v>
                </c:pt>
                <c:pt idx="241">
                  <c:v>41932</c:v>
                </c:pt>
                <c:pt idx="242">
                  <c:v>41933</c:v>
                </c:pt>
                <c:pt idx="243">
                  <c:v>41934</c:v>
                </c:pt>
                <c:pt idx="244">
                  <c:v>41935</c:v>
                </c:pt>
                <c:pt idx="245">
                  <c:v>41936</c:v>
                </c:pt>
              </c:numCache>
            </c:numRef>
          </c:cat>
          <c:val>
            <c:numRef>
              <c:f>#REF!</c:f>
              <c:numCache>
                <c:formatCode>General</c:formatCode>
                <c:ptCount val="246"/>
                <c:pt idx="0">
                  <c:v>5862</c:v>
                </c:pt>
                <c:pt idx="1">
                  <c:v>5783.9787000000006</c:v>
                </c:pt>
                <c:pt idx="2">
                  <c:v>5777.6051000000016</c:v>
                </c:pt>
                <c:pt idx="3">
                  <c:v>5792.5012000000015</c:v>
                </c:pt>
                <c:pt idx="4">
                  <c:v>5878.9962000000005</c:v>
                </c:pt>
                <c:pt idx="5">
                  <c:v>5796.5792999999994</c:v>
                </c:pt>
                <c:pt idx="6">
                  <c:v>5824.0272000000004</c:v>
                </c:pt>
                <c:pt idx="7">
                  <c:v>5813.0139000000008</c:v>
                </c:pt>
                <c:pt idx="8">
                  <c:v>5821.1212000000023</c:v>
                </c:pt>
                <c:pt idx="9">
                  <c:v>5747.3733999999995</c:v>
                </c:pt>
                <c:pt idx="10">
                  <c:v>5715.5787999999993</c:v>
                </c:pt>
                <c:pt idx="11">
                  <c:v>5635.9702000000007</c:v>
                </c:pt>
                <c:pt idx="12">
                  <c:v>5655.3596000000007</c:v>
                </c:pt>
                <c:pt idx="13">
                  <c:v>5714.2356999999993</c:v>
                </c:pt>
                <c:pt idx="14">
                  <c:v>5587.5457000000015</c:v>
                </c:pt>
                <c:pt idx="15">
                  <c:v>5627.5454</c:v>
                </c:pt>
                <c:pt idx="16">
                  <c:v>5740.4381999999996</c:v>
                </c:pt>
                <c:pt idx="17">
                  <c:v>5931.3278</c:v>
                </c:pt>
                <c:pt idx="18">
                  <c:v>5890.4491000000007</c:v>
                </c:pt>
                <c:pt idx="19">
                  <c:v>5921.4377999999988</c:v>
                </c:pt>
                <c:pt idx="20">
                  <c:v>5885.1500000000005</c:v>
                </c:pt>
                <c:pt idx="21">
                  <c:v>5855.7729000000008</c:v>
                </c:pt>
                <c:pt idx="22">
                  <c:v>5832.9892999999993</c:v>
                </c:pt>
                <c:pt idx="23">
                  <c:v>5830.0345000000007</c:v>
                </c:pt>
                <c:pt idx="24">
                  <c:v>5896.1145000000006</c:v>
                </c:pt>
                <c:pt idx="25">
                  <c:v>5957.2861000000003</c:v>
                </c:pt>
                <c:pt idx="26">
                  <c:v>5955.8453</c:v>
                </c:pt>
                <c:pt idx="27">
                  <c:v>5906.6394</c:v>
                </c:pt>
                <c:pt idx="28">
                  <c:v>5965.2225000000008</c:v>
                </c:pt>
                <c:pt idx="29">
                  <c:v>6044.2206000000015</c:v>
                </c:pt>
                <c:pt idx="30">
                  <c:v>6027.2976999999992</c:v>
                </c:pt>
                <c:pt idx="31">
                  <c:v>5988.4457999999995</c:v>
                </c:pt>
                <c:pt idx="32">
                  <c:v>5984.9782000000005</c:v>
                </c:pt>
                <c:pt idx="33">
                  <c:v>5990.9610000000002</c:v>
                </c:pt>
                <c:pt idx="34">
                  <c:v>5891.9142999999995</c:v>
                </c:pt>
                <c:pt idx="35">
                  <c:v>5885.1988000000001</c:v>
                </c:pt>
                <c:pt idx="36">
                  <c:v>5876.9693000000016</c:v>
                </c:pt>
                <c:pt idx="37">
                  <c:v>5782.4157999999998</c:v>
                </c:pt>
                <c:pt idx="38">
                  <c:v>5754.2354000000005</c:v>
                </c:pt>
                <c:pt idx="39">
                  <c:v>5756.3111000000017</c:v>
                </c:pt>
                <c:pt idx="40">
                  <c:v>5695.7011000000002</c:v>
                </c:pt>
                <c:pt idx="41">
                  <c:v>5563.1747999999998</c:v>
                </c:pt>
                <c:pt idx="42">
                  <c:v>5578.95</c:v>
                </c:pt>
                <c:pt idx="43">
                  <c:v>5587.8632000000007</c:v>
                </c:pt>
                <c:pt idx="44">
                  <c:v>5629.0350000000008</c:v>
                </c:pt>
                <c:pt idx="45">
                  <c:v>5531.893</c:v>
                </c:pt>
                <c:pt idx="46">
                  <c:v>5625.0546000000004</c:v>
                </c:pt>
                <c:pt idx="47">
                  <c:v>5615.2377999999999</c:v>
                </c:pt>
                <c:pt idx="48">
                  <c:v>5689.8892000000005</c:v>
                </c:pt>
                <c:pt idx="49">
                  <c:v>5670.2312000000002</c:v>
                </c:pt>
                <c:pt idx="50">
                  <c:v>5594.0414000000001</c:v>
                </c:pt>
                <c:pt idx="51">
                  <c:v>5466.7165000000014</c:v>
                </c:pt>
                <c:pt idx="52">
                  <c:v>5465.1537000000017</c:v>
                </c:pt>
                <c:pt idx="53">
                  <c:v>5474.7017999999998</c:v>
                </c:pt>
                <c:pt idx="54">
                  <c:v>5426.619200000001</c:v>
                </c:pt>
                <c:pt idx="55">
                  <c:v>5384.2020000000002</c:v>
                </c:pt>
                <c:pt idx="56">
                  <c:v>5356.9251000000004</c:v>
                </c:pt>
                <c:pt idx="57">
                  <c:v>5403.7377999999999</c:v>
                </c:pt>
                <c:pt idx="58">
                  <c:v>5394.1897000000017</c:v>
                </c:pt>
                <c:pt idx="59">
                  <c:v>5401.2714000000005</c:v>
                </c:pt>
                <c:pt idx="60">
                  <c:v>5319.8314</c:v>
                </c:pt>
                <c:pt idx="61">
                  <c:v>5289.3066000000008</c:v>
                </c:pt>
                <c:pt idx="62">
                  <c:v>5341.6138000000001</c:v>
                </c:pt>
                <c:pt idx="63">
                  <c:v>5479.3171000000002</c:v>
                </c:pt>
                <c:pt idx="64">
                  <c:v>5450.2331999999997</c:v>
                </c:pt>
                <c:pt idx="65">
                  <c:v>5483.9080999999996</c:v>
                </c:pt>
                <c:pt idx="66">
                  <c:v>5411.2346999999991</c:v>
                </c:pt>
                <c:pt idx="67">
                  <c:v>5420.8317000000015</c:v>
                </c:pt>
                <c:pt idx="68">
                  <c:v>5440.1966000000011</c:v>
                </c:pt>
                <c:pt idx="69">
                  <c:v>5378.3412000000017</c:v>
                </c:pt>
                <c:pt idx="70">
                  <c:v>5402.8342999999995</c:v>
                </c:pt>
                <c:pt idx="71">
                  <c:v>5537.2654000000002</c:v>
                </c:pt>
                <c:pt idx="72">
                  <c:v>5581.2943000000005</c:v>
                </c:pt>
                <c:pt idx="73">
                  <c:v>5595.1891000000005</c:v>
                </c:pt>
                <c:pt idx="74">
                  <c:v>5566.6180000000004</c:v>
                </c:pt>
                <c:pt idx="75">
                  <c:v>5605.7384999999995</c:v>
                </c:pt>
                <c:pt idx="76">
                  <c:v>5645.0056000000004</c:v>
                </c:pt>
                <c:pt idx="77">
                  <c:v>5573.6753000000017</c:v>
                </c:pt>
                <c:pt idx="78">
                  <c:v>5637.7040000000006</c:v>
                </c:pt>
                <c:pt idx="79">
                  <c:v>5585.8852000000015</c:v>
                </c:pt>
                <c:pt idx="80">
                  <c:v>5529.3533000000016</c:v>
                </c:pt>
                <c:pt idx="81">
                  <c:v>5407.7915000000003</c:v>
                </c:pt>
                <c:pt idx="82">
                  <c:v>5269.5754000000006</c:v>
                </c:pt>
                <c:pt idx="83">
                  <c:v>5282.9818999999998</c:v>
                </c:pt>
                <c:pt idx="84">
                  <c:v>5260.2959000000001</c:v>
                </c:pt>
                <c:pt idx="85">
                  <c:v>5321.0034999999998</c:v>
                </c:pt>
                <c:pt idx="86">
                  <c:v>5348.8421000000008</c:v>
                </c:pt>
                <c:pt idx="87">
                  <c:v>5333.9460000000008</c:v>
                </c:pt>
                <c:pt idx="88">
                  <c:v>5284.3982000000005</c:v>
                </c:pt>
                <c:pt idx="89">
                  <c:v>5307.9632999999994</c:v>
                </c:pt>
                <c:pt idx="90">
                  <c:v>5295.0941000000003</c:v>
                </c:pt>
                <c:pt idx="91">
                  <c:v>5122.7635</c:v>
                </c:pt>
                <c:pt idx="92">
                  <c:v>5149.3077999999996</c:v>
                </c:pt>
                <c:pt idx="93">
                  <c:v>5162.665500000001</c:v>
                </c:pt>
                <c:pt idx="94">
                  <c:v>5226.6454000000003</c:v>
                </c:pt>
                <c:pt idx="95">
                  <c:v>5183.9350999999997</c:v>
                </c:pt>
                <c:pt idx="96">
                  <c:v>5233.2631000000001</c:v>
                </c:pt>
                <c:pt idx="97">
                  <c:v>5221.2729999999992</c:v>
                </c:pt>
                <c:pt idx="98">
                  <c:v>5179.1244000000015</c:v>
                </c:pt>
                <c:pt idx="99">
                  <c:v>5096.3413</c:v>
                </c:pt>
                <c:pt idx="100">
                  <c:v>5271.7487999999994</c:v>
                </c:pt>
                <c:pt idx="101">
                  <c:v>5315.0939000000008</c:v>
                </c:pt>
                <c:pt idx="102">
                  <c:v>5309.9412999999995</c:v>
                </c:pt>
                <c:pt idx="103">
                  <c:v>5301.6630000000014</c:v>
                </c:pt>
                <c:pt idx="104">
                  <c:v>5264.2029999999995</c:v>
                </c:pt>
                <c:pt idx="105">
                  <c:v>5255.07</c:v>
                </c:pt>
                <c:pt idx="106">
                  <c:v>5241.2240000000002</c:v>
                </c:pt>
                <c:pt idx="107">
                  <c:v>5282.2737000000006</c:v>
                </c:pt>
                <c:pt idx="108">
                  <c:v>5325.3014000000003</c:v>
                </c:pt>
                <c:pt idx="109">
                  <c:v>5286.9134999999997</c:v>
                </c:pt>
                <c:pt idx="110">
                  <c:v>5336.8764000000001</c:v>
                </c:pt>
                <c:pt idx="111">
                  <c:v>5463.4931000000006</c:v>
                </c:pt>
                <c:pt idx="112">
                  <c:v>5466.6677</c:v>
                </c:pt>
                <c:pt idx="113">
                  <c:v>5552.4788999999992</c:v>
                </c:pt>
                <c:pt idx="114">
                  <c:v>5544.9331999999995</c:v>
                </c:pt>
                <c:pt idx="115">
                  <c:v>5539.9027000000015</c:v>
                </c:pt>
                <c:pt idx="116">
                  <c:v>5444.2991000000002</c:v>
                </c:pt>
                <c:pt idx="117">
                  <c:v>5451.7960000000003</c:v>
                </c:pt>
                <c:pt idx="118">
                  <c:v>5432.9195</c:v>
                </c:pt>
                <c:pt idx="119">
                  <c:v>5432.1381000000001</c:v>
                </c:pt>
                <c:pt idx="120">
                  <c:v>5341.2231000000002</c:v>
                </c:pt>
                <c:pt idx="121">
                  <c:v>5364.5196000000005</c:v>
                </c:pt>
                <c:pt idx="122">
                  <c:v>5359.3426000000009</c:v>
                </c:pt>
                <c:pt idx="123">
                  <c:v>5349.0863000000018</c:v>
                </c:pt>
                <c:pt idx="124">
                  <c:v>5293.7997999999998</c:v>
                </c:pt>
                <c:pt idx="125">
                  <c:v>5213.5563000000002</c:v>
                </c:pt>
                <c:pt idx="126">
                  <c:v>5270.9429</c:v>
                </c:pt>
                <c:pt idx="127">
                  <c:v>5271.4069</c:v>
                </c:pt>
                <c:pt idx="128">
                  <c:v>5266.0589</c:v>
                </c:pt>
                <c:pt idx="129">
                  <c:v>5268.1590000000006</c:v>
                </c:pt>
                <c:pt idx="130">
                  <c:v>5219.2950000000001</c:v>
                </c:pt>
                <c:pt idx="131">
                  <c:v>5214.8506000000007</c:v>
                </c:pt>
                <c:pt idx="132">
                  <c:v>5210.9677999999994</c:v>
                </c:pt>
                <c:pt idx="133">
                  <c:v>5323.6409000000003</c:v>
                </c:pt>
                <c:pt idx="134">
                  <c:v>5310.9425000000001</c:v>
                </c:pt>
                <c:pt idx="135">
                  <c:v>5304.8864000000003</c:v>
                </c:pt>
                <c:pt idx="136">
                  <c:v>5235.8028000000004</c:v>
                </c:pt>
                <c:pt idx="137">
                  <c:v>5240.3693000000003</c:v>
                </c:pt>
                <c:pt idx="138">
                  <c:v>5165.1319000000003</c:v>
                </c:pt>
                <c:pt idx="139">
                  <c:v>5166.6703000000007</c:v>
                </c:pt>
                <c:pt idx="140">
                  <c:v>5215.8274000000001</c:v>
                </c:pt>
                <c:pt idx="141">
                  <c:v>5203.5442000000003</c:v>
                </c:pt>
                <c:pt idx="142">
                  <c:v>5246.3766000000005</c:v>
                </c:pt>
                <c:pt idx="143">
                  <c:v>5264.8624000000009</c:v>
                </c:pt>
                <c:pt idx="144">
                  <c:v>5243.6171000000004</c:v>
                </c:pt>
                <c:pt idx="145">
                  <c:v>5297.5117</c:v>
                </c:pt>
                <c:pt idx="146">
                  <c:v>5262.8599000000004</c:v>
                </c:pt>
                <c:pt idx="147">
                  <c:v>5266.0345000000007</c:v>
                </c:pt>
                <c:pt idx="148">
                  <c:v>5250.0640000000003</c:v>
                </c:pt>
                <c:pt idx="149">
                  <c:v>5197.1951000000017</c:v>
                </c:pt>
                <c:pt idx="150">
                  <c:v>5251.7245000000003</c:v>
                </c:pt>
                <c:pt idx="151">
                  <c:v>5212.9457999999995</c:v>
                </c:pt>
                <c:pt idx="152">
                  <c:v>5211.8714</c:v>
                </c:pt>
                <c:pt idx="153">
                  <c:v>5277.7804000000006</c:v>
                </c:pt>
                <c:pt idx="154">
                  <c:v>5276.5595000000003</c:v>
                </c:pt>
                <c:pt idx="155">
                  <c:v>5258.5865000000003</c:v>
                </c:pt>
                <c:pt idx="156">
                  <c:v>5314.3369000000002</c:v>
                </c:pt>
                <c:pt idx="157">
                  <c:v>5352.4562000000014</c:v>
                </c:pt>
                <c:pt idx="158">
                  <c:v>5298.2930999999999</c:v>
                </c:pt>
                <c:pt idx="159">
                  <c:v>5275.2652000000007</c:v>
                </c:pt>
                <c:pt idx="160">
                  <c:v>5193.8740000000007</c:v>
                </c:pt>
                <c:pt idx="161">
                  <c:v>5217.8542000000007</c:v>
                </c:pt>
                <c:pt idx="162">
                  <c:v>5211.4562000000014</c:v>
                </c:pt>
                <c:pt idx="163">
                  <c:v>5237.6099000000004</c:v>
                </c:pt>
                <c:pt idx="164">
                  <c:v>5209.6492000000007</c:v>
                </c:pt>
                <c:pt idx="165">
                  <c:v>5248.0127000000002</c:v>
                </c:pt>
                <c:pt idx="166">
                  <c:v>5250.8942000000015</c:v>
                </c:pt>
                <c:pt idx="167">
                  <c:v>5287.1821000000009</c:v>
                </c:pt>
                <c:pt idx="168">
                  <c:v>5285.8146000000006</c:v>
                </c:pt>
                <c:pt idx="169">
                  <c:v>5301.2235000000001</c:v>
                </c:pt>
                <c:pt idx="170">
                  <c:v>5323.9827000000014</c:v>
                </c:pt>
                <c:pt idx="171">
                  <c:v>5320.3442000000005</c:v>
                </c:pt>
                <c:pt idx="172">
                  <c:v>5314.4589999999998</c:v>
                </c:pt>
                <c:pt idx="173">
                  <c:v>5324.6665000000012</c:v>
                </c:pt>
                <c:pt idx="174">
                  <c:v>5247.1092000000017</c:v>
                </c:pt>
                <c:pt idx="175">
                  <c:v>5232.7992000000004</c:v>
                </c:pt>
                <c:pt idx="176">
                  <c:v>5245.3998000000001</c:v>
                </c:pt>
                <c:pt idx="177">
                  <c:v>5303.3968000000004</c:v>
                </c:pt>
                <c:pt idx="178">
                  <c:v>5311.26</c:v>
                </c:pt>
                <c:pt idx="179">
                  <c:v>5301.2235000000001</c:v>
                </c:pt>
                <c:pt idx="180">
                  <c:v>5267.5241000000015</c:v>
                </c:pt>
                <c:pt idx="181">
                  <c:v>5284.7889000000005</c:v>
                </c:pt>
                <c:pt idx="182">
                  <c:v>5290.0392000000002</c:v>
                </c:pt>
                <c:pt idx="183">
                  <c:v>5354.5319</c:v>
                </c:pt>
                <c:pt idx="184">
                  <c:v>5367.0593000000017</c:v>
                </c:pt>
                <c:pt idx="185">
                  <c:v>5462.7361000000001</c:v>
                </c:pt>
                <c:pt idx="186">
                  <c:v>5519.9761000000008</c:v>
                </c:pt>
                <c:pt idx="187">
                  <c:v>5674.9198000000006</c:v>
                </c:pt>
                <c:pt idx="188">
                  <c:v>5693.1614000000009</c:v>
                </c:pt>
                <c:pt idx="189">
                  <c:v>5670.3045000000002</c:v>
                </c:pt>
                <c:pt idx="190">
                  <c:v>5739.2660000000005</c:v>
                </c:pt>
                <c:pt idx="191">
                  <c:v>5688.3507</c:v>
                </c:pt>
                <c:pt idx="192">
                  <c:v>5801.2191000000003</c:v>
                </c:pt>
                <c:pt idx="193">
                  <c:v>5785.9078999999992</c:v>
                </c:pt>
                <c:pt idx="194">
                  <c:v>5770.9384999999993</c:v>
                </c:pt>
                <c:pt idx="195">
                  <c:v>5683.6133</c:v>
                </c:pt>
                <c:pt idx="196">
                  <c:v>5692.5754000000006</c:v>
                </c:pt>
                <c:pt idx="197">
                  <c:v>5776.1399000000001</c:v>
                </c:pt>
                <c:pt idx="198">
                  <c:v>5755.8715000000002</c:v>
                </c:pt>
                <c:pt idx="199">
                  <c:v>5760.3892000000005</c:v>
                </c:pt>
                <c:pt idx="200">
                  <c:v>5704.3457000000008</c:v>
                </c:pt>
                <c:pt idx="201">
                  <c:v>5764.6138000000001</c:v>
                </c:pt>
                <c:pt idx="202">
                  <c:v>5798.6306000000004</c:v>
                </c:pt>
                <c:pt idx="203">
                  <c:v>5799.1433999999999</c:v>
                </c:pt>
                <c:pt idx="204">
                  <c:v>5778.0691000000015</c:v>
                </c:pt>
                <c:pt idx="205">
                  <c:v>5749.0095000000001</c:v>
                </c:pt>
                <c:pt idx="206">
                  <c:v>5776.1644000000006</c:v>
                </c:pt>
                <c:pt idx="207">
                  <c:v>5721.2197999999999</c:v>
                </c:pt>
                <c:pt idx="208">
                  <c:v>5675.3838000000005</c:v>
                </c:pt>
                <c:pt idx="209">
                  <c:v>5683.9306999999999</c:v>
                </c:pt>
                <c:pt idx="210">
                  <c:v>5644.1020000000017</c:v>
                </c:pt>
                <c:pt idx="211">
                  <c:v>5710.0599000000002</c:v>
                </c:pt>
                <c:pt idx="212">
                  <c:v>5751.6469000000006</c:v>
                </c:pt>
                <c:pt idx="213">
                  <c:v>5827.6902000000009</c:v>
                </c:pt>
                <c:pt idx="214">
                  <c:v>5882.3417000000018</c:v>
                </c:pt>
                <c:pt idx="215">
                  <c:v>5924.7832999999991</c:v>
                </c:pt>
                <c:pt idx="216">
                  <c:v>5981.0466000000006</c:v>
                </c:pt>
                <c:pt idx="217">
                  <c:v>5971.1810000000014</c:v>
                </c:pt>
                <c:pt idx="218">
                  <c:v>5939.9479999999994</c:v>
                </c:pt>
                <c:pt idx="219">
                  <c:v>5918.0190000000002</c:v>
                </c:pt>
                <c:pt idx="220">
                  <c:v>5954.4290000000001</c:v>
                </c:pt>
                <c:pt idx="221">
                  <c:v>5951.5718999999999</c:v>
                </c:pt>
                <c:pt idx="222">
                  <c:v>5833.3067000000001</c:v>
                </c:pt>
                <c:pt idx="223">
                  <c:v>5864.0024000000003</c:v>
                </c:pt>
                <c:pt idx="224">
                  <c:v>5881.9021000000002</c:v>
                </c:pt>
                <c:pt idx="225">
                  <c:v>5922.3169000000007</c:v>
                </c:pt>
                <c:pt idx="226">
                  <c:v>5809.2775999999994</c:v>
                </c:pt>
                <c:pt idx="227">
                  <c:v>5859.4358999999995</c:v>
                </c:pt>
                <c:pt idx="228">
                  <c:v>5962.9758999999995</c:v>
                </c:pt>
                <c:pt idx="229">
                  <c:v>5951.0346</c:v>
                </c:pt>
                <c:pt idx="230">
                  <c:v>5951.5963000000002</c:v>
                </c:pt>
                <c:pt idx="231">
                  <c:v>5977.4812999999995</c:v>
                </c:pt>
                <c:pt idx="232">
                  <c:v>5985.2712000000001</c:v>
                </c:pt>
                <c:pt idx="233">
                  <c:v>6052.1571000000004</c:v>
                </c:pt>
                <c:pt idx="234">
                  <c:v>6060.8994000000002</c:v>
                </c:pt>
                <c:pt idx="235">
                  <c:v>6023.8545000000004</c:v>
                </c:pt>
                <c:pt idx="236">
                  <c:v>5994.9414000000006</c:v>
                </c:pt>
                <c:pt idx="237">
                  <c:v>5974.4532000000008</c:v>
                </c:pt>
                <c:pt idx="238">
                  <c:v>6016.7239</c:v>
                </c:pt>
                <c:pt idx="239">
                  <c:v>5969.1541000000007</c:v>
                </c:pt>
                <c:pt idx="240">
                  <c:v>5962.6585000000005</c:v>
                </c:pt>
                <c:pt idx="241">
                  <c:v>5994.3554000000004</c:v>
                </c:pt>
                <c:pt idx="242">
                  <c:v>5942.2923000000001</c:v>
                </c:pt>
                <c:pt idx="243">
                  <c:v>5906.2730999999994</c:v>
                </c:pt>
                <c:pt idx="244">
                  <c:v>5850.8401000000003</c:v>
                </c:pt>
                <c:pt idx="245">
                  <c:v>5838.0686000000014</c:v>
                </c:pt>
              </c:numCache>
            </c:numRef>
          </c:val>
          <c:smooth val="1"/>
        </c:ser>
        <c:marker val="1"/>
        <c:axId val="55442432"/>
        <c:axId val="55816960"/>
      </c:lineChart>
      <c:catAx>
        <c:axId val="55442432"/>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55816960"/>
        <c:crosses val="autoZero"/>
        <c:auto val="1"/>
        <c:lblAlgn val="ctr"/>
        <c:lblOffset val="100"/>
      </c:catAx>
      <c:valAx>
        <c:axId val="55816960"/>
        <c:scaling>
          <c:orientation val="minMax"/>
          <c:min val="5096"/>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55442432"/>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dispBlanksAs val="gap"/>
  </c:chart>
  <c:spPr>
    <a:ln>
      <a:noFill/>
    </a:ln>
  </c:spPr>
  <c:txPr>
    <a:bodyPr/>
    <a:lstStyle/>
    <a:p>
      <a:pPr>
        <a:defRPr sz="900"/>
      </a:pPr>
      <a:endParaRPr lang="zh-CN"/>
    </a:p>
  </c:txPr>
  <c:printSettings>
    <c:headerFooter/>
    <c:pageMargins b="0.75000000000000089" l="0.70000000000000062" r="0.70000000000000062" t="0.7500000000000008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80352000"/>
        <c:axId val="80353536"/>
      </c:lineChart>
      <c:dateAx>
        <c:axId val="80352000"/>
        <c:scaling>
          <c:orientation val="minMax"/>
        </c:scaling>
        <c:axPos val="b"/>
        <c:numFmt formatCode="yyyy\-mm;@" sourceLinked="1"/>
        <c:tickLblPos val="nextTo"/>
        <c:crossAx val="80353536"/>
        <c:crosses val="autoZero"/>
        <c:auto val="1"/>
        <c:lblOffset val="100"/>
      </c:dateAx>
      <c:valAx>
        <c:axId val="80353536"/>
        <c:scaling>
          <c:orientation val="minMax"/>
        </c:scaling>
        <c:axPos val="l"/>
        <c:majorGridlines/>
        <c:numFmt formatCode="#,##0;[Red]#,##0" sourceLinked="0"/>
        <c:tickLblPos val="nextTo"/>
        <c:crossAx val="80352000"/>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80381440"/>
        <c:axId val="80382976"/>
      </c:lineChart>
      <c:dateAx>
        <c:axId val="80381440"/>
        <c:scaling>
          <c:orientation val="minMax"/>
        </c:scaling>
        <c:axPos val="b"/>
        <c:numFmt formatCode="yyyy\-mm;@" sourceLinked="1"/>
        <c:tickLblPos val="nextTo"/>
        <c:crossAx val="80382976"/>
        <c:crosses val="autoZero"/>
        <c:auto val="1"/>
        <c:lblOffset val="100"/>
      </c:dateAx>
      <c:valAx>
        <c:axId val="80382976"/>
        <c:scaling>
          <c:orientation val="minMax"/>
        </c:scaling>
        <c:axPos val="l"/>
        <c:majorGridlines/>
        <c:numFmt formatCode="#,##0;[Red]#,##0" sourceLinked="0"/>
        <c:tickLblPos val="nextTo"/>
        <c:crossAx val="80381440"/>
        <c:crosses val="autoZero"/>
        <c:crossBetween val="between"/>
      </c:valAx>
    </c:plotArea>
    <c:legend>
      <c:legendPos val="b"/>
    </c:legend>
    <c:plotVisOnly val="1"/>
  </c:chart>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80466688"/>
        <c:axId val="80468224"/>
      </c:lineChart>
      <c:dateAx>
        <c:axId val="80466688"/>
        <c:scaling>
          <c:orientation val="minMax"/>
        </c:scaling>
        <c:axPos val="b"/>
        <c:numFmt formatCode="yyyy\-mm;@" sourceLinked="1"/>
        <c:tickLblPos val="nextTo"/>
        <c:crossAx val="80468224"/>
        <c:crosses val="autoZero"/>
        <c:auto val="1"/>
        <c:lblOffset val="100"/>
      </c:dateAx>
      <c:valAx>
        <c:axId val="80468224"/>
        <c:scaling>
          <c:orientation val="minMax"/>
        </c:scaling>
        <c:axPos val="l"/>
        <c:numFmt formatCode="#,##0.00;[Red]#,##0.00" sourceLinked="0"/>
        <c:tickLblPos val="nextTo"/>
        <c:txPr>
          <a:bodyPr/>
          <a:lstStyle/>
          <a:p>
            <a:pPr>
              <a:defRPr sz="1000"/>
            </a:pPr>
            <a:endParaRPr lang="zh-CN"/>
          </a:p>
        </c:txPr>
        <c:crossAx val="80466688"/>
        <c:crosses val="autoZero"/>
        <c:crossBetween val="between"/>
      </c:valAx>
    </c:plotArea>
    <c:legend>
      <c:legendPos val="b"/>
    </c:legend>
    <c:plotVisOnly val="1"/>
  </c:chart>
  <c:printSettings>
    <c:headerFooter/>
    <c:pageMargins b="0.75000000000001454" l="0.70000000000000062" r="0.70000000000000062" t="0.7500000000000145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86915328"/>
        <c:axId val="86917120"/>
      </c:lineChart>
      <c:dateAx>
        <c:axId val="86915328"/>
        <c:scaling>
          <c:orientation val="minMax"/>
        </c:scaling>
        <c:axPos val="b"/>
        <c:numFmt formatCode="yyyy\-mm;@" sourceLinked="1"/>
        <c:tickLblPos val="nextTo"/>
        <c:txPr>
          <a:bodyPr/>
          <a:lstStyle/>
          <a:p>
            <a:pPr>
              <a:defRPr sz="1000"/>
            </a:pPr>
            <a:endParaRPr lang="zh-CN"/>
          </a:p>
        </c:txPr>
        <c:crossAx val="86917120"/>
        <c:crosses val="autoZero"/>
        <c:auto val="1"/>
        <c:lblOffset val="100"/>
      </c:dateAx>
      <c:valAx>
        <c:axId val="86917120"/>
        <c:scaling>
          <c:orientation val="minMax"/>
        </c:scaling>
        <c:axPos val="l"/>
        <c:numFmt formatCode="#,##0;[Red]#,##0" sourceLinked="0"/>
        <c:tickLblPos val="nextTo"/>
        <c:crossAx val="86915328"/>
        <c:crosses val="autoZero"/>
        <c:crossBetween val="between"/>
      </c:valAx>
    </c:plotArea>
    <c:legend>
      <c:legendPos val="b"/>
    </c:legend>
    <c:plotVisOnly val="1"/>
  </c:chart>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743"/>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41582</c:v>
                </c:pt>
                <c:pt idx="1">
                  <c:v>41583</c:v>
                </c:pt>
                <c:pt idx="2">
                  <c:v>41584</c:v>
                </c:pt>
                <c:pt idx="3">
                  <c:v>41585</c:v>
                </c:pt>
                <c:pt idx="4">
                  <c:v>41586</c:v>
                </c:pt>
                <c:pt idx="5">
                  <c:v>41589</c:v>
                </c:pt>
                <c:pt idx="6">
                  <c:v>41590</c:v>
                </c:pt>
                <c:pt idx="7">
                  <c:v>41591</c:v>
                </c:pt>
                <c:pt idx="8">
                  <c:v>41592</c:v>
                </c:pt>
                <c:pt idx="9">
                  <c:v>41593</c:v>
                </c:pt>
                <c:pt idx="10">
                  <c:v>41596</c:v>
                </c:pt>
                <c:pt idx="11">
                  <c:v>41597</c:v>
                </c:pt>
                <c:pt idx="12">
                  <c:v>41598</c:v>
                </c:pt>
                <c:pt idx="13">
                  <c:v>41599</c:v>
                </c:pt>
                <c:pt idx="14">
                  <c:v>41600</c:v>
                </c:pt>
                <c:pt idx="15">
                  <c:v>41603</c:v>
                </c:pt>
                <c:pt idx="16">
                  <c:v>41604</c:v>
                </c:pt>
                <c:pt idx="17">
                  <c:v>41605</c:v>
                </c:pt>
                <c:pt idx="18">
                  <c:v>41606</c:v>
                </c:pt>
                <c:pt idx="19">
                  <c:v>41607</c:v>
                </c:pt>
                <c:pt idx="20">
                  <c:v>41610</c:v>
                </c:pt>
                <c:pt idx="21">
                  <c:v>41611</c:v>
                </c:pt>
                <c:pt idx="22">
                  <c:v>41612</c:v>
                </c:pt>
                <c:pt idx="23">
                  <c:v>41613</c:v>
                </c:pt>
                <c:pt idx="24">
                  <c:v>41614</c:v>
                </c:pt>
                <c:pt idx="25">
                  <c:v>41617</c:v>
                </c:pt>
                <c:pt idx="26">
                  <c:v>41618</c:v>
                </c:pt>
                <c:pt idx="27">
                  <c:v>41619</c:v>
                </c:pt>
                <c:pt idx="28">
                  <c:v>41620</c:v>
                </c:pt>
                <c:pt idx="29">
                  <c:v>41621</c:v>
                </c:pt>
                <c:pt idx="30">
                  <c:v>41624</c:v>
                </c:pt>
                <c:pt idx="31">
                  <c:v>41625</c:v>
                </c:pt>
                <c:pt idx="32">
                  <c:v>41626</c:v>
                </c:pt>
                <c:pt idx="33">
                  <c:v>41627</c:v>
                </c:pt>
                <c:pt idx="34">
                  <c:v>41628</c:v>
                </c:pt>
                <c:pt idx="35">
                  <c:v>41631</c:v>
                </c:pt>
                <c:pt idx="36">
                  <c:v>41632</c:v>
                </c:pt>
                <c:pt idx="37">
                  <c:v>41633</c:v>
                </c:pt>
                <c:pt idx="38">
                  <c:v>41634</c:v>
                </c:pt>
                <c:pt idx="39">
                  <c:v>41635</c:v>
                </c:pt>
                <c:pt idx="40">
                  <c:v>41638</c:v>
                </c:pt>
                <c:pt idx="41">
                  <c:v>41639</c:v>
                </c:pt>
                <c:pt idx="42">
                  <c:v>41641</c:v>
                </c:pt>
                <c:pt idx="43">
                  <c:v>41642</c:v>
                </c:pt>
                <c:pt idx="44">
                  <c:v>41645</c:v>
                </c:pt>
                <c:pt idx="45">
                  <c:v>41646</c:v>
                </c:pt>
                <c:pt idx="46">
                  <c:v>41647</c:v>
                </c:pt>
                <c:pt idx="47">
                  <c:v>41648</c:v>
                </c:pt>
                <c:pt idx="48">
                  <c:v>41649</c:v>
                </c:pt>
                <c:pt idx="49">
                  <c:v>41652</c:v>
                </c:pt>
                <c:pt idx="50">
                  <c:v>41653</c:v>
                </c:pt>
                <c:pt idx="51">
                  <c:v>41654</c:v>
                </c:pt>
                <c:pt idx="52">
                  <c:v>41655</c:v>
                </c:pt>
                <c:pt idx="53">
                  <c:v>41656</c:v>
                </c:pt>
                <c:pt idx="54">
                  <c:v>41659</c:v>
                </c:pt>
                <c:pt idx="55">
                  <c:v>41660</c:v>
                </c:pt>
                <c:pt idx="56">
                  <c:v>41661</c:v>
                </c:pt>
                <c:pt idx="57">
                  <c:v>41662</c:v>
                </c:pt>
                <c:pt idx="58">
                  <c:v>41663</c:v>
                </c:pt>
                <c:pt idx="59">
                  <c:v>41666</c:v>
                </c:pt>
                <c:pt idx="60">
                  <c:v>41667</c:v>
                </c:pt>
                <c:pt idx="61">
                  <c:v>41668</c:v>
                </c:pt>
                <c:pt idx="62">
                  <c:v>41669</c:v>
                </c:pt>
                <c:pt idx="63">
                  <c:v>41677</c:v>
                </c:pt>
                <c:pt idx="64">
                  <c:v>41680</c:v>
                </c:pt>
                <c:pt idx="65">
                  <c:v>41681</c:v>
                </c:pt>
                <c:pt idx="66">
                  <c:v>41682</c:v>
                </c:pt>
                <c:pt idx="67">
                  <c:v>41683</c:v>
                </c:pt>
                <c:pt idx="68">
                  <c:v>41684</c:v>
                </c:pt>
                <c:pt idx="69">
                  <c:v>41687</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41737</c:v>
                </c:pt>
                <c:pt idx="105">
                  <c:v>41738</c:v>
                </c:pt>
                <c:pt idx="106">
                  <c:v>41739</c:v>
                </c:pt>
                <c:pt idx="107">
                  <c:v>41740</c:v>
                </c:pt>
                <c:pt idx="108">
                  <c:v>41743</c:v>
                </c:pt>
                <c:pt idx="109">
                  <c:v>41744</c:v>
                </c:pt>
                <c:pt idx="110">
                  <c:v>41745</c:v>
                </c:pt>
                <c:pt idx="111">
                  <c:v>41746</c:v>
                </c:pt>
                <c:pt idx="112">
                  <c:v>41747</c:v>
                </c:pt>
                <c:pt idx="113">
                  <c:v>41750</c:v>
                </c:pt>
                <c:pt idx="114">
                  <c:v>41751</c:v>
                </c:pt>
                <c:pt idx="115">
                  <c:v>41752</c:v>
                </c:pt>
                <c:pt idx="116">
                  <c:v>41753</c:v>
                </c:pt>
                <c:pt idx="117">
                  <c:v>41754</c:v>
                </c:pt>
                <c:pt idx="118">
                  <c:v>41757</c:v>
                </c:pt>
                <c:pt idx="119">
                  <c:v>41758</c:v>
                </c:pt>
                <c:pt idx="120">
                  <c:v>41759</c:v>
                </c:pt>
                <c:pt idx="121">
                  <c:v>41764</c:v>
                </c:pt>
                <c:pt idx="122">
                  <c:v>41765</c:v>
                </c:pt>
                <c:pt idx="123">
                  <c:v>41766</c:v>
                </c:pt>
                <c:pt idx="124">
                  <c:v>41767</c:v>
                </c:pt>
                <c:pt idx="125">
                  <c:v>41768</c:v>
                </c:pt>
                <c:pt idx="126">
                  <c:v>41771</c:v>
                </c:pt>
                <c:pt idx="127">
                  <c:v>41772</c:v>
                </c:pt>
                <c:pt idx="128">
                  <c:v>41773</c:v>
                </c:pt>
                <c:pt idx="129">
                  <c:v>41774</c:v>
                </c:pt>
                <c:pt idx="130">
                  <c:v>41775</c:v>
                </c:pt>
                <c:pt idx="131">
                  <c:v>41778</c:v>
                </c:pt>
                <c:pt idx="132">
                  <c:v>41779</c:v>
                </c:pt>
                <c:pt idx="133">
                  <c:v>41780</c:v>
                </c:pt>
                <c:pt idx="134">
                  <c:v>41781</c:v>
                </c:pt>
                <c:pt idx="135">
                  <c:v>41782</c:v>
                </c:pt>
                <c:pt idx="136">
                  <c:v>41785</c:v>
                </c:pt>
                <c:pt idx="137">
                  <c:v>41786</c:v>
                </c:pt>
                <c:pt idx="138">
                  <c:v>41787</c:v>
                </c:pt>
                <c:pt idx="139">
                  <c:v>41788</c:v>
                </c:pt>
                <c:pt idx="140">
                  <c:v>41789</c:v>
                </c:pt>
                <c:pt idx="141">
                  <c:v>41793</c:v>
                </c:pt>
                <c:pt idx="142">
                  <c:v>41794</c:v>
                </c:pt>
                <c:pt idx="143">
                  <c:v>41795</c:v>
                </c:pt>
                <c:pt idx="144">
                  <c:v>41796</c:v>
                </c:pt>
                <c:pt idx="145">
                  <c:v>41799</c:v>
                </c:pt>
                <c:pt idx="146">
                  <c:v>41800</c:v>
                </c:pt>
                <c:pt idx="147">
                  <c:v>41801</c:v>
                </c:pt>
                <c:pt idx="148">
                  <c:v>41802</c:v>
                </c:pt>
                <c:pt idx="149">
                  <c:v>41803</c:v>
                </c:pt>
                <c:pt idx="150">
                  <c:v>41806</c:v>
                </c:pt>
                <c:pt idx="151">
                  <c:v>41807</c:v>
                </c:pt>
                <c:pt idx="152">
                  <c:v>41808</c:v>
                </c:pt>
                <c:pt idx="153">
                  <c:v>41809</c:v>
                </c:pt>
                <c:pt idx="154">
                  <c:v>41810</c:v>
                </c:pt>
                <c:pt idx="155">
                  <c:v>41813</c:v>
                </c:pt>
                <c:pt idx="156">
                  <c:v>41814</c:v>
                </c:pt>
                <c:pt idx="157">
                  <c:v>41815</c:v>
                </c:pt>
                <c:pt idx="158">
                  <c:v>41816</c:v>
                </c:pt>
                <c:pt idx="159">
                  <c:v>41817</c:v>
                </c:pt>
                <c:pt idx="160">
                  <c:v>41820</c:v>
                </c:pt>
                <c:pt idx="161">
                  <c:v>41821</c:v>
                </c:pt>
                <c:pt idx="162">
                  <c:v>41822</c:v>
                </c:pt>
                <c:pt idx="163">
                  <c:v>41823</c:v>
                </c:pt>
                <c:pt idx="164">
                  <c:v>41824</c:v>
                </c:pt>
                <c:pt idx="165">
                  <c:v>41827</c:v>
                </c:pt>
                <c:pt idx="166">
                  <c:v>41828</c:v>
                </c:pt>
                <c:pt idx="167">
                  <c:v>41829</c:v>
                </c:pt>
                <c:pt idx="168">
                  <c:v>41830</c:v>
                </c:pt>
                <c:pt idx="169">
                  <c:v>41831</c:v>
                </c:pt>
                <c:pt idx="170">
                  <c:v>41834</c:v>
                </c:pt>
                <c:pt idx="171">
                  <c:v>41835</c:v>
                </c:pt>
                <c:pt idx="172">
                  <c:v>41836</c:v>
                </c:pt>
                <c:pt idx="173">
                  <c:v>41837</c:v>
                </c:pt>
                <c:pt idx="174">
                  <c:v>41838</c:v>
                </c:pt>
                <c:pt idx="175">
                  <c:v>41841</c:v>
                </c:pt>
                <c:pt idx="176">
                  <c:v>41842</c:v>
                </c:pt>
                <c:pt idx="177">
                  <c:v>41843</c:v>
                </c:pt>
                <c:pt idx="178">
                  <c:v>41844</c:v>
                </c:pt>
                <c:pt idx="179">
                  <c:v>41845</c:v>
                </c:pt>
                <c:pt idx="180">
                  <c:v>41848</c:v>
                </c:pt>
                <c:pt idx="181">
                  <c:v>41849</c:v>
                </c:pt>
                <c:pt idx="182">
                  <c:v>41850</c:v>
                </c:pt>
                <c:pt idx="183">
                  <c:v>41851</c:v>
                </c:pt>
                <c:pt idx="184">
                  <c:v>41852</c:v>
                </c:pt>
                <c:pt idx="185">
                  <c:v>41855</c:v>
                </c:pt>
                <c:pt idx="186">
                  <c:v>41856</c:v>
                </c:pt>
                <c:pt idx="187">
                  <c:v>41857</c:v>
                </c:pt>
                <c:pt idx="188">
                  <c:v>41858</c:v>
                </c:pt>
                <c:pt idx="189">
                  <c:v>41859</c:v>
                </c:pt>
                <c:pt idx="190">
                  <c:v>41862</c:v>
                </c:pt>
                <c:pt idx="191">
                  <c:v>41863</c:v>
                </c:pt>
                <c:pt idx="192">
                  <c:v>41864</c:v>
                </c:pt>
                <c:pt idx="193">
                  <c:v>41865</c:v>
                </c:pt>
                <c:pt idx="194">
                  <c:v>41866</c:v>
                </c:pt>
                <c:pt idx="195">
                  <c:v>41869</c:v>
                </c:pt>
                <c:pt idx="196">
                  <c:v>41870</c:v>
                </c:pt>
                <c:pt idx="197">
                  <c:v>41871</c:v>
                </c:pt>
                <c:pt idx="198">
                  <c:v>41872</c:v>
                </c:pt>
                <c:pt idx="199">
                  <c:v>41873</c:v>
                </c:pt>
                <c:pt idx="200">
                  <c:v>41876</c:v>
                </c:pt>
                <c:pt idx="201">
                  <c:v>41877</c:v>
                </c:pt>
                <c:pt idx="202">
                  <c:v>41878</c:v>
                </c:pt>
                <c:pt idx="203">
                  <c:v>41879</c:v>
                </c:pt>
                <c:pt idx="204">
                  <c:v>41880</c:v>
                </c:pt>
                <c:pt idx="205">
                  <c:v>41883</c:v>
                </c:pt>
                <c:pt idx="206">
                  <c:v>41884</c:v>
                </c:pt>
                <c:pt idx="207">
                  <c:v>41885</c:v>
                </c:pt>
                <c:pt idx="208">
                  <c:v>41886</c:v>
                </c:pt>
                <c:pt idx="209">
                  <c:v>41887</c:v>
                </c:pt>
                <c:pt idx="210">
                  <c:v>41891</c:v>
                </c:pt>
                <c:pt idx="211">
                  <c:v>41892</c:v>
                </c:pt>
                <c:pt idx="212">
                  <c:v>41893</c:v>
                </c:pt>
                <c:pt idx="213">
                  <c:v>41894</c:v>
                </c:pt>
                <c:pt idx="214">
                  <c:v>41897</c:v>
                </c:pt>
                <c:pt idx="215">
                  <c:v>41898</c:v>
                </c:pt>
                <c:pt idx="216">
                  <c:v>41899</c:v>
                </c:pt>
                <c:pt idx="217">
                  <c:v>41900</c:v>
                </c:pt>
                <c:pt idx="218">
                  <c:v>41901</c:v>
                </c:pt>
                <c:pt idx="219">
                  <c:v>41904</c:v>
                </c:pt>
                <c:pt idx="220">
                  <c:v>41905</c:v>
                </c:pt>
                <c:pt idx="221">
                  <c:v>41906</c:v>
                </c:pt>
                <c:pt idx="222">
                  <c:v>41907</c:v>
                </c:pt>
                <c:pt idx="223">
                  <c:v>41908</c:v>
                </c:pt>
                <c:pt idx="224">
                  <c:v>41911</c:v>
                </c:pt>
                <c:pt idx="225">
                  <c:v>41912</c:v>
                </c:pt>
                <c:pt idx="226">
                  <c:v>41920</c:v>
                </c:pt>
                <c:pt idx="227">
                  <c:v>41921</c:v>
                </c:pt>
                <c:pt idx="228">
                  <c:v>41922</c:v>
                </c:pt>
                <c:pt idx="229">
                  <c:v>41925</c:v>
                </c:pt>
                <c:pt idx="230">
                  <c:v>41926</c:v>
                </c:pt>
                <c:pt idx="231">
                  <c:v>41927</c:v>
                </c:pt>
                <c:pt idx="232">
                  <c:v>41928</c:v>
                </c:pt>
                <c:pt idx="233">
                  <c:v>41929</c:v>
                </c:pt>
                <c:pt idx="234">
                  <c:v>41932</c:v>
                </c:pt>
                <c:pt idx="235">
                  <c:v>41933</c:v>
                </c:pt>
                <c:pt idx="236">
                  <c:v>41934</c:v>
                </c:pt>
                <c:pt idx="237">
                  <c:v>41935</c:v>
                </c:pt>
                <c:pt idx="238">
                  <c:v>41936</c:v>
                </c:pt>
                <c:pt idx="239">
                  <c:v>41939</c:v>
                </c:pt>
                <c:pt idx="240">
                  <c:v>41940</c:v>
                </c:pt>
                <c:pt idx="241">
                  <c:v>41941</c:v>
                </c:pt>
                <c:pt idx="242">
                  <c:v>41942</c:v>
                </c:pt>
                <c:pt idx="243">
                  <c:v>41943</c:v>
                </c:pt>
                <c:pt idx="244">
                  <c:v>41946</c:v>
                </c:pt>
                <c:pt idx="245">
                  <c:v>41947</c:v>
                </c:pt>
              </c:numCache>
            </c:numRef>
          </c:cat>
          <c:val>
            <c:numRef>
              <c:f>市场及表现!$M$5:$M$813</c:f>
              <c:numCache>
                <c:formatCode>###,###,##0.000</c:formatCode>
                <c:ptCount val="809"/>
                <c:pt idx="0">
                  <c:v>0</c:v>
                </c:pt>
                <c:pt idx="1">
                  <c:v>1.3925914972521269E-3</c:v>
                </c:pt>
                <c:pt idx="2">
                  <c:v>-1.1294484161424645E-2</c:v>
                </c:pt>
                <c:pt idx="3">
                  <c:v>-1.6762348694828844E-2</c:v>
                </c:pt>
                <c:pt idx="4">
                  <c:v>-3.0460155919837195E-2</c:v>
                </c:pt>
                <c:pt idx="5">
                  <c:v>-2.7122977381625502E-2</c:v>
                </c:pt>
                <c:pt idx="6">
                  <c:v>-1.699423723373783E-2</c:v>
                </c:pt>
                <c:pt idx="7">
                  <c:v>-3.879007953944924E-2</c:v>
                </c:pt>
                <c:pt idx="8">
                  <c:v>-3.1906938760421277E-2</c:v>
                </c:pt>
                <c:pt idx="9">
                  <c:v>-1.2485013362997233E-2</c:v>
                </c:pt>
                <c:pt idx="10">
                  <c:v>2.0352840256522287E-2</c:v>
                </c:pt>
                <c:pt idx="11">
                  <c:v>1.332056826134842E-2</c:v>
                </c:pt>
                <c:pt idx="12">
                  <c:v>1.8650223864859372E-2</c:v>
                </c:pt>
                <c:pt idx="13">
                  <c:v>1.2407297095427872E-2</c:v>
                </c:pt>
                <c:pt idx="14">
                  <c:v>7.3548995275689588E-3</c:v>
                </c:pt>
                <c:pt idx="15">
                  <c:v>3.4342188506897298E-3</c:v>
                </c:pt>
                <c:pt idx="16">
                  <c:v>2.9246521881960419E-3</c:v>
                </c:pt>
                <c:pt idx="17">
                  <c:v>1.4294332089592965E-2</c:v>
                </c:pt>
                <c:pt idx="18">
                  <c:v>2.4817114718452826E-2</c:v>
                </c:pt>
                <c:pt idx="19">
                  <c:v>2.4570943189828442E-2</c:v>
                </c:pt>
                <c:pt idx="20">
                  <c:v>1.6103650816188697E-2</c:v>
                </c:pt>
                <c:pt idx="21">
                  <c:v>2.6184080851803904E-2</c:v>
                </c:pt>
                <c:pt idx="22">
                  <c:v>3.9774345566014002E-2</c:v>
                </c:pt>
                <c:pt idx="23">
                  <c:v>3.6859775488205182E-2</c:v>
                </c:pt>
                <c:pt idx="24">
                  <c:v>3.0176176477260119E-2</c:v>
                </c:pt>
                <c:pt idx="25">
                  <c:v>2.9581752052339372E-2</c:v>
                </c:pt>
                <c:pt idx="26">
                  <c:v>3.0610967487714413E-2</c:v>
                </c:pt>
                <c:pt idx="27">
                  <c:v>1.3572621021032072E-2</c:v>
                </c:pt>
                <c:pt idx="28">
                  <c:v>1.2418219381680862E-2</c:v>
                </c:pt>
                <c:pt idx="29">
                  <c:v>1.1000002520527463E-2</c:v>
                </c:pt>
                <c:pt idx="30">
                  <c:v>-5.2641218859933447E-3</c:v>
                </c:pt>
                <c:pt idx="31">
                  <c:v>-1.0114877246105158E-2</c:v>
                </c:pt>
                <c:pt idx="32">
                  <c:v>-9.7578025032200033E-3</c:v>
                </c:pt>
                <c:pt idx="33">
                  <c:v>-2.0182704643736171E-2</c:v>
                </c:pt>
                <c:pt idx="34">
                  <c:v>-4.2982557108854125E-2</c:v>
                </c:pt>
                <c:pt idx="35">
                  <c:v>-4.0266268535329997E-2</c:v>
                </c:pt>
                <c:pt idx="36">
                  <c:v>-3.8734627932318855E-2</c:v>
                </c:pt>
                <c:pt idx="37">
                  <c:v>-3.1651105209342445E-2</c:v>
                </c:pt>
                <c:pt idx="38">
                  <c:v>-4.8360522824637764E-2</c:v>
                </c:pt>
                <c:pt idx="39">
                  <c:v>-3.233668871568196E-2</c:v>
                </c:pt>
                <c:pt idx="40">
                  <c:v>-3.4025442205562473E-2</c:v>
                </c:pt>
                <c:pt idx="41">
                  <c:v>-2.1184194275545853E-2</c:v>
                </c:pt>
                <c:pt idx="42">
                  <c:v>-2.4565061958769285E-2</c:v>
                </c:pt>
                <c:pt idx="43">
                  <c:v>-3.7671385374386634E-2</c:v>
                </c:pt>
                <c:pt idx="44">
                  <c:v>-5.9575610366761955E-2</c:v>
                </c:pt>
                <c:pt idx="45">
                  <c:v>-5.9842786292026662E-2</c:v>
                </c:pt>
                <c:pt idx="46">
                  <c:v>-5.820024247475486E-2</c:v>
                </c:pt>
                <c:pt idx="47">
                  <c:v>-6.6471773871706885E-2</c:v>
                </c:pt>
                <c:pt idx="48">
                  <c:v>-7.3768701264548708E-2</c:v>
                </c:pt>
                <c:pt idx="49">
                  <c:v>-7.8461923649858378E-2</c:v>
                </c:pt>
                <c:pt idx="50">
                  <c:v>-7.041009824176403E-2</c:v>
                </c:pt>
                <c:pt idx="51">
                  <c:v>-7.2050541619371966E-2</c:v>
                </c:pt>
                <c:pt idx="52">
                  <c:v>-7.08310263504357E-2</c:v>
                </c:pt>
                <c:pt idx="53">
                  <c:v>-8.4843479437115898E-2</c:v>
                </c:pt>
                <c:pt idx="54">
                  <c:v>-9.0092478157528078E-2</c:v>
                </c:pt>
                <c:pt idx="55">
                  <c:v>-8.1095454900619979E-2</c:v>
                </c:pt>
                <c:pt idx="56">
                  <c:v>-5.7408376721415522E-2</c:v>
                </c:pt>
                <c:pt idx="57">
                  <c:v>-6.2410363737337549E-2</c:v>
                </c:pt>
                <c:pt idx="58">
                  <c:v>-5.6617771231874392E-2</c:v>
                </c:pt>
                <c:pt idx="59">
                  <c:v>-6.9119168024250999E-2</c:v>
                </c:pt>
                <c:pt idx="60">
                  <c:v>-6.7465701920726096E-2</c:v>
                </c:pt>
                <c:pt idx="61">
                  <c:v>-6.4136084965304985E-2</c:v>
                </c:pt>
                <c:pt idx="62">
                  <c:v>-7.4777332391216311E-2</c:v>
                </c:pt>
                <c:pt idx="63">
                  <c:v>-7.0562590161372563E-2</c:v>
                </c:pt>
                <c:pt idx="64">
                  <c:v>-4.7436329372464225E-2</c:v>
                </c:pt>
                <c:pt idx="65">
                  <c:v>-3.9862984119836131E-2</c:v>
                </c:pt>
                <c:pt idx="66">
                  <c:v>-3.7475204309766141E-2</c:v>
                </c:pt>
                <c:pt idx="67">
                  <c:v>-4.2386872420135058E-2</c:v>
                </c:pt>
                <c:pt idx="68">
                  <c:v>-3.5656643648648734E-2</c:v>
                </c:pt>
                <c:pt idx="69">
                  <c:v>-2.8904990392589092E-2</c:v>
                </c:pt>
                <c:pt idx="70">
                  <c:v>-4.1173658470191055E-2</c:v>
                </c:pt>
                <c:pt idx="71">
                  <c:v>-3.016147339961206E-2</c:v>
                </c:pt>
                <c:pt idx="72">
                  <c:v>-3.9075739333757298E-2</c:v>
                </c:pt>
                <c:pt idx="73">
                  <c:v>-4.8797414274756146E-2</c:v>
                </c:pt>
                <c:pt idx="74">
                  <c:v>-6.9711492009507547E-2</c:v>
                </c:pt>
                <c:pt idx="75">
                  <c:v>-9.3488469006332453E-2</c:v>
                </c:pt>
                <c:pt idx="76">
                  <c:v>-9.1179665727630144E-2</c:v>
                </c:pt>
                <c:pt idx="77">
                  <c:v>-9.5085223238928318E-2</c:v>
                </c:pt>
                <c:pt idx="78">
                  <c:v>-8.464057696557048E-2</c:v>
                </c:pt>
                <c:pt idx="79">
                  <c:v>-7.9851994619513866E-2</c:v>
                </c:pt>
                <c:pt idx="80">
                  <c:v>-8.241327074583249E-2</c:v>
                </c:pt>
                <c:pt idx="81">
                  <c:v>-9.0939795517997801E-2</c:v>
                </c:pt>
                <c:pt idx="82">
                  <c:v>-8.688258626295664E-2</c:v>
                </c:pt>
                <c:pt idx="83">
                  <c:v>-8.9098970196441529E-2</c:v>
                </c:pt>
                <c:pt idx="84">
                  <c:v>-0.11874499570250063</c:v>
                </c:pt>
                <c:pt idx="85">
                  <c:v>-0.11417695952116702</c:v>
                </c:pt>
                <c:pt idx="86">
                  <c:v>-0.11187781826491927</c:v>
                </c:pt>
                <c:pt idx="87">
                  <c:v>-0.10087193451333232</c:v>
                </c:pt>
                <c:pt idx="88">
                  <c:v>-0.10822221307364077</c:v>
                </c:pt>
                <c:pt idx="89">
                  <c:v>-9.9735596655091907E-2</c:v>
                </c:pt>
                <c:pt idx="90">
                  <c:v>-0.10179612796550586</c:v>
                </c:pt>
                <c:pt idx="91">
                  <c:v>-0.10904810594953751</c:v>
                </c:pt>
                <c:pt idx="92">
                  <c:v>-0.12329034713546239</c:v>
                </c:pt>
                <c:pt idx="93">
                  <c:v>-9.3115010834067924E-2</c:v>
                </c:pt>
                <c:pt idx="94">
                  <c:v>-8.5655929499162786E-2</c:v>
                </c:pt>
                <c:pt idx="95">
                  <c:v>-8.6543995389114947E-2</c:v>
                </c:pt>
                <c:pt idx="96">
                  <c:v>-8.7969353745125933E-2</c:v>
                </c:pt>
                <c:pt idx="97">
                  <c:v>-9.4413502634371538E-2</c:v>
                </c:pt>
                <c:pt idx="98">
                  <c:v>-9.5985471678931789E-2</c:v>
                </c:pt>
                <c:pt idx="99">
                  <c:v>-9.8363169378614446E-2</c:v>
                </c:pt>
                <c:pt idx="100">
                  <c:v>-9.1301491228144016E-2</c:v>
                </c:pt>
                <c:pt idx="101">
                  <c:v>-8.3902902555563097E-2</c:v>
                </c:pt>
                <c:pt idx="102">
                  <c:v>-9.0506264771342049E-2</c:v>
                </c:pt>
                <c:pt idx="103">
                  <c:v>-8.1909585314397959E-2</c:v>
                </c:pt>
                <c:pt idx="104">
                  <c:v>-6.0130546525999029E-2</c:v>
                </c:pt>
                <c:pt idx="105">
                  <c:v>-5.9582751861619765E-2</c:v>
                </c:pt>
                <c:pt idx="106">
                  <c:v>-4.4820441814880763E-2</c:v>
                </c:pt>
                <c:pt idx="107">
                  <c:v>-4.612061396691558E-2</c:v>
                </c:pt>
                <c:pt idx="108">
                  <c:v>-4.6983054492966581E-2</c:v>
                </c:pt>
                <c:pt idx="109">
                  <c:v>-6.3429497062325035E-2</c:v>
                </c:pt>
                <c:pt idx="110">
                  <c:v>-6.214276772414018E-2</c:v>
                </c:pt>
                <c:pt idx="111">
                  <c:v>-6.5387106829201569E-2</c:v>
                </c:pt>
                <c:pt idx="112">
                  <c:v>-6.5523215319430839E-2</c:v>
                </c:pt>
                <c:pt idx="113">
                  <c:v>-8.1163509145734447E-2</c:v>
                </c:pt>
                <c:pt idx="114">
                  <c:v>-7.7152929651234659E-2</c:v>
                </c:pt>
                <c:pt idx="115">
                  <c:v>-7.8046456684313203E-2</c:v>
                </c:pt>
                <c:pt idx="116">
                  <c:v>-7.9808305474501906E-2</c:v>
                </c:pt>
                <c:pt idx="117">
                  <c:v>-8.9322456976694387E-2</c:v>
                </c:pt>
                <c:pt idx="118">
                  <c:v>-0.10312528618490424</c:v>
                </c:pt>
                <c:pt idx="119">
                  <c:v>-9.3252799676028286E-2</c:v>
                </c:pt>
                <c:pt idx="120">
                  <c:v>-9.3173403056727833E-2</c:v>
                </c:pt>
                <c:pt idx="121">
                  <c:v>-9.4092975541640533E-2</c:v>
                </c:pt>
                <c:pt idx="122">
                  <c:v>-9.373254009529286E-2</c:v>
                </c:pt>
                <c:pt idx="123">
                  <c:v>-0.1021393398066085</c:v>
                </c:pt>
                <c:pt idx="124">
                  <c:v>-0.10290389984431547</c:v>
                </c:pt>
                <c:pt idx="125">
                  <c:v>-0.10356973921781309</c:v>
                </c:pt>
                <c:pt idx="126">
                  <c:v>-8.4185621734341409E-2</c:v>
                </c:pt>
                <c:pt idx="127">
                  <c:v>-8.6370919160798865E-2</c:v>
                </c:pt>
                <c:pt idx="128">
                  <c:v>-8.7412737234157989E-2</c:v>
                </c:pt>
                <c:pt idx="129">
                  <c:v>-9.9296184677376775E-2</c:v>
                </c:pt>
                <c:pt idx="130">
                  <c:v>-9.8511460418894803E-2</c:v>
                </c:pt>
                <c:pt idx="131">
                  <c:v>-0.11145394954071797</c:v>
                </c:pt>
                <c:pt idx="132">
                  <c:v>-0.11119013431891567</c:v>
                </c:pt>
                <c:pt idx="133">
                  <c:v>-0.10273208387979771</c:v>
                </c:pt>
                <c:pt idx="134">
                  <c:v>-0.10484806679734215</c:v>
                </c:pt>
                <c:pt idx="135">
                  <c:v>-9.7477203928326261E-2</c:v>
                </c:pt>
                <c:pt idx="136">
                  <c:v>-9.4300498980446568E-2</c:v>
                </c:pt>
                <c:pt idx="137">
                  <c:v>-9.7953583644128317E-2</c:v>
                </c:pt>
                <c:pt idx="138">
                  <c:v>-8.8681402791232378E-2</c:v>
                </c:pt>
                <c:pt idx="139">
                  <c:v>-9.4641610381885122E-2</c:v>
                </c:pt>
                <c:pt idx="140">
                  <c:v>-9.4095496069237283E-2</c:v>
                </c:pt>
                <c:pt idx="141">
                  <c:v>-9.6845391677385928E-2</c:v>
                </c:pt>
                <c:pt idx="142">
                  <c:v>-0.10593777489504119</c:v>
                </c:pt>
                <c:pt idx="143">
                  <c:v>-9.6558051531346667E-2</c:v>
                </c:pt>
                <c:pt idx="144">
                  <c:v>-0.10323156843190429</c:v>
                </c:pt>
                <c:pt idx="145">
                  <c:v>-0.10341430668267493</c:v>
                </c:pt>
                <c:pt idx="146">
                  <c:v>-9.2077393640036753E-2</c:v>
                </c:pt>
                <c:pt idx="147">
                  <c:v>-9.2288277782305417E-2</c:v>
                </c:pt>
                <c:pt idx="148">
                  <c:v>-9.537844461602718E-2</c:v>
                </c:pt>
                <c:pt idx="149">
                  <c:v>-8.5786996934198223E-2</c:v>
                </c:pt>
                <c:pt idx="150">
                  <c:v>-7.9228164039296778E-2</c:v>
                </c:pt>
                <c:pt idx="151">
                  <c:v>-8.8546134476868765E-2</c:v>
                </c:pt>
                <c:pt idx="152">
                  <c:v>-9.2509664122894297E-2</c:v>
                </c:pt>
                <c:pt idx="153">
                  <c:v>-0.10651203509918694</c:v>
                </c:pt>
                <c:pt idx="154">
                  <c:v>-0.10238593142316565</c:v>
                </c:pt>
                <c:pt idx="155">
                  <c:v>-0.10348614171918469</c:v>
                </c:pt>
                <c:pt idx="156">
                  <c:v>-9.898657987089865E-2</c:v>
                </c:pt>
                <c:pt idx="157">
                  <c:v>-0.10379658670152836</c:v>
                </c:pt>
                <c:pt idx="158">
                  <c:v>-9.7199105716808676E-2</c:v>
                </c:pt>
                <c:pt idx="159">
                  <c:v>-9.6702561780231955E-2</c:v>
                </c:pt>
                <c:pt idx="160">
                  <c:v>-9.0460055098733338E-2</c:v>
                </c:pt>
                <c:pt idx="161">
                  <c:v>-9.0694884253171848E-2</c:v>
                </c:pt>
                <c:pt idx="162">
                  <c:v>-8.8044969573030984E-2</c:v>
                </c:pt>
                <c:pt idx="163">
                  <c:v>-8.4127649599614274E-2</c:v>
                </c:pt>
                <c:pt idx="164">
                  <c:v>-8.4756521235024862E-2</c:v>
                </c:pt>
                <c:pt idx="165">
                  <c:v>-8.5767252801356331E-2</c:v>
                </c:pt>
                <c:pt idx="166">
                  <c:v>-8.4009604890495804E-2</c:v>
                </c:pt>
                <c:pt idx="167">
                  <c:v>-9.735285790021575E-2</c:v>
                </c:pt>
                <c:pt idx="168">
                  <c:v>-9.9815833450257796E-2</c:v>
                </c:pt>
                <c:pt idx="169">
                  <c:v>-9.7647339541112821E-2</c:v>
                </c:pt>
                <c:pt idx="170">
                  <c:v>-8.7670671224900909E-2</c:v>
                </c:pt>
                <c:pt idx="171">
                  <c:v>-8.6318828257130775E-2</c:v>
                </c:pt>
                <c:pt idx="172">
                  <c:v>-8.8044549485098322E-2</c:v>
                </c:pt>
                <c:pt idx="173">
                  <c:v>-9.3841762957822317E-2</c:v>
                </c:pt>
                <c:pt idx="174">
                  <c:v>-9.0869220745286583E-2</c:v>
                </c:pt>
                <c:pt idx="175">
                  <c:v>-8.9965611601820483E-2</c:v>
                </c:pt>
                <c:pt idx="176">
                  <c:v>-7.8874029911941257E-2</c:v>
                </c:pt>
                <c:pt idx="177">
                  <c:v>-7.6716878376981934E-2</c:v>
                </c:pt>
                <c:pt idx="178">
                  <c:v>-6.0256992993773628E-2</c:v>
                </c:pt>
                <c:pt idx="179">
                  <c:v>-5.0410551936731385E-2</c:v>
                </c:pt>
                <c:pt idx="180">
                  <c:v>-2.3758913215714439E-2</c:v>
                </c:pt>
                <c:pt idx="181">
                  <c:v>-2.0620016181787215E-2</c:v>
                </c:pt>
                <c:pt idx="182">
                  <c:v>-2.4551199056986661E-2</c:v>
                </c:pt>
                <c:pt idx="183">
                  <c:v>-1.2687915834542429E-2</c:v>
                </c:pt>
                <c:pt idx="184">
                  <c:v>-2.1446329145616838E-2</c:v>
                </c:pt>
                <c:pt idx="185">
                  <c:v>-2.0307050671848348E-3</c:v>
                </c:pt>
                <c:pt idx="186">
                  <c:v>-4.6633961420805559E-3</c:v>
                </c:pt>
                <c:pt idx="187">
                  <c:v>-7.2393753460474608E-3</c:v>
                </c:pt>
                <c:pt idx="188">
                  <c:v>-2.2263400174924786E-2</c:v>
                </c:pt>
                <c:pt idx="189">
                  <c:v>-2.0718736845996677E-2</c:v>
                </c:pt>
                <c:pt idx="190">
                  <c:v>-6.3454282250360317E-3</c:v>
                </c:pt>
                <c:pt idx="191">
                  <c:v>-9.8308978035283046E-3</c:v>
                </c:pt>
                <c:pt idx="192">
                  <c:v>-9.0541552157699101E-3</c:v>
                </c:pt>
                <c:pt idx="193">
                  <c:v>-1.8697693801266513E-2</c:v>
                </c:pt>
                <c:pt idx="194">
                  <c:v>-8.3257227402839806E-3</c:v>
                </c:pt>
                <c:pt idx="195">
                  <c:v>-2.4751581000935774E-3</c:v>
                </c:pt>
                <c:pt idx="196">
                  <c:v>-2.3886199859355361E-3</c:v>
                </c:pt>
                <c:pt idx="197">
                  <c:v>-6.0131386701866019E-3</c:v>
                </c:pt>
                <c:pt idx="198">
                  <c:v>-1.1010504718847791E-2</c:v>
                </c:pt>
                <c:pt idx="199">
                  <c:v>-6.3391269060439903E-3</c:v>
                </c:pt>
                <c:pt idx="200">
                  <c:v>-1.5791525482114044E-2</c:v>
                </c:pt>
                <c:pt idx="201">
                  <c:v>-2.3676996068817124E-2</c:v>
                </c:pt>
                <c:pt idx="202">
                  <c:v>-2.2205428040197539E-2</c:v>
                </c:pt>
                <c:pt idx="203">
                  <c:v>-2.9060002839794596E-2</c:v>
                </c:pt>
                <c:pt idx="204">
                  <c:v>-1.7713847862634746E-2</c:v>
                </c:pt>
                <c:pt idx="205">
                  <c:v>-1.0559750366946896E-2</c:v>
                </c:pt>
                <c:pt idx="206">
                  <c:v>2.5230481244333802E-3</c:v>
                </c:pt>
                <c:pt idx="207">
                  <c:v>1.1923775884768117E-2</c:v>
                </c:pt>
                <c:pt idx="208">
                  <c:v>1.9227424684534977E-2</c:v>
                </c:pt>
                <c:pt idx="209">
                  <c:v>2.8904150216723323E-2</c:v>
                </c:pt>
                <c:pt idx="210">
                  <c:v>2.720909540785077E-2</c:v>
                </c:pt>
                <c:pt idx="211">
                  <c:v>2.1835750659327857E-2</c:v>
                </c:pt>
                <c:pt idx="212">
                  <c:v>1.8063781110662092E-2</c:v>
                </c:pt>
                <c:pt idx="213">
                  <c:v>2.4324771661204059E-2</c:v>
                </c:pt>
                <c:pt idx="214">
                  <c:v>2.3833688867753722E-2</c:v>
                </c:pt>
                <c:pt idx="215">
                  <c:v>3.491350809551319E-3</c:v>
                </c:pt>
                <c:pt idx="216">
                  <c:v>8.7680753335288575E-3</c:v>
                </c:pt>
                <c:pt idx="217">
                  <c:v>1.1850680584460038E-2</c:v>
                </c:pt>
                <c:pt idx="218">
                  <c:v>1.8801875608602137E-2</c:v>
                </c:pt>
                <c:pt idx="219">
                  <c:v>-6.4441488892463816E-4</c:v>
                </c:pt>
                <c:pt idx="220">
                  <c:v>7.9850314267781997E-3</c:v>
                </c:pt>
                <c:pt idx="221">
                  <c:v>2.5797599953622186E-2</c:v>
                </c:pt>
                <c:pt idx="222">
                  <c:v>2.3739589170805209E-2</c:v>
                </c:pt>
                <c:pt idx="223">
                  <c:v>2.3838729922947444E-2</c:v>
                </c:pt>
                <c:pt idx="224">
                  <c:v>2.8290821834826341E-2</c:v>
                </c:pt>
                <c:pt idx="225">
                  <c:v>2.9630482252545054E-2</c:v>
                </c:pt>
                <c:pt idx="226">
                  <c:v>4.1138791171767997E-2</c:v>
                </c:pt>
                <c:pt idx="227">
                  <c:v>4.2639345267751372E-2</c:v>
                </c:pt>
                <c:pt idx="228">
                  <c:v>3.626829167881418E-2</c:v>
                </c:pt>
                <c:pt idx="229">
                  <c:v>3.1293190290591522E-2</c:v>
                </c:pt>
                <c:pt idx="230">
                  <c:v>2.7771173061945209E-2</c:v>
                </c:pt>
                <c:pt idx="231">
                  <c:v>3.5043735354684191E-2</c:v>
                </c:pt>
                <c:pt idx="232">
                  <c:v>2.6860842511554406E-2</c:v>
                </c:pt>
                <c:pt idx="233">
                  <c:v>2.5742148346491689E-2</c:v>
                </c:pt>
                <c:pt idx="234">
                  <c:v>3.1194469626381949E-2</c:v>
                </c:pt>
                <c:pt idx="235">
                  <c:v>2.2238194898956287E-2</c:v>
                </c:pt>
                <c:pt idx="236">
                  <c:v>1.604189789006627E-2</c:v>
                </c:pt>
                <c:pt idx="237">
                  <c:v>6.5038013757039437E-3</c:v>
                </c:pt>
                <c:pt idx="238">
                  <c:v>4.3067414871280629E-3</c:v>
                </c:pt>
                <c:pt idx="239">
                  <c:v>-4.8822619550725754E-3</c:v>
                </c:pt>
                <c:pt idx="240">
                  <c:v>1.5206763079647745E-2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41582</c:v>
                </c:pt>
                <c:pt idx="1">
                  <c:v>41583</c:v>
                </c:pt>
                <c:pt idx="2">
                  <c:v>41584</c:v>
                </c:pt>
                <c:pt idx="3">
                  <c:v>41585</c:v>
                </c:pt>
                <c:pt idx="4">
                  <c:v>41586</c:v>
                </c:pt>
                <c:pt idx="5">
                  <c:v>41589</c:v>
                </c:pt>
                <c:pt idx="6">
                  <c:v>41590</c:v>
                </c:pt>
                <c:pt idx="7">
                  <c:v>41591</c:v>
                </c:pt>
                <c:pt idx="8">
                  <c:v>41592</c:v>
                </c:pt>
                <c:pt idx="9">
                  <c:v>41593</c:v>
                </c:pt>
                <c:pt idx="10">
                  <c:v>41596</c:v>
                </c:pt>
                <c:pt idx="11">
                  <c:v>41597</c:v>
                </c:pt>
                <c:pt idx="12">
                  <c:v>41598</c:v>
                </c:pt>
                <c:pt idx="13">
                  <c:v>41599</c:v>
                </c:pt>
                <c:pt idx="14">
                  <c:v>41600</c:v>
                </c:pt>
                <c:pt idx="15">
                  <c:v>41603</c:v>
                </c:pt>
                <c:pt idx="16">
                  <c:v>41604</c:v>
                </c:pt>
                <c:pt idx="17">
                  <c:v>41605</c:v>
                </c:pt>
                <c:pt idx="18">
                  <c:v>41606</c:v>
                </c:pt>
                <c:pt idx="19">
                  <c:v>41607</c:v>
                </c:pt>
                <c:pt idx="20">
                  <c:v>41610</c:v>
                </c:pt>
                <c:pt idx="21">
                  <c:v>41611</c:v>
                </c:pt>
                <c:pt idx="22">
                  <c:v>41612</c:v>
                </c:pt>
                <c:pt idx="23">
                  <c:v>41613</c:v>
                </c:pt>
                <c:pt idx="24">
                  <c:v>41614</c:v>
                </c:pt>
                <c:pt idx="25">
                  <c:v>41617</c:v>
                </c:pt>
                <c:pt idx="26">
                  <c:v>41618</c:v>
                </c:pt>
                <c:pt idx="27">
                  <c:v>41619</c:v>
                </c:pt>
                <c:pt idx="28">
                  <c:v>41620</c:v>
                </c:pt>
                <c:pt idx="29">
                  <c:v>41621</c:v>
                </c:pt>
                <c:pt idx="30">
                  <c:v>41624</c:v>
                </c:pt>
                <c:pt idx="31">
                  <c:v>41625</c:v>
                </c:pt>
                <c:pt idx="32">
                  <c:v>41626</c:v>
                </c:pt>
                <c:pt idx="33">
                  <c:v>41627</c:v>
                </c:pt>
                <c:pt idx="34">
                  <c:v>41628</c:v>
                </c:pt>
                <c:pt idx="35">
                  <c:v>41631</c:v>
                </c:pt>
                <c:pt idx="36">
                  <c:v>41632</c:v>
                </c:pt>
                <c:pt idx="37">
                  <c:v>41633</c:v>
                </c:pt>
                <c:pt idx="38">
                  <c:v>41634</c:v>
                </c:pt>
                <c:pt idx="39">
                  <c:v>41635</c:v>
                </c:pt>
                <c:pt idx="40">
                  <c:v>41638</c:v>
                </c:pt>
                <c:pt idx="41">
                  <c:v>41639</c:v>
                </c:pt>
                <c:pt idx="42">
                  <c:v>41641</c:v>
                </c:pt>
                <c:pt idx="43">
                  <c:v>41642</c:v>
                </c:pt>
                <c:pt idx="44">
                  <c:v>41645</c:v>
                </c:pt>
                <c:pt idx="45">
                  <c:v>41646</c:v>
                </c:pt>
                <c:pt idx="46">
                  <c:v>41647</c:v>
                </c:pt>
                <c:pt idx="47">
                  <c:v>41648</c:v>
                </c:pt>
                <c:pt idx="48">
                  <c:v>41649</c:v>
                </c:pt>
                <c:pt idx="49">
                  <c:v>41652</c:v>
                </c:pt>
                <c:pt idx="50">
                  <c:v>41653</c:v>
                </c:pt>
                <c:pt idx="51">
                  <c:v>41654</c:v>
                </c:pt>
                <c:pt idx="52">
                  <c:v>41655</c:v>
                </c:pt>
                <c:pt idx="53">
                  <c:v>41656</c:v>
                </c:pt>
                <c:pt idx="54">
                  <c:v>41659</c:v>
                </c:pt>
                <c:pt idx="55">
                  <c:v>41660</c:v>
                </c:pt>
                <c:pt idx="56">
                  <c:v>41661</c:v>
                </c:pt>
                <c:pt idx="57">
                  <c:v>41662</c:v>
                </c:pt>
                <c:pt idx="58">
                  <c:v>41663</c:v>
                </c:pt>
                <c:pt idx="59">
                  <c:v>41666</c:v>
                </c:pt>
                <c:pt idx="60">
                  <c:v>41667</c:v>
                </c:pt>
                <c:pt idx="61">
                  <c:v>41668</c:v>
                </c:pt>
                <c:pt idx="62">
                  <c:v>41669</c:v>
                </c:pt>
                <c:pt idx="63">
                  <c:v>41677</c:v>
                </c:pt>
                <c:pt idx="64">
                  <c:v>41680</c:v>
                </c:pt>
                <c:pt idx="65">
                  <c:v>41681</c:v>
                </c:pt>
                <c:pt idx="66">
                  <c:v>41682</c:v>
                </c:pt>
                <c:pt idx="67">
                  <c:v>41683</c:v>
                </c:pt>
                <c:pt idx="68">
                  <c:v>41684</c:v>
                </c:pt>
                <c:pt idx="69">
                  <c:v>41687</c:v>
                </c:pt>
                <c:pt idx="70">
                  <c:v>41688</c:v>
                </c:pt>
                <c:pt idx="71">
                  <c:v>41689</c:v>
                </c:pt>
                <c:pt idx="72">
                  <c:v>41690</c:v>
                </c:pt>
                <c:pt idx="73">
                  <c:v>41691</c:v>
                </c:pt>
                <c:pt idx="74">
                  <c:v>41694</c:v>
                </c:pt>
                <c:pt idx="75">
                  <c:v>41695</c:v>
                </c:pt>
                <c:pt idx="76">
                  <c:v>41696</c:v>
                </c:pt>
                <c:pt idx="77">
                  <c:v>41697</c:v>
                </c:pt>
                <c:pt idx="78">
                  <c:v>41698</c:v>
                </c:pt>
                <c:pt idx="79">
                  <c:v>41701</c:v>
                </c:pt>
                <c:pt idx="80">
                  <c:v>41702</c:v>
                </c:pt>
                <c:pt idx="81">
                  <c:v>41703</c:v>
                </c:pt>
                <c:pt idx="82">
                  <c:v>41704</c:v>
                </c:pt>
                <c:pt idx="83">
                  <c:v>41705</c:v>
                </c:pt>
                <c:pt idx="84">
                  <c:v>41708</c:v>
                </c:pt>
                <c:pt idx="85">
                  <c:v>41709</c:v>
                </c:pt>
                <c:pt idx="86">
                  <c:v>41710</c:v>
                </c:pt>
                <c:pt idx="87">
                  <c:v>41711</c:v>
                </c:pt>
                <c:pt idx="88">
                  <c:v>41712</c:v>
                </c:pt>
                <c:pt idx="89">
                  <c:v>41715</c:v>
                </c:pt>
                <c:pt idx="90">
                  <c:v>41716</c:v>
                </c:pt>
                <c:pt idx="91">
                  <c:v>41717</c:v>
                </c:pt>
                <c:pt idx="92">
                  <c:v>41718</c:v>
                </c:pt>
                <c:pt idx="93">
                  <c:v>41719</c:v>
                </c:pt>
                <c:pt idx="94">
                  <c:v>41722</c:v>
                </c:pt>
                <c:pt idx="95">
                  <c:v>41723</c:v>
                </c:pt>
                <c:pt idx="96">
                  <c:v>41724</c:v>
                </c:pt>
                <c:pt idx="97">
                  <c:v>41725</c:v>
                </c:pt>
                <c:pt idx="98">
                  <c:v>41726</c:v>
                </c:pt>
                <c:pt idx="99">
                  <c:v>41729</c:v>
                </c:pt>
                <c:pt idx="100">
                  <c:v>41730</c:v>
                </c:pt>
                <c:pt idx="101">
                  <c:v>41731</c:v>
                </c:pt>
                <c:pt idx="102">
                  <c:v>41732</c:v>
                </c:pt>
                <c:pt idx="103">
                  <c:v>41733</c:v>
                </c:pt>
                <c:pt idx="104">
                  <c:v>41737</c:v>
                </c:pt>
                <c:pt idx="105">
                  <c:v>41738</c:v>
                </c:pt>
                <c:pt idx="106">
                  <c:v>41739</c:v>
                </c:pt>
                <c:pt idx="107">
                  <c:v>41740</c:v>
                </c:pt>
                <c:pt idx="108">
                  <c:v>41743</c:v>
                </c:pt>
                <c:pt idx="109">
                  <c:v>41744</c:v>
                </c:pt>
                <c:pt idx="110">
                  <c:v>41745</c:v>
                </c:pt>
                <c:pt idx="111">
                  <c:v>41746</c:v>
                </c:pt>
                <c:pt idx="112">
                  <c:v>41747</c:v>
                </c:pt>
                <c:pt idx="113">
                  <c:v>41750</c:v>
                </c:pt>
                <c:pt idx="114">
                  <c:v>41751</c:v>
                </c:pt>
                <c:pt idx="115">
                  <c:v>41752</c:v>
                </c:pt>
                <c:pt idx="116">
                  <c:v>41753</c:v>
                </c:pt>
                <c:pt idx="117">
                  <c:v>41754</c:v>
                </c:pt>
                <c:pt idx="118">
                  <c:v>41757</c:v>
                </c:pt>
                <c:pt idx="119">
                  <c:v>41758</c:v>
                </c:pt>
                <c:pt idx="120">
                  <c:v>41759</c:v>
                </c:pt>
                <c:pt idx="121">
                  <c:v>41764</c:v>
                </c:pt>
                <c:pt idx="122">
                  <c:v>41765</c:v>
                </c:pt>
                <c:pt idx="123">
                  <c:v>41766</c:v>
                </c:pt>
                <c:pt idx="124">
                  <c:v>41767</c:v>
                </c:pt>
                <c:pt idx="125">
                  <c:v>41768</c:v>
                </c:pt>
                <c:pt idx="126">
                  <c:v>41771</c:v>
                </c:pt>
                <c:pt idx="127">
                  <c:v>41772</c:v>
                </c:pt>
                <c:pt idx="128">
                  <c:v>41773</c:v>
                </c:pt>
                <c:pt idx="129">
                  <c:v>41774</c:v>
                </c:pt>
                <c:pt idx="130">
                  <c:v>41775</c:v>
                </c:pt>
                <c:pt idx="131">
                  <c:v>41778</c:v>
                </c:pt>
                <c:pt idx="132">
                  <c:v>41779</c:v>
                </c:pt>
                <c:pt idx="133">
                  <c:v>41780</c:v>
                </c:pt>
                <c:pt idx="134">
                  <c:v>41781</c:v>
                </c:pt>
                <c:pt idx="135">
                  <c:v>41782</c:v>
                </c:pt>
                <c:pt idx="136">
                  <c:v>41785</c:v>
                </c:pt>
                <c:pt idx="137">
                  <c:v>41786</c:v>
                </c:pt>
                <c:pt idx="138">
                  <c:v>41787</c:v>
                </c:pt>
                <c:pt idx="139">
                  <c:v>41788</c:v>
                </c:pt>
                <c:pt idx="140">
                  <c:v>41789</c:v>
                </c:pt>
                <c:pt idx="141">
                  <c:v>41793</c:v>
                </c:pt>
                <c:pt idx="142">
                  <c:v>41794</c:v>
                </c:pt>
                <c:pt idx="143">
                  <c:v>41795</c:v>
                </c:pt>
                <c:pt idx="144">
                  <c:v>41796</c:v>
                </c:pt>
                <c:pt idx="145">
                  <c:v>41799</c:v>
                </c:pt>
                <c:pt idx="146">
                  <c:v>41800</c:v>
                </c:pt>
                <c:pt idx="147">
                  <c:v>41801</c:v>
                </c:pt>
                <c:pt idx="148">
                  <c:v>41802</c:v>
                </c:pt>
                <c:pt idx="149">
                  <c:v>41803</c:v>
                </c:pt>
                <c:pt idx="150">
                  <c:v>41806</c:v>
                </c:pt>
                <c:pt idx="151">
                  <c:v>41807</c:v>
                </c:pt>
                <c:pt idx="152">
                  <c:v>41808</c:v>
                </c:pt>
                <c:pt idx="153">
                  <c:v>41809</c:v>
                </c:pt>
                <c:pt idx="154">
                  <c:v>41810</c:v>
                </c:pt>
                <c:pt idx="155">
                  <c:v>41813</c:v>
                </c:pt>
                <c:pt idx="156">
                  <c:v>41814</c:v>
                </c:pt>
                <c:pt idx="157">
                  <c:v>41815</c:v>
                </c:pt>
                <c:pt idx="158">
                  <c:v>41816</c:v>
                </c:pt>
                <c:pt idx="159">
                  <c:v>41817</c:v>
                </c:pt>
                <c:pt idx="160">
                  <c:v>41820</c:v>
                </c:pt>
                <c:pt idx="161">
                  <c:v>41821</c:v>
                </c:pt>
                <c:pt idx="162">
                  <c:v>41822</c:v>
                </c:pt>
                <c:pt idx="163">
                  <c:v>41823</c:v>
                </c:pt>
                <c:pt idx="164">
                  <c:v>41824</c:v>
                </c:pt>
                <c:pt idx="165">
                  <c:v>41827</c:v>
                </c:pt>
                <c:pt idx="166">
                  <c:v>41828</c:v>
                </c:pt>
                <c:pt idx="167">
                  <c:v>41829</c:v>
                </c:pt>
                <c:pt idx="168">
                  <c:v>41830</c:v>
                </c:pt>
                <c:pt idx="169">
                  <c:v>41831</c:v>
                </c:pt>
                <c:pt idx="170">
                  <c:v>41834</c:v>
                </c:pt>
                <c:pt idx="171">
                  <c:v>41835</c:v>
                </c:pt>
                <c:pt idx="172">
                  <c:v>41836</c:v>
                </c:pt>
                <c:pt idx="173">
                  <c:v>41837</c:v>
                </c:pt>
                <c:pt idx="174">
                  <c:v>41838</c:v>
                </c:pt>
                <c:pt idx="175">
                  <c:v>41841</c:v>
                </c:pt>
                <c:pt idx="176">
                  <c:v>41842</c:v>
                </c:pt>
                <c:pt idx="177">
                  <c:v>41843</c:v>
                </c:pt>
                <c:pt idx="178">
                  <c:v>41844</c:v>
                </c:pt>
                <c:pt idx="179">
                  <c:v>41845</c:v>
                </c:pt>
                <c:pt idx="180">
                  <c:v>41848</c:v>
                </c:pt>
                <c:pt idx="181">
                  <c:v>41849</c:v>
                </c:pt>
                <c:pt idx="182">
                  <c:v>41850</c:v>
                </c:pt>
                <c:pt idx="183">
                  <c:v>41851</c:v>
                </c:pt>
                <c:pt idx="184">
                  <c:v>41852</c:v>
                </c:pt>
                <c:pt idx="185">
                  <c:v>41855</c:v>
                </c:pt>
                <c:pt idx="186">
                  <c:v>41856</c:v>
                </c:pt>
                <c:pt idx="187">
                  <c:v>41857</c:v>
                </c:pt>
                <c:pt idx="188">
                  <c:v>41858</c:v>
                </c:pt>
                <c:pt idx="189">
                  <c:v>41859</c:v>
                </c:pt>
                <c:pt idx="190">
                  <c:v>41862</c:v>
                </c:pt>
                <c:pt idx="191">
                  <c:v>41863</c:v>
                </c:pt>
                <c:pt idx="192">
                  <c:v>41864</c:v>
                </c:pt>
                <c:pt idx="193">
                  <c:v>41865</c:v>
                </c:pt>
                <c:pt idx="194">
                  <c:v>41866</c:v>
                </c:pt>
                <c:pt idx="195">
                  <c:v>41869</c:v>
                </c:pt>
                <c:pt idx="196">
                  <c:v>41870</c:v>
                </c:pt>
                <c:pt idx="197">
                  <c:v>41871</c:v>
                </c:pt>
                <c:pt idx="198">
                  <c:v>41872</c:v>
                </c:pt>
                <c:pt idx="199">
                  <c:v>41873</c:v>
                </c:pt>
                <c:pt idx="200">
                  <c:v>41876</c:v>
                </c:pt>
                <c:pt idx="201">
                  <c:v>41877</c:v>
                </c:pt>
                <c:pt idx="202">
                  <c:v>41878</c:v>
                </c:pt>
                <c:pt idx="203">
                  <c:v>41879</c:v>
                </c:pt>
                <c:pt idx="204">
                  <c:v>41880</c:v>
                </c:pt>
                <c:pt idx="205">
                  <c:v>41883</c:v>
                </c:pt>
                <c:pt idx="206">
                  <c:v>41884</c:v>
                </c:pt>
                <c:pt idx="207">
                  <c:v>41885</c:v>
                </c:pt>
                <c:pt idx="208">
                  <c:v>41886</c:v>
                </c:pt>
                <c:pt idx="209">
                  <c:v>41887</c:v>
                </c:pt>
                <c:pt idx="210">
                  <c:v>41891</c:v>
                </c:pt>
                <c:pt idx="211">
                  <c:v>41892</c:v>
                </c:pt>
                <c:pt idx="212">
                  <c:v>41893</c:v>
                </c:pt>
                <c:pt idx="213">
                  <c:v>41894</c:v>
                </c:pt>
                <c:pt idx="214">
                  <c:v>41897</c:v>
                </c:pt>
                <c:pt idx="215">
                  <c:v>41898</c:v>
                </c:pt>
                <c:pt idx="216">
                  <c:v>41899</c:v>
                </c:pt>
                <c:pt idx="217">
                  <c:v>41900</c:v>
                </c:pt>
                <c:pt idx="218">
                  <c:v>41901</c:v>
                </c:pt>
                <c:pt idx="219">
                  <c:v>41904</c:v>
                </c:pt>
                <c:pt idx="220">
                  <c:v>41905</c:v>
                </c:pt>
                <c:pt idx="221">
                  <c:v>41906</c:v>
                </c:pt>
                <c:pt idx="222">
                  <c:v>41907</c:v>
                </c:pt>
                <c:pt idx="223">
                  <c:v>41908</c:v>
                </c:pt>
                <c:pt idx="224">
                  <c:v>41911</c:v>
                </c:pt>
                <c:pt idx="225">
                  <c:v>41912</c:v>
                </c:pt>
                <c:pt idx="226">
                  <c:v>41920</c:v>
                </c:pt>
                <c:pt idx="227">
                  <c:v>41921</c:v>
                </c:pt>
                <c:pt idx="228">
                  <c:v>41922</c:v>
                </c:pt>
                <c:pt idx="229">
                  <c:v>41925</c:v>
                </c:pt>
                <c:pt idx="230">
                  <c:v>41926</c:v>
                </c:pt>
                <c:pt idx="231">
                  <c:v>41927</c:v>
                </c:pt>
                <c:pt idx="232">
                  <c:v>41928</c:v>
                </c:pt>
                <c:pt idx="233">
                  <c:v>41929</c:v>
                </c:pt>
                <c:pt idx="234">
                  <c:v>41932</c:v>
                </c:pt>
                <c:pt idx="235">
                  <c:v>41933</c:v>
                </c:pt>
                <c:pt idx="236">
                  <c:v>41934</c:v>
                </c:pt>
                <c:pt idx="237">
                  <c:v>41935</c:v>
                </c:pt>
                <c:pt idx="238">
                  <c:v>41936</c:v>
                </c:pt>
                <c:pt idx="239">
                  <c:v>41939</c:v>
                </c:pt>
                <c:pt idx="240">
                  <c:v>41940</c:v>
                </c:pt>
                <c:pt idx="241">
                  <c:v>41941</c:v>
                </c:pt>
                <c:pt idx="242">
                  <c:v>41942</c:v>
                </c:pt>
                <c:pt idx="243">
                  <c:v>41943</c:v>
                </c:pt>
                <c:pt idx="244">
                  <c:v>41946</c:v>
                </c:pt>
                <c:pt idx="245">
                  <c:v>41947</c:v>
                </c:pt>
              </c:numCache>
            </c:numRef>
          </c:cat>
          <c:val>
            <c:numRef>
              <c:f>市场及表现!$N$5:$N$813</c:f>
              <c:numCache>
                <c:formatCode>###,###,##0.000</c:formatCode>
                <c:ptCount val="809"/>
                <c:pt idx="0">
                  <c:v>0</c:v>
                </c:pt>
                <c:pt idx="1">
                  <c:v>3.7662595704386348E-3</c:v>
                </c:pt>
                <c:pt idx="2">
                  <c:v>-9.9232049524278221E-3</c:v>
                </c:pt>
                <c:pt idx="3">
                  <c:v>-2.7356789710941687E-2</c:v>
                </c:pt>
                <c:pt idx="4">
                  <c:v>-4.1124520949272991E-2</c:v>
                </c:pt>
                <c:pt idx="5">
                  <c:v>-1.7822236976142269E-2</c:v>
                </c:pt>
                <c:pt idx="6">
                  <c:v>-2.2490991491991297E-3</c:v>
                </c:pt>
                <c:pt idx="7">
                  <c:v>-1.9263920745384744E-2</c:v>
                </c:pt>
                <c:pt idx="8">
                  <c:v>-2.6653621247832993E-3</c:v>
                </c:pt>
                <c:pt idx="9">
                  <c:v>7.4336530607168605E-3</c:v>
                </c:pt>
                <c:pt idx="10">
                  <c:v>1.8292851837466095E-2</c:v>
                </c:pt>
                <c:pt idx="11">
                  <c:v>1.5859717203152712E-2</c:v>
                </c:pt>
                <c:pt idx="12">
                  <c:v>2.0324615912887811E-2</c:v>
                </c:pt>
                <c:pt idx="13">
                  <c:v>1.6632673487550598E-2</c:v>
                </c:pt>
                <c:pt idx="14">
                  <c:v>9.7869085402881861E-3</c:v>
                </c:pt>
                <c:pt idx="15">
                  <c:v>1.2674135062660685E-2</c:v>
                </c:pt>
                <c:pt idx="16">
                  <c:v>1.670258812990677E-2</c:v>
                </c:pt>
                <c:pt idx="17">
                  <c:v>2.4146513697028471E-2</c:v>
                </c:pt>
                <c:pt idx="18">
                  <c:v>3.4149869563627089E-2</c:v>
                </c:pt>
                <c:pt idx="19">
                  <c:v>4.6152813189289432E-2</c:v>
                </c:pt>
                <c:pt idx="20">
                  <c:v>9.4726278196466396E-4</c:v>
                </c:pt>
                <c:pt idx="21">
                  <c:v>2.1692381117524473E-2</c:v>
                </c:pt>
                <c:pt idx="22">
                  <c:v>3.3803503113103872E-2</c:v>
                </c:pt>
                <c:pt idx="23">
                  <c:v>3.1869427493651514E-2</c:v>
                </c:pt>
                <c:pt idx="24">
                  <c:v>2.9067895777795005E-2</c:v>
                </c:pt>
                <c:pt idx="25">
                  <c:v>3.3676029823749287E-2</c:v>
                </c:pt>
                <c:pt idx="26">
                  <c:v>2.6100337168299736E-2</c:v>
                </c:pt>
                <c:pt idx="27">
                  <c:v>1.7013444681746703E-2</c:v>
                </c:pt>
                <c:pt idx="28">
                  <c:v>2.5892151328621882E-2</c:v>
                </c:pt>
                <c:pt idx="29">
                  <c:v>3.0412633900173347E-2</c:v>
                </c:pt>
                <c:pt idx="30">
                  <c:v>1.5095547806949439E-2</c:v>
                </c:pt>
                <c:pt idx="31">
                  <c:v>2.1236241975102654E-2</c:v>
                </c:pt>
                <c:pt idx="32">
                  <c:v>2.734992325604324E-2</c:v>
                </c:pt>
                <c:pt idx="33">
                  <c:v>1.9534230790462903E-2</c:v>
                </c:pt>
                <c:pt idx="34">
                  <c:v>1.3954810429047004E-2</c:v>
                </c:pt>
                <c:pt idx="35">
                  <c:v>4.2581242073570058E-2</c:v>
                </c:pt>
                <c:pt idx="36">
                  <c:v>3.8919501179408789E-2</c:v>
                </c:pt>
                <c:pt idx="37">
                  <c:v>4.3189022977205171E-2</c:v>
                </c:pt>
                <c:pt idx="38">
                  <c:v>3.4457265712074969E-2</c:v>
                </c:pt>
                <c:pt idx="39">
                  <c:v>4.3881085538327369E-2</c:v>
                </c:pt>
                <c:pt idx="40">
                  <c:v>4.5001042378582046E-2</c:v>
                </c:pt>
                <c:pt idx="41">
                  <c:v>5.320138313954148E-2</c:v>
                </c:pt>
                <c:pt idx="42">
                  <c:v>7.185978764319656E-2</c:v>
                </c:pt>
                <c:pt idx="43">
                  <c:v>6.6143183122174154E-2</c:v>
                </c:pt>
                <c:pt idx="44">
                  <c:v>4.1958079586270625E-2</c:v>
                </c:pt>
                <c:pt idx="45">
                  <c:v>5.3107010148602196E-2</c:v>
                </c:pt>
                <c:pt idx="46">
                  <c:v>6.2942473040151325E-2</c:v>
                </c:pt>
                <c:pt idx="47">
                  <c:v>5.3078330470227142E-2</c:v>
                </c:pt>
                <c:pt idx="48">
                  <c:v>3.3162839318596093E-2</c:v>
                </c:pt>
                <c:pt idx="49">
                  <c:v>2.854986795481107E-2</c:v>
                </c:pt>
                <c:pt idx="50">
                  <c:v>4.3694712922126344E-2</c:v>
                </c:pt>
                <c:pt idx="51">
                  <c:v>5.8536220015129148E-2</c:v>
                </c:pt>
                <c:pt idx="52">
                  <c:v>5.4538222121192304E-2</c:v>
                </c:pt>
                <c:pt idx="53">
                  <c:v>4.115809229736489E-2</c:v>
                </c:pt>
                <c:pt idx="54">
                  <c:v>2.9243488603324597E-2</c:v>
                </c:pt>
                <c:pt idx="55">
                  <c:v>3.6053254484931907E-2</c:v>
                </c:pt>
                <c:pt idx="56">
                  <c:v>5.7601911099265601E-2</c:v>
                </c:pt>
                <c:pt idx="57">
                  <c:v>5.9916232511352252E-2</c:v>
                </c:pt>
                <c:pt idx="58">
                  <c:v>7.5707683746015997E-2</c:v>
                </c:pt>
                <c:pt idx="59">
                  <c:v>6.7528811979923775E-2</c:v>
                </c:pt>
                <c:pt idx="60">
                  <c:v>7.0643917841906934E-2</c:v>
                </c:pt>
                <c:pt idx="61">
                  <c:v>8.063470030560449E-2</c:v>
                </c:pt>
                <c:pt idx="62">
                  <c:v>7.6881267780200213E-2</c:v>
                </c:pt>
                <c:pt idx="63">
                  <c:v>8.3873058127149624E-2</c:v>
                </c:pt>
                <c:pt idx="64">
                  <c:v>0.11731211372907446</c:v>
                </c:pt>
                <c:pt idx="65">
                  <c:v>0.12007034510929149</c:v>
                </c:pt>
                <c:pt idx="66">
                  <c:v>0.12932590961458956</c:v>
                </c:pt>
                <c:pt idx="67">
                  <c:v>0.10842250047046087</c:v>
                </c:pt>
                <c:pt idx="68">
                  <c:v>0.1347081232172469</c:v>
                </c:pt>
                <c:pt idx="69">
                  <c:v>0.15311192537080265</c:v>
                </c:pt>
                <c:pt idx="70">
                  <c:v>0.15716869577051917</c:v>
                </c:pt>
                <c:pt idx="71">
                  <c:v>0.16314624369497754</c:v>
                </c:pt>
                <c:pt idx="72">
                  <c:v>0.14659888455074288</c:v>
                </c:pt>
                <c:pt idx="73">
                  <c:v>0.14667220524460545</c:v>
                </c:pt>
                <c:pt idx="74">
                  <c:v>0.16266937836679363</c:v>
                </c:pt>
                <c:pt idx="75">
                  <c:v>0.12839611190524236</c:v>
                </c:pt>
                <c:pt idx="76">
                  <c:v>0.13506235257390697</c:v>
                </c:pt>
                <c:pt idx="77">
                  <c:v>9.9301384413187366E-2</c:v>
                </c:pt>
                <c:pt idx="78">
                  <c:v>0.10085202559604234</c:v>
                </c:pt>
                <c:pt idx="79">
                  <c:v>0.12005159370871121</c:v>
                </c:pt>
                <c:pt idx="80">
                  <c:v>0.11264611304210259</c:v>
                </c:pt>
                <c:pt idx="81">
                  <c:v>0.1028781370753471</c:v>
                </c:pt>
                <c:pt idx="82">
                  <c:v>9.6632724940669101E-2</c:v>
                </c:pt>
                <c:pt idx="83">
                  <c:v>0.10744505427461548</c:v>
                </c:pt>
                <c:pt idx="84">
                  <c:v>7.8091829213982722E-2</c:v>
                </c:pt>
                <c:pt idx="85">
                  <c:v>8.2800858477164896E-2</c:v>
                </c:pt>
                <c:pt idx="86">
                  <c:v>7.9547517652450717E-2</c:v>
                </c:pt>
                <c:pt idx="87">
                  <c:v>9.4463776705640434E-2</c:v>
                </c:pt>
                <c:pt idx="88">
                  <c:v>8.8722369607425522E-2</c:v>
                </c:pt>
                <c:pt idx="89">
                  <c:v>0.11249262331677423</c:v>
                </c:pt>
                <c:pt idx="90">
                  <c:v>0.11682751231582023</c:v>
                </c:pt>
                <c:pt idx="91">
                  <c:v>0.11150169785326547</c:v>
                </c:pt>
                <c:pt idx="92">
                  <c:v>8.4361917104786688E-2</c:v>
                </c:pt>
                <c:pt idx="93">
                  <c:v>9.5391889506529548E-2</c:v>
                </c:pt>
                <c:pt idx="94">
                  <c:v>9.1332093518506907E-2</c:v>
                </c:pt>
                <c:pt idx="95">
                  <c:v>8.7050668657733254E-2</c:v>
                </c:pt>
                <c:pt idx="96">
                  <c:v>9.9306022440770469E-2</c:v>
                </c:pt>
                <c:pt idx="97">
                  <c:v>7.8017385247814763E-2</c:v>
                </c:pt>
                <c:pt idx="98">
                  <c:v>4.9858651580080959E-2</c:v>
                </c:pt>
                <c:pt idx="99">
                  <c:v>4.3885995325339211E-2</c:v>
                </c:pt>
                <c:pt idx="100">
                  <c:v>5.5813860879500021E-2</c:v>
                </c:pt>
                <c:pt idx="101">
                  <c:v>4.4593838050621004E-2</c:v>
                </c:pt>
                <c:pt idx="102">
                  <c:v>4.1804789151189681E-2</c:v>
                </c:pt>
                <c:pt idx="103">
                  <c:v>5.3676346151724452E-2</c:v>
                </c:pt>
                <c:pt idx="104">
                  <c:v>6.916639806266689E-2</c:v>
                </c:pt>
                <c:pt idx="105">
                  <c:v>8.0573318909309188E-2</c:v>
                </c:pt>
                <c:pt idx="106">
                  <c:v>8.2577707751613438E-2</c:v>
                </c:pt>
                <c:pt idx="107">
                  <c:v>8.759936906156951E-2</c:v>
                </c:pt>
                <c:pt idx="108">
                  <c:v>9.2431124882751625E-2</c:v>
                </c:pt>
                <c:pt idx="109">
                  <c:v>8.6319110392973686E-2</c:v>
                </c:pt>
                <c:pt idx="110">
                  <c:v>8.3354812896622832E-2</c:v>
                </c:pt>
                <c:pt idx="111">
                  <c:v>8.0145044166976431E-2</c:v>
                </c:pt>
                <c:pt idx="112">
                  <c:v>8.4571932791284388E-2</c:v>
                </c:pt>
                <c:pt idx="113">
                  <c:v>6.859515974354391E-2</c:v>
                </c:pt>
                <c:pt idx="114">
                  <c:v>5.6376873946581085E-2</c:v>
                </c:pt>
                <c:pt idx="115">
                  <c:v>5.1934984201809087E-2</c:v>
                </c:pt>
                <c:pt idx="116">
                  <c:v>3.9083317763027869E-2</c:v>
                </c:pt>
                <c:pt idx="117">
                  <c:v>1.9636430452948606E-2</c:v>
                </c:pt>
                <c:pt idx="118">
                  <c:v>-1.5534493636182201E-2</c:v>
                </c:pt>
                <c:pt idx="119">
                  <c:v>-3.1722840457810708E-3</c:v>
                </c:pt>
                <c:pt idx="120">
                  <c:v>1.10735082622202E-2</c:v>
                </c:pt>
                <c:pt idx="121">
                  <c:v>2.0567007205991139E-2</c:v>
                </c:pt>
                <c:pt idx="122">
                  <c:v>2.6238608365621197E-2</c:v>
                </c:pt>
                <c:pt idx="123">
                  <c:v>9.8747774222340823E-3</c:v>
                </c:pt>
                <c:pt idx="124">
                  <c:v>8.7329348893214753E-3</c:v>
                </c:pt>
                <c:pt idx="125">
                  <c:v>2.0617481990536923E-4</c:v>
                </c:pt>
                <c:pt idx="126">
                  <c:v>1.4245538665868196E-2</c:v>
                </c:pt>
                <c:pt idx="127">
                  <c:v>1.2691799425526007E-2</c:v>
                </c:pt>
                <c:pt idx="128">
                  <c:v>1.5030379895947688E-2</c:v>
                </c:pt>
                <c:pt idx="129">
                  <c:v>-3.6888624851461049E-4</c:v>
                </c:pt>
                <c:pt idx="130">
                  <c:v>-9.3932740664669501E-3</c:v>
                </c:pt>
                <c:pt idx="131">
                  <c:v>-1.9908642814027488E-2</c:v>
                </c:pt>
                <c:pt idx="132">
                  <c:v>-1.6332053207524955E-2</c:v>
                </c:pt>
                <c:pt idx="133">
                  <c:v>-6.0811426186778705E-3</c:v>
                </c:pt>
                <c:pt idx="134">
                  <c:v>-3.6410509429898319E-3</c:v>
                </c:pt>
                <c:pt idx="135">
                  <c:v>7.0191836973620969E-3</c:v>
                </c:pt>
                <c:pt idx="136">
                  <c:v>2.8049124031492401E-2</c:v>
                </c:pt>
                <c:pt idx="137">
                  <c:v>2.3062229811114277E-2</c:v>
                </c:pt>
                <c:pt idx="138">
                  <c:v>3.5355376272035777E-2</c:v>
                </c:pt>
                <c:pt idx="139">
                  <c:v>3.1023313571048039E-2</c:v>
                </c:pt>
                <c:pt idx="140">
                  <c:v>3.0483236999748975E-2</c:v>
                </c:pt>
                <c:pt idx="141">
                  <c:v>3.1165624925209467E-2</c:v>
                </c:pt>
                <c:pt idx="142">
                  <c:v>1.9477759181179222E-2</c:v>
                </c:pt>
                <c:pt idx="143">
                  <c:v>3.0803931242907812E-2</c:v>
                </c:pt>
                <c:pt idx="144">
                  <c:v>3.174164621027753E-2</c:v>
                </c:pt>
                <c:pt idx="145">
                  <c:v>2.6023248077025718E-2</c:v>
                </c:pt>
                <c:pt idx="146">
                  <c:v>3.3678530010493368E-2</c:v>
                </c:pt>
                <c:pt idx="147">
                  <c:v>4.3795952367964075E-2</c:v>
                </c:pt>
                <c:pt idx="148">
                  <c:v>4.1129992372437529E-2</c:v>
                </c:pt>
                <c:pt idx="149">
                  <c:v>4.7732351458062539E-2</c:v>
                </c:pt>
                <c:pt idx="150">
                  <c:v>4.7187691211066252E-2</c:v>
                </c:pt>
                <c:pt idx="151">
                  <c:v>3.617194088609188E-2</c:v>
                </c:pt>
                <c:pt idx="152">
                  <c:v>2.9835652398457313E-2</c:v>
                </c:pt>
                <c:pt idx="153">
                  <c:v>1.0004424787018129E-2</c:v>
                </c:pt>
                <c:pt idx="154">
                  <c:v>1.7712790395557843E-2</c:v>
                </c:pt>
                <c:pt idx="155">
                  <c:v>2.6149090809808095E-2</c:v>
                </c:pt>
                <c:pt idx="156">
                  <c:v>3.5770389154247795E-2</c:v>
                </c:pt>
                <c:pt idx="157">
                  <c:v>3.2547123039643022E-2</c:v>
                </c:pt>
                <c:pt idx="158">
                  <c:v>4.5844855404689078E-2</c:v>
                </c:pt>
                <c:pt idx="159">
                  <c:v>5.0081403725136919E-2</c:v>
                </c:pt>
                <c:pt idx="160">
                  <c:v>6.0662248377718608E-2</c:v>
                </c:pt>
                <c:pt idx="161">
                  <c:v>6.4623993563867055E-2</c:v>
                </c:pt>
                <c:pt idx="162">
                  <c:v>7.0462418778127089E-2</c:v>
                </c:pt>
                <c:pt idx="163">
                  <c:v>9.1280749103778147E-2</c:v>
                </c:pt>
                <c:pt idx="164">
                  <c:v>8.6041408491434934E-2</c:v>
                </c:pt>
                <c:pt idx="165">
                  <c:v>8.1189850466548474E-2</c:v>
                </c:pt>
                <c:pt idx="166">
                  <c:v>8.796566453686383E-2</c:v>
                </c:pt>
                <c:pt idx="167">
                  <c:v>7.0003797566256631E-2</c:v>
                </c:pt>
                <c:pt idx="168">
                  <c:v>7.1961371317643907E-2</c:v>
                </c:pt>
                <c:pt idx="169">
                  <c:v>7.442153695646514E-2</c:v>
                </c:pt>
                <c:pt idx="170">
                  <c:v>8.3330245844268402E-2</c:v>
                </c:pt>
                <c:pt idx="171">
                  <c:v>8.5886360678715246E-2</c:v>
                </c:pt>
                <c:pt idx="172">
                  <c:v>7.3299967676933697E-2</c:v>
                </c:pt>
                <c:pt idx="173">
                  <c:v>6.6003661831480764E-2</c:v>
                </c:pt>
                <c:pt idx="174">
                  <c:v>6.6237809755246735E-2</c:v>
                </c:pt>
                <c:pt idx="175">
                  <c:v>6.9161796269674225E-2</c:v>
                </c:pt>
                <c:pt idx="176">
                  <c:v>7.8872612169927026E-2</c:v>
                </c:pt>
                <c:pt idx="177">
                  <c:v>6.1836557103712497E-2</c:v>
                </c:pt>
                <c:pt idx="178">
                  <c:v>5.8354213667082488E-2</c:v>
                </c:pt>
                <c:pt idx="179">
                  <c:v>6.5996143153953302E-2</c:v>
                </c:pt>
                <c:pt idx="180">
                  <c:v>8.3615828769239453E-2</c:v>
                </c:pt>
                <c:pt idx="181">
                  <c:v>9.2255242180498298E-2</c:v>
                </c:pt>
                <c:pt idx="182">
                  <c:v>0.10326276725343075</c:v>
                </c:pt>
                <c:pt idx="183">
                  <c:v>0.10641066541981026</c:v>
                </c:pt>
                <c:pt idx="184">
                  <c:v>0.11156137622380746</c:v>
                </c:pt>
                <c:pt idx="185">
                  <c:v>0.12171508752365701</c:v>
                </c:pt>
                <c:pt idx="186">
                  <c:v>0.12217399861225142</c:v>
                </c:pt>
                <c:pt idx="187">
                  <c:v>0.12518541919353865</c:v>
                </c:pt>
                <c:pt idx="188">
                  <c:v>0.11451018343272268</c:v>
                </c:pt>
                <c:pt idx="189">
                  <c:v>0.11961612640016583</c:v>
                </c:pt>
                <c:pt idx="190">
                  <c:v>0.1361755335457393</c:v>
                </c:pt>
                <c:pt idx="191">
                  <c:v>0.13659266615149535</c:v>
                </c:pt>
                <c:pt idx="192">
                  <c:v>0.13310166264773726</c:v>
                </c:pt>
                <c:pt idx="193">
                  <c:v>0.12688362574617673</c:v>
                </c:pt>
                <c:pt idx="194">
                  <c:v>0.13801764577452058</c:v>
                </c:pt>
                <c:pt idx="195">
                  <c:v>0.1535433887570985</c:v>
                </c:pt>
                <c:pt idx="196">
                  <c:v>0.15191275971573015</c:v>
                </c:pt>
                <c:pt idx="197">
                  <c:v>0.15173160488056014</c:v>
                </c:pt>
                <c:pt idx="198">
                  <c:v>0.15141226943454478</c:v>
                </c:pt>
                <c:pt idx="199">
                  <c:v>0.1605464661789866</c:v>
                </c:pt>
                <c:pt idx="200">
                  <c:v>0.15533971858079165</c:v>
                </c:pt>
                <c:pt idx="201">
                  <c:v>0.13825400400830667</c:v>
                </c:pt>
                <c:pt idx="202">
                  <c:v>0.14070516535139022</c:v>
                </c:pt>
                <c:pt idx="203">
                  <c:v>0.13153969815535316</c:v>
                </c:pt>
                <c:pt idx="204">
                  <c:v>0.14080542646328453</c:v>
                </c:pt>
                <c:pt idx="205">
                  <c:v>0.15778176692436641</c:v>
                </c:pt>
                <c:pt idx="206">
                  <c:v>0.17022505141099575</c:v>
                </c:pt>
                <c:pt idx="207">
                  <c:v>0.17789607727403256</c:v>
                </c:pt>
                <c:pt idx="208">
                  <c:v>0.18284309532757304</c:v>
                </c:pt>
                <c:pt idx="209">
                  <c:v>0.19113545383108965</c:v>
                </c:pt>
                <c:pt idx="210">
                  <c:v>0.20111339113245719</c:v>
                </c:pt>
                <c:pt idx="211">
                  <c:v>0.20268204090678732</c:v>
                </c:pt>
                <c:pt idx="212">
                  <c:v>0.1988928629578619</c:v>
                </c:pt>
                <c:pt idx="213">
                  <c:v>0.20807026945146645</c:v>
                </c:pt>
                <c:pt idx="214">
                  <c:v>0.21413838573486199</c:v>
                </c:pt>
                <c:pt idx="215">
                  <c:v>0.17852628738918308</c:v>
                </c:pt>
                <c:pt idx="216">
                  <c:v>0.19104307374262763</c:v>
                </c:pt>
                <c:pt idx="217">
                  <c:v>0.20962393622262754</c:v>
                </c:pt>
                <c:pt idx="218">
                  <c:v>0.22154104010341213</c:v>
                </c:pt>
                <c:pt idx="219">
                  <c:v>0.21029558059200681</c:v>
                </c:pt>
                <c:pt idx="220">
                  <c:v>0.22049473006833464</c:v>
                </c:pt>
                <c:pt idx="221">
                  <c:v>0.23167753997277729</c:v>
                </c:pt>
                <c:pt idx="222">
                  <c:v>0.2292302376135813</c:v>
                </c:pt>
                <c:pt idx="223">
                  <c:v>0.23314659897513712</c:v>
                </c:pt>
                <c:pt idx="224">
                  <c:v>0.2427096502153594</c:v>
                </c:pt>
                <c:pt idx="225">
                  <c:v>0.25149900236207867</c:v>
                </c:pt>
                <c:pt idx="226">
                  <c:v>0.28934672058929323</c:v>
                </c:pt>
                <c:pt idx="227">
                  <c:v>0.28835064981393432</c:v>
                </c:pt>
                <c:pt idx="228">
                  <c:v>0.28945589541044892</c:v>
                </c:pt>
                <c:pt idx="229">
                  <c:v>0.2975705775994828</c:v>
                </c:pt>
                <c:pt idx="230">
                  <c:v>0.29366593812795116</c:v>
                </c:pt>
                <c:pt idx="231">
                  <c:v>0.3213105935430649</c:v>
                </c:pt>
                <c:pt idx="232">
                  <c:v>0.3053143806375247</c:v>
                </c:pt>
                <c:pt idx="233">
                  <c:v>0.28742266383411219</c:v>
                </c:pt>
                <c:pt idx="234">
                  <c:v>0.30793368859779147</c:v>
                </c:pt>
                <c:pt idx="235">
                  <c:v>0.28663894587633787</c:v>
                </c:pt>
                <c:pt idx="236">
                  <c:v>0.26136276446880258</c:v>
                </c:pt>
                <c:pt idx="237">
                  <c:v>0.24296841954336545</c:v>
                </c:pt>
                <c:pt idx="238">
                  <c:v>0.24643121441842486</c:v>
                </c:pt>
                <c:pt idx="239">
                  <c:v>0.26280790864143722</c:v>
                </c:pt>
                <c:pt idx="240">
                  <c:v>0.28522648530432804</c:v>
                </c:pt>
              </c:numCache>
            </c:numRef>
          </c:val>
        </c:ser>
        <c:marker val="1"/>
        <c:axId val="78426112"/>
        <c:axId val="78428800"/>
      </c:lineChart>
      <c:dateAx>
        <c:axId val="78426112"/>
        <c:scaling>
          <c:orientation val="minMax"/>
        </c:scaling>
        <c:axPos val="b"/>
        <c:numFmt formatCode="yyyy\-mm\-dd" sourceLinked="0"/>
        <c:majorTickMark val="none"/>
        <c:tickLblPos val="low"/>
        <c:crossAx val="78428800"/>
        <c:crosses val="autoZero"/>
        <c:auto val="1"/>
        <c:lblOffset val="100"/>
      </c:dateAx>
      <c:valAx>
        <c:axId val="78428800"/>
        <c:scaling>
          <c:orientation val="minMax"/>
          <c:min val="-0.30000000000000032"/>
        </c:scaling>
        <c:axPos val="l"/>
        <c:numFmt formatCode="0.00%" sourceLinked="0"/>
        <c:majorTickMark val="none"/>
        <c:tickLblPos val="nextTo"/>
        <c:crossAx val="78426112"/>
        <c:crosses val="autoZero"/>
        <c:crossBetween val="between"/>
      </c:valAx>
    </c:plotArea>
    <c:legend>
      <c:legendPos val="t"/>
      <c:layou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7143E-2"/>
          <c:w val="0.61715481171550091"/>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4.9198437616335688</c:v>
                </c:pt>
                <c:pt idx="1">
                  <c:v>3.4339932414180874</c:v>
                </c:pt>
                <c:pt idx="2">
                  <c:v>1.7246821602742823</c:v>
                </c:pt>
                <c:pt idx="3">
                  <c:v>3.2129011074220282</c:v>
                </c:pt>
                <c:pt idx="4">
                  <c:v>2.3733158795361087</c:v>
                </c:pt>
                <c:pt idx="5">
                  <c:v>2.8683309081416253</c:v>
                </c:pt>
                <c:pt idx="6">
                  <c:v>5.1194952352952239</c:v>
                </c:pt>
                <c:pt idx="7">
                  <c:v>3.7241153340291877</c:v>
                </c:pt>
                <c:pt idx="8">
                  <c:v>4.8747830282952931</c:v>
                </c:pt>
                <c:pt idx="9">
                  <c:v>4.606646515103141</c:v>
                </c:pt>
              </c:numCache>
            </c:numRef>
          </c:val>
        </c:ser>
        <c:gapWidth val="75"/>
        <c:axId val="79201408"/>
        <c:axId val="79202944"/>
      </c:barChart>
      <c:catAx>
        <c:axId val="79201408"/>
        <c:scaling>
          <c:orientation val="minMax"/>
        </c:scaling>
        <c:axPos val="l"/>
        <c:numFmt formatCode="General" sourceLinked="1"/>
        <c:majorTickMark val="none"/>
        <c:tickLblPos val="high"/>
        <c:crossAx val="79202944"/>
        <c:crosses val="autoZero"/>
        <c:auto val="1"/>
        <c:lblAlgn val="ctr"/>
        <c:lblOffset val="100"/>
      </c:catAx>
      <c:valAx>
        <c:axId val="79202944"/>
        <c:scaling>
          <c:orientation val="minMax"/>
        </c:scaling>
        <c:axPos val="b"/>
        <c:numFmt formatCode="#,##0.00_ ;[Red]\-#,##0.00\ " sourceLinked="1"/>
        <c:majorTickMark val="none"/>
        <c:tickLblPos val="nextTo"/>
        <c:crossAx val="79201408"/>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2501"/>
          <c:h val="0.93213296398890289"/>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1.7678157231574065</c:v>
                </c:pt>
                <c:pt idx="1">
                  <c:v>5.6758178230098544</c:v>
                </c:pt>
                <c:pt idx="2">
                  <c:v>4.2295432776607633</c:v>
                </c:pt>
                <c:pt idx="3">
                  <c:v>4.6058847532486569</c:v>
                </c:pt>
                <c:pt idx="4">
                  <c:v>5.6955117048193893</c:v>
                </c:pt>
                <c:pt idx="5">
                  <c:v>3.4339932414180874</c:v>
                </c:pt>
                <c:pt idx="6">
                  <c:v>5.9692638187179181</c:v>
                </c:pt>
                <c:pt idx="7">
                  <c:v>7.4225037561841845</c:v>
                </c:pt>
                <c:pt idx="8">
                  <c:v>2.9922821602573091</c:v>
                </c:pt>
                <c:pt idx="9">
                  <c:v>5.5645384662845743</c:v>
                </c:pt>
                <c:pt idx="10">
                  <c:v>3.4504782204068496</c:v>
                </c:pt>
                <c:pt idx="11">
                  <c:v>5.3531579394805684</c:v>
                </c:pt>
                <c:pt idx="12">
                  <c:v>5.9331723228766453</c:v>
                </c:pt>
                <c:pt idx="13">
                  <c:v>8.670337103798186</c:v>
                </c:pt>
                <c:pt idx="14">
                  <c:v>8.0077337878622359</c:v>
                </c:pt>
                <c:pt idx="15">
                  <c:v>6.1780411999876383</c:v>
                </c:pt>
                <c:pt idx="16">
                  <c:v>4.6918682527376854</c:v>
                </c:pt>
                <c:pt idx="17">
                  <c:v>5.2936089795429186</c:v>
                </c:pt>
                <c:pt idx="18">
                  <c:v>3.1639176398586821</c:v>
                </c:pt>
                <c:pt idx="19">
                  <c:v>5.3423712304579762</c:v>
                </c:pt>
                <c:pt idx="20">
                  <c:v>5.2367300902641301</c:v>
                </c:pt>
                <c:pt idx="21">
                  <c:v>10.322236436354725</c:v>
                </c:pt>
                <c:pt idx="22">
                  <c:v>5.2595293615065319</c:v>
                </c:pt>
                <c:pt idx="23">
                  <c:v>4.0385672655224081</c:v>
                </c:pt>
                <c:pt idx="24">
                  <c:v>4.0737574172377666</c:v>
                </c:pt>
                <c:pt idx="25">
                  <c:v>4.974060738998376</c:v>
                </c:pt>
                <c:pt idx="26">
                  <c:v>2.9824500803332432</c:v>
                </c:pt>
                <c:pt idx="27">
                  <c:v>3.7289371723771225</c:v>
                </c:pt>
                <c:pt idx="28">
                  <c:v>5.6069032058967849</c:v>
                </c:pt>
              </c:numCache>
            </c:numRef>
          </c:val>
        </c:ser>
        <c:gapWidth val="75"/>
        <c:axId val="332334592"/>
        <c:axId val="332336512"/>
      </c:barChart>
      <c:catAx>
        <c:axId val="332334592"/>
        <c:scaling>
          <c:orientation val="minMax"/>
        </c:scaling>
        <c:axPos val="l"/>
        <c:numFmt formatCode="General" sourceLinked="1"/>
        <c:majorTickMark val="none"/>
        <c:tickLblPos val="high"/>
        <c:crossAx val="332336512"/>
        <c:crosses val="autoZero"/>
        <c:auto val="1"/>
        <c:lblAlgn val="ctr"/>
        <c:lblOffset val="100"/>
      </c:catAx>
      <c:valAx>
        <c:axId val="332336512"/>
        <c:scaling>
          <c:orientation val="minMax"/>
        </c:scaling>
        <c:axPos val="b"/>
        <c:numFmt formatCode="#,##0.00_ ;[Red]\-#,##0.00\ " sourceLinked="1"/>
        <c:majorTickMark val="none"/>
        <c:tickLblPos val="nextTo"/>
        <c:crossAx val="332334592"/>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411934720"/>
        <c:axId val="411936256"/>
      </c:lineChart>
      <c:dateAx>
        <c:axId val="411934720"/>
        <c:scaling>
          <c:orientation val="minMax"/>
        </c:scaling>
        <c:axPos val="b"/>
        <c:numFmt formatCode="yyyy\-mm\-dd;@" sourceLinked="1"/>
        <c:tickLblPos val="nextTo"/>
        <c:txPr>
          <a:bodyPr/>
          <a:lstStyle/>
          <a:p>
            <a:pPr>
              <a:defRPr sz="1000"/>
            </a:pPr>
            <a:endParaRPr lang="zh-CN"/>
          </a:p>
        </c:txPr>
        <c:crossAx val="411936256"/>
        <c:crosses val="autoZero"/>
        <c:auto val="1"/>
        <c:lblOffset val="100"/>
      </c:dateAx>
      <c:valAx>
        <c:axId val="411936256"/>
        <c:scaling>
          <c:orientation val="minMax"/>
        </c:scaling>
        <c:axPos val="l"/>
        <c:majorGridlines/>
        <c:numFmt formatCode="#,##0;[Red]\-#,##0" sourceLinked="0"/>
        <c:tickLblPos val="nextTo"/>
        <c:crossAx val="41193472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79234944"/>
        <c:axId val="79236480"/>
      </c:lineChart>
      <c:catAx>
        <c:axId val="79234944"/>
        <c:scaling>
          <c:orientation val="minMax"/>
        </c:scaling>
        <c:axPos val="b"/>
        <c:numFmt formatCode="yyyy\-mm\-dd;@" sourceLinked="1"/>
        <c:tickLblPos val="nextTo"/>
        <c:crossAx val="79236480"/>
        <c:crosses val="autoZero"/>
        <c:auto val="1"/>
        <c:lblAlgn val="ctr"/>
        <c:lblOffset val="100"/>
      </c:catAx>
      <c:valAx>
        <c:axId val="79236480"/>
        <c:scaling>
          <c:orientation val="minMax"/>
        </c:scaling>
        <c:axPos val="l"/>
        <c:majorGridlines/>
        <c:numFmt formatCode="#,##0;[Red]\-#,##0" sourceLinked="0"/>
        <c:tickLblPos val="nextTo"/>
        <c:txPr>
          <a:bodyPr/>
          <a:lstStyle/>
          <a:p>
            <a:pPr>
              <a:defRPr sz="1000"/>
            </a:pPr>
            <a:endParaRPr lang="zh-CN"/>
          </a:p>
        </c:txPr>
        <c:crossAx val="79234944"/>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79275520"/>
        <c:axId val="79277056"/>
      </c:lineChart>
      <c:catAx>
        <c:axId val="79275520"/>
        <c:scaling>
          <c:orientation val="minMax"/>
        </c:scaling>
        <c:axPos val="b"/>
        <c:numFmt formatCode="yyyy\-mm\-dd;@" sourceLinked="1"/>
        <c:tickLblPos val="nextTo"/>
        <c:crossAx val="79277056"/>
        <c:crosses val="autoZero"/>
        <c:auto val="1"/>
        <c:lblAlgn val="ctr"/>
        <c:lblOffset val="100"/>
      </c:catAx>
      <c:valAx>
        <c:axId val="79277056"/>
        <c:scaling>
          <c:orientation val="minMax"/>
        </c:scaling>
        <c:axPos val="l"/>
        <c:majorGridlines/>
        <c:numFmt formatCode="#,##0;[Red]#,##0" sourceLinked="0"/>
        <c:tickLblPos val="nextTo"/>
        <c:crossAx val="7927552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79288576"/>
        <c:axId val="79298560"/>
      </c:lineChart>
      <c:catAx>
        <c:axId val="79288576"/>
        <c:scaling>
          <c:orientation val="minMax"/>
        </c:scaling>
        <c:axPos val="b"/>
        <c:numFmt formatCode="yyyy\-mm\-dd;@" sourceLinked="1"/>
        <c:tickLblPos val="nextTo"/>
        <c:crossAx val="79298560"/>
        <c:crosses val="autoZero"/>
        <c:auto val="1"/>
        <c:lblAlgn val="ctr"/>
        <c:lblOffset val="100"/>
      </c:catAx>
      <c:valAx>
        <c:axId val="79298560"/>
        <c:scaling>
          <c:orientation val="minMax"/>
        </c:scaling>
        <c:axPos val="l"/>
        <c:majorGridlines/>
        <c:numFmt formatCode="###,###,###,###,##0.00" sourceLinked="1"/>
        <c:tickLblPos val="nextTo"/>
        <c:crossAx val="79288576"/>
        <c:crosses val="autoZero"/>
        <c:crossBetween val="between"/>
      </c:valAx>
    </c:plotArea>
    <c:legend>
      <c:legendPos val="b"/>
      <c:spPr>
        <a:ln>
          <a:noFill/>
        </a:ln>
      </c:spPr>
    </c:legend>
    <c:plotVisOnly val="1"/>
  </c:chart>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79313920"/>
        <c:axId val="79323904"/>
      </c:lineChart>
      <c:catAx>
        <c:axId val="79313920"/>
        <c:scaling>
          <c:orientation val="minMax"/>
        </c:scaling>
        <c:axPos val="b"/>
        <c:numFmt formatCode="yyyy\-mm\-dd;@" sourceLinked="1"/>
        <c:tickLblPos val="nextTo"/>
        <c:crossAx val="79323904"/>
        <c:crosses val="autoZero"/>
        <c:auto val="1"/>
        <c:lblAlgn val="ctr"/>
        <c:lblOffset val="100"/>
      </c:catAx>
      <c:valAx>
        <c:axId val="79323904"/>
        <c:scaling>
          <c:orientation val="minMax"/>
        </c:scaling>
        <c:axPos val="l"/>
        <c:majorGridlines/>
        <c:numFmt formatCode="###,###,###,###,##0.00" sourceLinked="1"/>
        <c:tickLblPos val="nextTo"/>
        <c:crossAx val="79313920"/>
        <c:crosses val="autoZero"/>
        <c:crossBetween val="between"/>
      </c:valAx>
    </c:plotArea>
    <c:legend>
      <c:legendPos val="b"/>
    </c:legend>
    <c:plotVisOnly val="1"/>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43926"/>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行业要闻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全国医院布局拟调整公立院担七成服务量；</a:t>
          </a:r>
        </a:p>
        <a:p>
          <a:pPr lvl="0"/>
          <a:r>
            <a:rPr lang="zh-CN" altLang="en-US" sz="1100" b="0" i="0">
              <a:latin typeface="+mn-lt"/>
              <a:ea typeface="+mn-ea"/>
              <a:cs typeface="+mn-cs"/>
            </a:rPr>
            <a:t>湖北允许医疗机构议价采购药品；</a:t>
          </a:r>
        </a:p>
        <a:p>
          <a:pPr lvl="0"/>
          <a:r>
            <a:rPr lang="zh-CN" altLang="en-US" sz="1100" b="0" i="0">
              <a:latin typeface="+mn-lt"/>
              <a:ea typeface="+mn-ea"/>
              <a:cs typeface="+mn-cs"/>
            </a:rPr>
            <a:t>药价管制或将全面放开；</a:t>
          </a:r>
        </a:p>
        <a:p>
          <a:pPr lvl="0"/>
          <a:r>
            <a:rPr lang="zh-CN" altLang="en-US" sz="1100" b="0" i="0">
              <a:latin typeface="+mn-lt"/>
              <a:ea typeface="+mn-ea"/>
              <a:cs typeface="+mn-cs"/>
            </a:rPr>
            <a:t>甘肃基低药采购敲定议价挂网方案，严格管控议价幅度；</a:t>
          </a:r>
        </a:p>
        <a:p>
          <a:pPr lvl="0"/>
          <a:r>
            <a:rPr lang="zh-CN" altLang="en-US" sz="1100" b="0" i="0">
              <a:latin typeface="+mn-lt"/>
              <a:ea typeface="+mn-ea"/>
              <a:cs typeface="+mn-cs"/>
            </a:rPr>
            <a:t>陕西规范基本药物使用比率 ；</a:t>
          </a:r>
        </a:p>
        <a:p>
          <a:pPr lvl="0"/>
          <a:r>
            <a:rPr lang="zh-CN" altLang="en-US" sz="1100" b="0" i="0">
              <a:latin typeface="+mn-lt"/>
              <a:ea typeface="+mn-ea"/>
              <a:cs typeface="+mn-cs"/>
            </a:rPr>
            <a:t>青海保障二级医疗机构基药配比超</a:t>
          </a:r>
          <a:r>
            <a:rPr lang="en-US" altLang="zh-CN" sz="1100" b="0" i="0">
              <a:latin typeface="+mn-lt"/>
              <a:ea typeface="+mn-ea"/>
              <a:cs typeface="+mn-cs"/>
            </a:rPr>
            <a:t>50</a:t>
          </a:r>
          <a:r>
            <a:rPr lang="zh-CN" altLang="en-US" sz="1100" b="0" i="0">
              <a:latin typeface="+mn-lt"/>
              <a:ea typeface="+mn-ea"/>
              <a:cs typeface="+mn-cs"/>
            </a:rPr>
            <a:t>％</a:t>
          </a:r>
        </a:p>
        <a:p>
          <a:pPr lvl="0"/>
          <a:r>
            <a:rPr lang="zh-CN" altLang="en-US" sz="1100" b="0" i="0">
              <a:latin typeface="+mn-lt"/>
              <a:ea typeface="+mn-ea"/>
              <a:cs typeface="+mn-cs"/>
            </a:rPr>
            <a:t>国家卫计委发布</a:t>
          </a:r>
          <a:r>
            <a:rPr lang="en-US" altLang="zh-CN" sz="1100" b="0" i="0">
              <a:latin typeface="+mn-lt"/>
              <a:ea typeface="+mn-ea"/>
              <a:cs typeface="+mn-cs"/>
            </a:rPr>
            <a:t>《</a:t>
          </a:r>
          <a:r>
            <a:rPr lang="zh-CN" altLang="en-US" sz="1100" b="0" i="0">
              <a:latin typeface="+mn-lt"/>
              <a:ea typeface="+mn-ea"/>
              <a:cs typeface="+mn-cs"/>
            </a:rPr>
            <a:t>临床研究项目管理办法</a:t>
          </a:r>
          <a:r>
            <a:rPr lang="en-US" altLang="zh-CN" sz="1100" b="0" i="0">
              <a:latin typeface="+mn-lt"/>
              <a:ea typeface="+mn-ea"/>
              <a:cs typeface="+mn-cs"/>
            </a:rPr>
            <a:t>》</a:t>
          </a:r>
        </a:p>
        <a:p>
          <a:pPr lvl="0"/>
          <a:r>
            <a:rPr lang="zh-CN" altLang="en-US" sz="1100" b="0" i="0">
              <a:latin typeface="+mn-lt"/>
              <a:ea typeface="+mn-ea"/>
              <a:cs typeface="+mn-cs"/>
            </a:rPr>
            <a:t>江西药品招标“一揽子”挂网采购，采购品种不区分基药非基药；</a:t>
          </a:r>
          <a:endParaRPr lang="en-US" altLang="zh-CN" sz="1100" b="0" i="0">
            <a:latin typeface="+mn-lt"/>
            <a:ea typeface="+mn-ea"/>
            <a:cs typeface="+mn-cs"/>
          </a:endParaRPr>
        </a:p>
        <a:p>
          <a:pPr lvl="0"/>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九州通、仁和药业、英特集团、康美药业、康缘药业、太安堂、恒瑞医药、海正药业、江苏吴中 、海思科、科华生物、众生药业、</a:t>
          </a:r>
        </a:p>
        <a:p>
          <a:r>
            <a:rPr lang="zh-CN" altLang="en-US" sz="1100" b="0">
              <a:latin typeface="+mn-lt"/>
              <a:ea typeface="+mn-ea"/>
              <a:cs typeface="+mn-cs"/>
            </a:rPr>
            <a:t>翰宇药业、丽珠集团、以岭药业、东诚药业、京新药业、海王生物、金陵药业、千金药业、佛慈制药、金达威、</a:t>
          </a:r>
          <a:r>
            <a:rPr lang="en-US" altLang="zh-CN" sz="1100" b="0">
              <a:latin typeface="+mn-lt"/>
              <a:ea typeface="+mn-ea"/>
              <a:cs typeface="+mn-cs"/>
            </a:rPr>
            <a:t>ST</a:t>
          </a:r>
          <a:r>
            <a:rPr lang="zh-CN" altLang="en-US" sz="1100" b="0">
              <a:latin typeface="+mn-lt"/>
              <a:ea typeface="+mn-ea"/>
              <a:cs typeface="+mn-cs"/>
            </a:rPr>
            <a:t>金泰、钱江生化、</a:t>
          </a:r>
        </a:p>
        <a:p>
          <a:r>
            <a:rPr lang="zh-CN" altLang="en-US" sz="1100" b="0">
              <a:latin typeface="+mn-lt"/>
              <a:ea typeface="+mn-ea"/>
              <a:cs typeface="+mn-cs"/>
            </a:rPr>
            <a:t>普洛药业、仙琚制药、海翔药业、浙江医药、天坛生物、广济药业、云南白药、广誉远、丰原药业、永安药业、力生制药、吉林敖东、</a:t>
          </a:r>
        </a:p>
        <a:p>
          <a:r>
            <a:rPr lang="zh-CN" altLang="en-US" sz="1100" b="0">
              <a:latin typeface="+mn-lt"/>
              <a:ea typeface="+mn-ea"/>
              <a:cs typeface="+mn-cs"/>
            </a:rPr>
            <a:t>华润三九、海南海药、复星医药、亚宝药业、迪康药业、双成药业、莱茵生物、天药股份、上海医药、羚锐制药、人福医药、健康元、</a:t>
          </a:r>
        </a:p>
        <a:p>
          <a:r>
            <a:rPr lang="zh-CN" altLang="en-US" sz="1100" b="0">
              <a:latin typeface="+mn-lt"/>
              <a:ea typeface="+mn-ea"/>
              <a:cs typeface="+mn-cs"/>
            </a:rPr>
            <a:t>东北制药、恒康医疗、同仁堂、鲁抗医药、南京医药、中新药业、</a:t>
          </a:r>
          <a:r>
            <a:rPr lang="en-US" altLang="zh-CN" sz="1100" b="0">
              <a:latin typeface="+mn-lt"/>
              <a:ea typeface="+mn-ea"/>
              <a:cs typeface="+mn-cs"/>
            </a:rPr>
            <a:t>ST</a:t>
          </a:r>
          <a:r>
            <a:rPr lang="zh-CN" altLang="en-US" sz="1100" b="0">
              <a:latin typeface="+mn-lt"/>
              <a:ea typeface="+mn-ea"/>
              <a:cs typeface="+mn-cs"/>
            </a:rPr>
            <a:t>生化、太极集团、四环生物、西藏药业、第一医药、青海明胶、</a:t>
          </a:r>
        </a:p>
        <a:p>
          <a:r>
            <a:rPr lang="zh-CN" altLang="en-US" sz="1100" b="0">
              <a:latin typeface="+mn-lt"/>
              <a:ea typeface="+mn-ea"/>
              <a:cs typeface="+mn-cs"/>
            </a:rPr>
            <a:t>辅仁药业、华兰生物、华神集团、现代制药、神奇制药、白云山、海普瑞、新和成、康恩贝、上海莱士公布</a:t>
          </a:r>
          <a:r>
            <a:rPr lang="en-US" altLang="zh-CN" sz="1100" b="0">
              <a:latin typeface="+mn-lt"/>
              <a:ea typeface="+mn-ea"/>
              <a:cs typeface="+mn-cs"/>
            </a:rPr>
            <a:t>2014</a:t>
          </a:r>
          <a:r>
            <a:rPr lang="zh-CN" altLang="en-US" sz="1100" b="0">
              <a:latin typeface="+mn-lt"/>
              <a:ea typeface="+mn-ea"/>
              <a:cs typeface="+mn-cs"/>
            </a:rPr>
            <a:t>年第三季度报告</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市场变化：</a:t>
          </a:r>
          <a:endParaRPr lang="en-US" altLang="zh-CN" sz="1100" b="1">
            <a:latin typeface="+mn-lt"/>
            <a:ea typeface="+mn-ea"/>
            <a:cs typeface="+mn-cs"/>
          </a:endParaRPr>
        </a:p>
        <a:p>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4.92%</a:t>
          </a:r>
          <a:r>
            <a:rPr lang="zh-CN" altLang="en-US" sz="1100" b="0">
              <a:latin typeface="+mn-lt"/>
              <a:ea typeface="+mn-ea"/>
              <a:cs typeface="+mn-cs"/>
            </a:rPr>
            <a:t>，同期医药指数上涨</a:t>
          </a:r>
          <a:r>
            <a:rPr lang="en-US" altLang="zh-CN" sz="1100" b="0">
              <a:latin typeface="+mn-lt"/>
              <a:ea typeface="+mn-ea"/>
              <a:cs typeface="+mn-cs"/>
            </a:rPr>
            <a:t>3.43%</a:t>
          </a:r>
          <a:r>
            <a:rPr lang="zh-CN" altLang="en-US" sz="1100" b="0">
              <a:latin typeface="+mn-lt"/>
              <a:ea typeface="+mn-ea"/>
              <a:cs typeface="+mn-cs"/>
            </a:rPr>
            <a:t>，跑输沪深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1.49</a:t>
          </a:r>
          <a:r>
            <a:rPr lang="zh-CN" altLang="en-US" sz="1100" b="0">
              <a:latin typeface="+mn-lt"/>
              <a:ea typeface="+mn-ea"/>
              <a:cs typeface="+mn-cs"/>
            </a:rPr>
            <a:t>个百分点。生物医药上涨</a:t>
          </a:r>
          <a:r>
            <a:rPr lang="en-US" altLang="zh-CN" sz="1100" b="0">
              <a:latin typeface="+mn-lt"/>
              <a:ea typeface="+mn-ea"/>
              <a:cs typeface="+mn-cs"/>
            </a:rPr>
            <a:t>5.12%</a:t>
          </a:r>
          <a:r>
            <a:rPr lang="zh-CN" altLang="en-US" sz="1100" b="0">
              <a:latin typeface="+mn-lt"/>
              <a:ea typeface="+mn-ea"/>
              <a:cs typeface="+mn-cs"/>
            </a:rPr>
            <a:t>，医疗器械上涨</a:t>
          </a:r>
          <a:r>
            <a:rPr lang="en-US" altLang="zh-CN" sz="1100" b="0">
              <a:latin typeface="+mn-lt"/>
              <a:ea typeface="+mn-ea"/>
              <a:cs typeface="+mn-cs"/>
            </a:rPr>
            <a:t>4.87%</a:t>
          </a:r>
          <a:r>
            <a:rPr lang="zh-CN" altLang="en-US" sz="1100" b="0">
              <a:latin typeface="+mn-lt"/>
              <a:ea typeface="+mn-ea"/>
              <a:cs typeface="+mn-cs"/>
            </a:rPr>
            <a:t>，医疗服务上涨</a:t>
          </a:r>
          <a:r>
            <a:rPr lang="en-US" altLang="zh-CN" sz="1100" b="0">
              <a:latin typeface="+mn-lt"/>
              <a:ea typeface="+mn-ea"/>
              <a:cs typeface="+mn-cs"/>
            </a:rPr>
            <a:t>4.61%</a:t>
          </a:r>
          <a:r>
            <a:rPr lang="zh-CN" altLang="en-US" sz="1100" b="0">
              <a:latin typeface="+mn-lt"/>
              <a:ea typeface="+mn-ea"/>
              <a:cs typeface="+mn-cs"/>
            </a:rPr>
            <a:t>，医药流通上涨</a:t>
          </a:r>
          <a:r>
            <a:rPr lang="en-US" altLang="zh-CN" sz="1100" b="0">
              <a:latin typeface="+mn-lt"/>
              <a:ea typeface="+mn-ea"/>
              <a:cs typeface="+mn-cs"/>
            </a:rPr>
            <a:t>3.72%</a:t>
          </a:r>
          <a:r>
            <a:rPr lang="zh-CN" altLang="en-US" sz="1100" b="0">
              <a:latin typeface="+mn-lt"/>
              <a:ea typeface="+mn-ea"/>
              <a:cs typeface="+mn-cs"/>
            </a:rPr>
            <a:t>，化学制剂上涨</a:t>
          </a:r>
          <a:r>
            <a:rPr lang="en-US" altLang="zh-CN" sz="1100" b="0">
              <a:latin typeface="+mn-lt"/>
              <a:ea typeface="+mn-ea"/>
              <a:cs typeface="+mn-cs"/>
            </a:rPr>
            <a:t>3.21%</a:t>
          </a:r>
          <a:r>
            <a:rPr lang="zh-CN" altLang="en-US" sz="1100" b="0">
              <a:latin typeface="+mn-lt"/>
              <a:ea typeface="+mn-ea"/>
              <a:cs typeface="+mn-cs"/>
            </a:rPr>
            <a:t>，中成药上涨</a:t>
          </a:r>
          <a:r>
            <a:rPr lang="en-US" altLang="zh-CN" sz="1100" b="0">
              <a:latin typeface="+mn-lt"/>
              <a:ea typeface="+mn-ea"/>
              <a:cs typeface="+mn-cs"/>
            </a:rPr>
            <a:t>2.87%</a:t>
          </a:r>
          <a:r>
            <a:rPr lang="zh-CN" altLang="en-US" sz="1100" b="0">
              <a:latin typeface="+mn-lt"/>
              <a:ea typeface="+mn-ea"/>
              <a:cs typeface="+mn-cs"/>
            </a:rPr>
            <a:t>，中药饮片上涨</a:t>
          </a:r>
          <a:r>
            <a:rPr lang="en-US" altLang="zh-CN" sz="1100" b="0">
              <a:latin typeface="+mn-lt"/>
              <a:ea typeface="+mn-ea"/>
              <a:cs typeface="+mn-cs"/>
            </a:rPr>
            <a:t>2.37%</a:t>
          </a:r>
          <a:r>
            <a:rPr lang="zh-CN" altLang="en-US" sz="1100" b="0">
              <a:latin typeface="+mn-lt"/>
              <a:ea typeface="+mn-ea"/>
              <a:cs typeface="+mn-cs"/>
            </a:rPr>
            <a:t>，化学原料药上涨</a:t>
          </a:r>
          <a:r>
            <a:rPr lang="en-US" altLang="zh-CN" sz="1100" b="0">
              <a:latin typeface="+mn-lt"/>
              <a:ea typeface="+mn-ea"/>
              <a:cs typeface="+mn-cs"/>
            </a:rPr>
            <a:t>1.72%</a:t>
          </a:r>
          <a:r>
            <a:rPr lang="zh-CN" altLang="en-US" sz="1100" b="0">
              <a:latin typeface="+mn-lt"/>
              <a:ea typeface="+mn-ea"/>
              <a:cs typeface="+mn-cs"/>
            </a:rPr>
            <a:t>。</a:t>
          </a:r>
        </a:p>
        <a:p>
          <a:r>
            <a:rPr lang="zh-CN" altLang="en-US" sz="1100" b="0">
              <a:latin typeface="+mn-lt"/>
              <a:ea typeface="+mn-ea"/>
              <a:cs typeface="+mn-cs"/>
            </a:rPr>
            <a:t>个股方面，西藏药业（</a:t>
          </a:r>
          <a:r>
            <a:rPr lang="en-US" altLang="zh-CN" sz="1100" b="0">
              <a:latin typeface="+mn-lt"/>
              <a:ea typeface="+mn-ea"/>
              <a:cs typeface="+mn-cs"/>
            </a:rPr>
            <a:t>+20.99%</a:t>
          </a:r>
          <a:r>
            <a:rPr lang="zh-CN" altLang="en-US" sz="1100" b="0">
              <a:latin typeface="+mn-lt"/>
              <a:ea typeface="+mn-ea"/>
              <a:cs typeface="+mn-cs"/>
            </a:rPr>
            <a:t>）、丰原药业（</a:t>
          </a:r>
          <a:r>
            <a:rPr lang="en-US" altLang="zh-CN" sz="1100" b="0">
              <a:latin typeface="+mn-lt"/>
              <a:ea typeface="+mn-ea"/>
              <a:cs typeface="+mn-cs"/>
            </a:rPr>
            <a:t>+17.17%</a:t>
          </a:r>
          <a:r>
            <a:rPr lang="zh-CN" altLang="en-US" sz="1100" b="0">
              <a:latin typeface="+mn-lt"/>
              <a:ea typeface="+mn-ea"/>
              <a:cs typeface="+mn-cs"/>
            </a:rPr>
            <a:t>）、戴维医疗（</a:t>
          </a:r>
          <a:r>
            <a:rPr lang="en-US" altLang="zh-CN" sz="1100" b="0">
              <a:latin typeface="+mn-lt"/>
              <a:ea typeface="+mn-ea"/>
              <a:cs typeface="+mn-cs"/>
            </a:rPr>
            <a:t>+17.16%</a:t>
          </a:r>
          <a:r>
            <a:rPr lang="zh-CN" altLang="en-US" sz="1100" b="0">
              <a:latin typeface="+mn-lt"/>
              <a:ea typeface="+mn-ea"/>
              <a:cs typeface="+mn-cs"/>
            </a:rPr>
            <a:t>）、博雅生物（</a:t>
          </a:r>
          <a:r>
            <a:rPr lang="en-US" altLang="zh-CN" sz="1100" b="0">
              <a:latin typeface="+mn-lt"/>
              <a:ea typeface="+mn-ea"/>
              <a:cs typeface="+mn-cs"/>
            </a:rPr>
            <a:t>+17.00%</a:t>
          </a:r>
          <a:r>
            <a:rPr lang="zh-CN" altLang="en-US" sz="1100" b="0">
              <a:latin typeface="+mn-lt"/>
              <a:ea typeface="+mn-ea"/>
              <a:cs typeface="+mn-cs"/>
            </a:rPr>
            <a:t>）、华润万东（</a:t>
          </a:r>
          <a:r>
            <a:rPr lang="en-US" altLang="zh-CN" sz="1100" b="0">
              <a:latin typeface="+mn-lt"/>
              <a:ea typeface="+mn-ea"/>
              <a:cs typeface="+mn-cs"/>
            </a:rPr>
            <a:t>+15.30%</a:t>
          </a:r>
          <a:r>
            <a:rPr lang="zh-CN" altLang="en-US" sz="1100" b="0">
              <a:latin typeface="+mn-lt"/>
              <a:ea typeface="+mn-ea"/>
              <a:cs typeface="+mn-cs"/>
            </a:rPr>
            <a:t>）分居涨幅前五；北大医药（</a:t>
          </a:r>
          <a:r>
            <a:rPr lang="en-US" altLang="zh-CN" sz="1100" b="0">
              <a:latin typeface="+mn-lt"/>
              <a:ea typeface="+mn-ea"/>
              <a:cs typeface="+mn-cs"/>
            </a:rPr>
            <a:t>-7.22%</a:t>
          </a:r>
          <a:r>
            <a:rPr lang="zh-CN" altLang="en-US" sz="1100" b="0">
              <a:latin typeface="+mn-lt"/>
              <a:ea typeface="+mn-ea"/>
              <a:cs typeface="+mn-cs"/>
            </a:rPr>
            <a:t>）、信邦制药（</a:t>
          </a:r>
          <a:r>
            <a:rPr lang="en-US" altLang="zh-CN" sz="1100" b="0">
              <a:latin typeface="+mn-lt"/>
              <a:ea typeface="+mn-ea"/>
              <a:cs typeface="+mn-cs"/>
            </a:rPr>
            <a:t>-6.55%</a:t>
          </a:r>
          <a:r>
            <a:rPr lang="zh-CN" altLang="en-US" sz="1100" b="0">
              <a:latin typeface="+mn-lt"/>
              <a:ea typeface="+mn-ea"/>
              <a:cs typeface="+mn-cs"/>
            </a:rPr>
            <a:t>）、鑫富药业（</a:t>
          </a:r>
          <a:r>
            <a:rPr lang="en-US" altLang="zh-CN" sz="1100" b="0">
              <a:latin typeface="+mn-lt"/>
              <a:ea typeface="+mn-ea"/>
              <a:cs typeface="+mn-cs"/>
            </a:rPr>
            <a:t>-5.38%</a:t>
          </a:r>
          <a:r>
            <a:rPr lang="zh-CN" altLang="en-US" sz="1100" b="0">
              <a:latin typeface="+mn-lt"/>
              <a:ea typeface="+mn-ea"/>
              <a:cs typeface="+mn-cs"/>
            </a:rPr>
            <a:t>）、鲁抗医药（</a:t>
          </a:r>
          <a:r>
            <a:rPr lang="en-US" altLang="zh-CN" sz="1100" b="0">
              <a:latin typeface="+mn-lt"/>
              <a:ea typeface="+mn-ea"/>
              <a:cs typeface="+mn-cs"/>
            </a:rPr>
            <a:t>-4.07%</a:t>
          </a:r>
          <a:r>
            <a:rPr lang="zh-CN" altLang="en-US" sz="1100" b="0">
              <a:latin typeface="+mn-lt"/>
              <a:ea typeface="+mn-ea"/>
              <a:cs typeface="+mn-cs"/>
            </a:rPr>
            <a:t>）、和佳股份（</a:t>
          </a:r>
          <a:r>
            <a:rPr lang="en-US" altLang="zh-CN" sz="1100" b="0">
              <a:latin typeface="+mn-lt"/>
              <a:ea typeface="+mn-ea"/>
              <a:cs typeface="+mn-cs"/>
            </a:rPr>
            <a:t>-3.71</a:t>
          </a:r>
          <a:r>
            <a:rPr lang="zh-CN" altLang="en-US" sz="1100" b="0">
              <a:latin typeface="+mn-lt"/>
              <a:ea typeface="+mn-ea"/>
              <a:cs typeface="+mn-cs"/>
            </a:rPr>
            <a:t>）分居跌幅前五。</a:t>
          </a:r>
        </a:p>
        <a:p>
          <a:endParaRPr lang="en-US" altLang="zh-CN" sz="1100" b="0">
            <a:latin typeface="+mn-lt"/>
            <a:ea typeface="+mn-ea"/>
            <a:cs typeface="+mn-cs"/>
          </a:endParaRPr>
        </a:p>
        <a:p>
          <a:r>
            <a:rPr lang="zh-CN" altLang="en-US" sz="1100" b="1">
              <a:latin typeface="+mn-lt"/>
              <a:ea typeface="+mn-ea"/>
              <a:cs typeface="+mn-cs"/>
            </a:rPr>
            <a:t>本周观点： </a:t>
          </a:r>
          <a:endParaRPr lang="en-US" altLang="zh-CN" sz="1100" b="1">
            <a:latin typeface="+mn-lt"/>
            <a:ea typeface="+mn-ea"/>
            <a:cs typeface="+mn-cs"/>
          </a:endParaRPr>
        </a:p>
        <a:p>
          <a:r>
            <a:rPr lang="zh-CN" altLang="en-US" sz="1100" b="0">
              <a:latin typeface="+mn-lt"/>
              <a:ea typeface="+mn-ea"/>
              <a:cs typeface="+mn-cs"/>
            </a:rPr>
            <a:t>药价政策大变革可能到来，我们认为药价真正市场化对医药行业来说挑战大于机遇，药价市场化后药品价格整体将面临新一轮下调压力，但竞争格局良好需求刚性品种如血液制品、麻醉用药受益将显著受益。上周上市公司三季报披露完毕，由于三季报和年报间业绩真空期较长在下一轮业绩预告公布前三季报都将是板块核心业绩驱动因素。我们建议可以以三季报业绩为基准，布局业绩改善或高增长的个股，首选超预期品种。</a:t>
          </a:r>
          <a:endParaRPr lang="en-US" altLang="zh-CN" sz="1100" b="0">
            <a:latin typeface="+mn-lt"/>
            <a:ea typeface="+mn-ea"/>
            <a:cs typeface="+mn-cs"/>
          </a:endParaRPr>
        </a:p>
        <a:p>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9525</xdr:colOff>
      <xdr:row>15</xdr:row>
      <xdr:rowOff>123825</xdr:rowOff>
    </xdr:from>
    <xdr:to>
      <xdr:col>9</xdr:col>
      <xdr:colOff>952500</xdr:colOff>
      <xdr:row>24</xdr:row>
      <xdr:rowOff>123825</xdr:rowOff>
    </xdr:to>
    <xdr:graphicFrame macro="">
      <xdr:nvGraphicFramePr>
        <xdr:cNvPr id="9" name="图表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workbookViewId="0">
      <pane xSplit="10" topLeftCell="K1" activePane="topRight" state="frozenSplit"/>
      <selection pane="topRight" activeCell="E11" sqref="E11"/>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57" t="s">
        <v>3</v>
      </c>
      <c r="H1" s="157"/>
      <c r="I1" s="157"/>
      <c r="J1" s="158"/>
    </row>
    <row r="2" spans="1:10" ht="14.25" customHeight="1">
      <c r="A2" s="5"/>
      <c r="B2" s="1"/>
      <c r="C2" s="1"/>
      <c r="D2" s="1"/>
      <c r="E2" s="1"/>
      <c r="F2" s="1"/>
      <c r="G2" s="157"/>
      <c r="H2" s="157"/>
      <c r="I2" s="157"/>
      <c r="J2" s="158"/>
    </row>
    <row r="3" spans="1:10" ht="14.25" customHeight="1">
      <c r="A3" s="5"/>
      <c r="B3" s="1"/>
      <c r="C3" s="1"/>
      <c r="D3" s="1"/>
      <c r="E3" s="1"/>
      <c r="F3" s="1"/>
      <c r="G3" s="157"/>
      <c r="H3" s="157"/>
      <c r="I3" s="157"/>
      <c r="J3" s="158"/>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354</v>
      </c>
      <c r="B7" s="35"/>
      <c r="C7" s="35"/>
      <c r="D7" s="35"/>
      <c r="E7" s="35"/>
      <c r="F7" s="35"/>
      <c r="G7" s="35"/>
      <c r="H7" s="166">
        <f>E11+3</f>
        <v>41946</v>
      </c>
      <c r="I7" s="167"/>
      <c r="J7" s="168"/>
    </row>
    <row r="8" spans="1:10" ht="12" customHeight="1">
      <c r="A8" s="7"/>
      <c r="B8" s="8"/>
      <c r="C8" s="8"/>
      <c r="D8" s="8"/>
      <c r="E8" s="8"/>
      <c r="F8" s="8"/>
      <c r="G8" s="9"/>
      <c r="H8" s="13"/>
      <c r="I8" s="14"/>
      <c r="J8" s="15"/>
    </row>
    <row r="9" spans="1:10" ht="14.25" customHeight="1">
      <c r="A9" s="163" t="s">
        <v>207</v>
      </c>
      <c r="B9" s="164"/>
      <c r="C9" s="164"/>
      <c r="D9" s="164"/>
      <c r="E9" s="164"/>
      <c r="F9" s="164"/>
      <c r="G9" s="165"/>
      <c r="H9" s="159" t="s">
        <v>206</v>
      </c>
      <c r="I9" s="160"/>
      <c r="J9" s="161"/>
    </row>
    <row r="10" spans="1:10" ht="14.25" customHeight="1">
      <c r="A10" s="163"/>
      <c r="B10" s="164"/>
      <c r="C10" s="164"/>
      <c r="D10" s="164"/>
      <c r="E10" s="164"/>
      <c r="F10" s="164"/>
      <c r="G10" s="165"/>
      <c r="H10" s="38"/>
      <c r="I10" s="32"/>
      <c r="J10" s="39"/>
    </row>
    <row r="11" spans="1:10" ht="15.75">
      <c r="A11" s="89"/>
      <c r="B11" s="89"/>
      <c r="C11" s="92">
        <f>E11-4</f>
        <v>41939</v>
      </c>
      <c r="D11" s="93" t="s">
        <v>57</v>
      </c>
      <c r="E11" s="92">
        <v>41943</v>
      </c>
      <c r="F11" s="89"/>
      <c r="G11" s="90"/>
      <c r="H11" s="159" t="s">
        <v>121</v>
      </c>
      <c r="I11" s="160"/>
      <c r="J11" s="161"/>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2"/>
      <c r="B14" s="162"/>
      <c r="C14" s="162"/>
      <c r="D14" s="162"/>
      <c r="E14" s="162"/>
      <c r="F14" s="162"/>
      <c r="G14" s="162"/>
      <c r="H14" s="19"/>
      <c r="I14" s="20"/>
      <c r="J14" s="21"/>
    </row>
    <row r="15" spans="1:10">
      <c r="A15" s="162"/>
      <c r="B15" s="162"/>
      <c r="C15" s="162"/>
      <c r="D15" s="162"/>
      <c r="E15" s="162"/>
      <c r="F15" s="162"/>
      <c r="G15" s="162"/>
      <c r="H15" s="36" t="s">
        <v>336</v>
      </c>
      <c r="I15" s="35"/>
      <c r="J15" s="37"/>
    </row>
    <row r="16" spans="1:10">
      <c r="A16" s="162"/>
      <c r="B16" s="162"/>
      <c r="C16" s="162"/>
      <c r="D16" s="162"/>
      <c r="E16" s="162"/>
      <c r="F16" s="162"/>
      <c r="G16" s="162"/>
      <c r="H16" s="17"/>
      <c r="I16" s="17"/>
      <c r="J16" s="18"/>
    </row>
    <row r="17" spans="1:10">
      <c r="A17" s="162"/>
      <c r="B17" s="162"/>
      <c r="C17" s="162"/>
      <c r="D17" s="162"/>
      <c r="E17" s="162"/>
      <c r="F17" s="162"/>
      <c r="G17" s="162"/>
      <c r="H17" s="17"/>
      <c r="I17" s="17"/>
      <c r="J17" s="18"/>
    </row>
    <row r="18" spans="1:10">
      <c r="A18" s="162"/>
      <c r="B18" s="162"/>
      <c r="C18" s="162"/>
      <c r="D18" s="162"/>
      <c r="E18" s="162"/>
      <c r="F18" s="162"/>
      <c r="G18" s="162"/>
      <c r="H18" s="17"/>
      <c r="I18" s="17"/>
      <c r="J18" s="18"/>
    </row>
    <row r="19" spans="1:10">
      <c r="A19" s="162"/>
      <c r="B19" s="162"/>
      <c r="C19" s="162"/>
      <c r="D19" s="162"/>
      <c r="E19" s="162"/>
      <c r="F19" s="162"/>
      <c r="G19" s="162"/>
      <c r="H19" s="17"/>
      <c r="I19" s="17"/>
      <c r="J19" s="18"/>
    </row>
    <row r="20" spans="1:10">
      <c r="A20" s="162"/>
      <c r="B20" s="162"/>
      <c r="C20" s="162"/>
      <c r="D20" s="162"/>
      <c r="E20" s="162"/>
      <c r="F20" s="162"/>
      <c r="G20" s="162"/>
      <c r="H20" s="17"/>
      <c r="I20" s="17"/>
      <c r="J20" s="18"/>
    </row>
    <row r="21" spans="1:10">
      <c r="A21" s="162"/>
      <c r="B21" s="162"/>
      <c r="C21" s="162"/>
      <c r="D21" s="162"/>
      <c r="E21" s="162"/>
      <c r="F21" s="162"/>
      <c r="G21" s="162"/>
      <c r="H21" s="17"/>
      <c r="I21" s="17"/>
      <c r="J21" s="18"/>
    </row>
    <row r="22" spans="1:10">
      <c r="A22" s="162"/>
      <c r="B22" s="162"/>
      <c r="C22" s="162"/>
      <c r="D22" s="162"/>
      <c r="E22" s="162"/>
      <c r="F22" s="162"/>
      <c r="G22" s="162"/>
      <c r="H22" s="17"/>
      <c r="I22" s="17"/>
      <c r="J22" s="18"/>
    </row>
    <row r="23" spans="1:10">
      <c r="A23" s="162"/>
      <c r="B23" s="162"/>
      <c r="C23" s="162"/>
      <c r="D23" s="162"/>
      <c r="E23" s="162"/>
      <c r="F23" s="162"/>
      <c r="G23" s="162"/>
      <c r="H23" s="17"/>
      <c r="I23" s="17"/>
      <c r="J23" s="18"/>
    </row>
    <row r="24" spans="1:10">
      <c r="A24" s="162"/>
      <c r="B24" s="162"/>
      <c r="C24" s="162"/>
      <c r="D24" s="162"/>
      <c r="E24" s="162"/>
      <c r="F24" s="162"/>
      <c r="G24" s="162"/>
      <c r="H24" s="17"/>
      <c r="I24" s="17"/>
      <c r="J24" s="18"/>
    </row>
    <row r="25" spans="1:10">
      <c r="A25" s="162"/>
      <c r="B25" s="162"/>
      <c r="C25" s="162"/>
      <c r="D25" s="162"/>
      <c r="E25" s="162"/>
      <c r="F25" s="162"/>
      <c r="G25" s="162"/>
      <c r="H25" s="17"/>
      <c r="I25" s="17"/>
      <c r="J25" s="18"/>
    </row>
    <row r="26" spans="1:10">
      <c r="A26" s="162"/>
      <c r="B26" s="162"/>
      <c r="C26" s="162"/>
      <c r="D26" s="162"/>
      <c r="E26" s="162"/>
      <c r="F26" s="162"/>
      <c r="G26" s="162"/>
      <c r="H26" s="22"/>
      <c r="I26" s="17"/>
      <c r="J26" s="18"/>
    </row>
    <row r="27" spans="1:10">
      <c r="A27" s="162"/>
      <c r="B27" s="162"/>
      <c r="C27" s="162"/>
      <c r="D27" s="162"/>
      <c r="E27" s="162"/>
      <c r="F27" s="162"/>
      <c r="G27" s="162"/>
      <c r="H27" s="17"/>
      <c r="I27" s="17"/>
      <c r="J27" s="18"/>
    </row>
    <row r="28" spans="1:10">
      <c r="A28" s="162"/>
      <c r="B28" s="162"/>
      <c r="C28" s="162"/>
      <c r="D28" s="162"/>
      <c r="E28" s="162"/>
      <c r="F28" s="162"/>
      <c r="G28" s="162"/>
      <c r="H28" s="17"/>
      <c r="I28" s="17"/>
      <c r="J28" s="18"/>
    </row>
    <row r="29" spans="1:10">
      <c r="A29" s="162"/>
      <c r="B29" s="162"/>
      <c r="C29" s="162"/>
      <c r="D29" s="162"/>
      <c r="E29" s="162"/>
      <c r="F29" s="162"/>
      <c r="G29" s="162"/>
      <c r="H29" s="17"/>
      <c r="I29" s="17"/>
      <c r="J29" s="18"/>
    </row>
    <row r="30" spans="1:10">
      <c r="A30" s="162"/>
      <c r="B30" s="162"/>
      <c r="C30" s="162"/>
      <c r="D30" s="162"/>
      <c r="E30" s="162"/>
      <c r="F30" s="162"/>
      <c r="G30" s="162"/>
      <c r="H30" s="17"/>
      <c r="I30" s="17"/>
      <c r="J30" s="18"/>
    </row>
    <row r="31" spans="1:10">
      <c r="A31" s="162"/>
      <c r="B31" s="162"/>
      <c r="C31" s="162"/>
      <c r="D31" s="162"/>
      <c r="E31" s="162"/>
      <c r="F31" s="162"/>
      <c r="G31" s="162"/>
      <c r="H31" s="17"/>
      <c r="I31" s="17"/>
      <c r="J31" s="18"/>
    </row>
    <row r="32" spans="1:10">
      <c r="A32" s="162"/>
      <c r="B32" s="162"/>
      <c r="C32" s="162"/>
      <c r="D32" s="162"/>
      <c r="E32" s="162"/>
      <c r="F32" s="162"/>
      <c r="G32" s="162"/>
      <c r="H32" s="17"/>
      <c r="I32" s="17"/>
      <c r="J32" s="18"/>
    </row>
    <row r="33" spans="1:10">
      <c r="A33" s="162"/>
      <c r="B33" s="162"/>
      <c r="C33" s="162"/>
      <c r="D33" s="162"/>
      <c r="E33" s="162"/>
      <c r="F33" s="162"/>
      <c r="G33" s="162"/>
      <c r="H33" s="17"/>
      <c r="I33" s="17"/>
      <c r="J33" s="18"/>
    </row>
    <row r="34" spans="1:10">
      <c r="A34" s="162"/>
      <c r="B34" s="162"/>
      <c r="C34" s="162"/>
      <c r="D34" s="162"/>
      <c r="E34" s="162"/>
      <c r="F34" s="162"/>
      <c r="G34" s="162"/>
      <c r="H34" s="17"/>
      <c r="I34" s="17"/>
      <c r="J34" s="18"/>
    </row>
    <row r="35" spans="1:10">
      <c r="A35" s="162"/>
      <c r="B35" s="162"/>
      <c r="C35" s="162"/>
      <c r="D35" s="162"/>
      <c r="E35" s="162"/>
      <c r="F35" s="162"/>
      <c r="G35" s="162"/>
      <c r="H35" s="17"/>
      <c r="I35" s="17"/>
      <c r="J35" s="18"/>
    </row>
    <row r="36" spans="1:10">
      <c r="A36" s="162"/>
      <c r="B36" s="162"/>
      <c r="C36" s="162"/>
      <c r="D36" s="162"/>
      <c r="E36" s="162"/>
      <c r="F36" s="162"/>
      <c r="G36" s="162"/>
      <c r="H36" s="17"/>
      <c r="I36" s="17"/>
      <c r="J36" s="17"/>
    </row>
    <row r="37" spans="1:10">
      <c r="A37" s="162"/>
      <c r="B37" s="162"/>
      <c r="C37" s="162"/>
      <c r="D37" s="162"/>
      <c r="E37" s="162"/>
      <c r="F37" s="162"/>
      <c r="G37" s="162"/>
      <c r="H37" s="17"/>
      <c r="I37" s="17"/>
      <c r="J37" s="17"/>
    </row>
    <row r="38" spans="1:10">
      <c r="A38" s="162"/>
      <c r="B38" s="162"/>
      <c r="C38" s="162"/>
      <c r="D38" s="162"/>
      <c r="E38" s="162"/>
      <c r="F38" s="162"/>
      <c r="G38" s="162"/>
      <c r="H38" s="17"/>
      <c r="I38" s="17"/>
      <c r="J38" s="17"/>
    </row>
    <row r="39" spans="1:10">
      <c r="A39" s="162"/>
      <c r="B39" s="162"/>
      <c r="C39" s="162"/>
      <c r="D39" s="162"/>
      <c r="E39" s="162"/>
      <c r="F39" s="162"/>
      <c r="G39" s="162"/>
      <c r="H39" s="17"/>
      <c r="I39" s="17"/>
      <c r="J39" s="17"/>
    </row>
    <row r="40" spans="1:10">
      <c r="A40" s="162"/>
      <c r="B40" s="162"/>
      <c r="C40" s="162"/>
      <c r="D40" s="162"/>
      <c r="E40" s="162"/>
      <c r="F40" s="162"/>
      <c r="G40" s="162"/>
      <c r="H40" s="86" t="s">
        <v>361</v>
      </c>
      <c r="I40" s="86"/>
      <c r="J40" s="18"/>
    </row>
    <row r="41" spans="1:10">
      <c r="A41" s="162"/>
      <c r="B41" s="162"/>
      <c r="C41" s="162"/>
      <c r="D41" s="162"/>
      <c r="E41" s="162"/>
      <c r="F41" s="162"/>
      <c r="G41" s="162"/>
      <c r="H41" s="86" t="s">
        <v>362</v>
      </c>
      <c r="I41" s="31"/>
      <c r="J41" s="18"/>
    </row>
    <row r="42" spans="1:10">
      <c r="A42" s="162"/>
      <c r="B42" s="162"/>
      <c r="C42" s="162"/>
      <c r="D42" s="162"/>
      <c r="E42" s="162"/>
      <c r="F42" s="162"/>
      <c r="G42" s="162"/>
      <c r="H42" s="86" t="s">
        <v>363</v>
      </c>
      <c r="I42" s="86"/>
      <c r="J42" s="86"/>
    </row>
    <row r="43" spans="1:10">
      <c r="A43" s="1"/>
      <c r="B43" s="1"/>
      <c r="C43" s="1"/>
      <c r="D43" s="1"/>
      <c r="E43" s="1"/>
      <c r="F43" s="1"/>
      <c r="G43" s="1"/>
      <c r="H43" s="86" t="s">
        <v>364</v>
      </c>
      <c r="I43" s="31"/>
      <c r="J43" s="18"/>
    </row>
    <row r="44" spans="1:10">
      <c r="A44" s="1"/>
      <c r="B44" s="1"/>
      <c r="C44" s="1"/>
      <c r="D44" s="1"/>
      <c r="E44" s="1"/>
      <c r="F44" s="1"/>
      <c r="G44" s="1"/>
      <c r="H44" s="86"/>
      <c r="I44" s="31"/>
      <c r="J44" s="18"/>
    </row>
    <row r="45" spans="1:10">
      <c r="A45" s="1"/>
      <c r="B45" s="1"/>
      <c r="C45" s="1"/>
      <c r="D45" s="1"/>
      <c r="E45" s="1"/>
      <c r="F45" s="1"/>
      <c r="G45" s="1"/>
      <c r="H45" s="86" t="s">
        <v>357</v>
      </c>
      <c r="I45" s="31"/>
      <c r="J45" s="18"/>
    </row>
    <row r="46" spans="1:10">
      <c r="A46" s="1"/>
      <c r="B46" s="1"/>
      <c r="C46" s="1"/>
      <c r="D46" s="1"/>
      <c r="E46" s="1"/>
      <c r="F46" s="1"/>
      <c r="G46" s="1"/>
      <c r="H46" s="86" t="s">
        <v>358</v>
      </c>
      <c r="I46" s="18"/>
      <c r="J46" s="18"/>
    </row>
    <row r="47" spans="1:10">
      <c r="A47" s="1"/>
      <c r="B47" s="1"/>
      <c r="C47" s="1"/>
      <c r="D47" s="1"/>
      <c r="E47" s="1"/>
      <c r="F47" s="1"/>
      <c r="G47" s="1"/>
      <c r="H47" s="86" t="s">
        <v>359</v>
      </c>
      <c r="I47" s="86"/>
      <c r="J47" s="18"/>
    </row>
    <row r="48" spans="1:10">
      <c r="A48" s="1"/>
      <c r="B48" s="1"/>
      <c r="C48" s="1"/>
      <c r="D48" s="1"/>
      <c r="E48" s="1"/>
      <c r="F48" s="1"/>
      <c r="G48" s="1"/>
      <c r="H48" s="86" t="s">
        <v>360</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C15" sqref="C15"/>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339</v>
      </c>
      <c r="B6" s="119" t="s">
        <v>356</v>
      </c>
      <c r="C6" s="119" t="s">
        <v>355</v>
      </c>
    </row>
    <row r="7" spans="1:7">
      <c r="A7" s="71" t="s">
        <v>340</v>
      </c>
      <c r="B7" s="153">
        <f>[5]!s_pq_pctchange(A7,"华融行业周报!C11","华融行业周报!E11")</f>
        <v>0</v>
      </c>
      <c r="C7" s="153">
        <f>[5]!s_pq_volume(A7,"华融行业周报!C11","华融行业周报!E11")</f>
        <v>0</v>
      </c>
      <c r="E7" s="71"/>
      <c r="F7" s="155"/>
      <c r="G7" s="155"/>
    </row>
    <row r="8" spans="1:7">
      <c r="A8" s="71" t="s">
        <v>341</v>
      </c>
      <c r="B8" s="153">
        <f>[5]!s_pq_pctchange(A8,"华融行业周报!C11","华融行业周报!E11")</f>
        <v>0</v>
      </c>
      <c r="C8" s="153">
        <f>[5]!s_pq_volume(A8,"华融行业周报!C11","华融行业周报!E11")</f>
        <v>0</v>
      </c>
      <c r="E8" s="71"/>
      <c r="F8" s="155"/>
      <c r="G8" s="155"/>
    </row>
    <row r="9" spans="1:7">
      <c r="A9" s="71" t="s">
        <v>342</v>
      </c>
      <c r="B9" s="153">
        <f>[5]!s_pq_pctchange(A9,"华融行业周报!C11","华融行业周报!E11")</f>
        <v>0</v>
      </c>
      <c r="C9" s="153">
        <f>[5]!s_pq_volume(A9,"华融行业周报!C11","华融行业周报!E11")</f>
        <v>0</v>
      </c>
      <c r="E9" s="71"/>
      <c r="F9" s="155"/>
      <c r="G9" s="155"/>
    </row>
    <row r="10" spans="1:7">
      <c r="A10" s="71" t="s">
        <v>343</v>
      </c>
      <c r="B10" s="153">
        <f>[5]!s_pq_pctchange(A10,"华融行业周报!C11","华融行业周报!E11")</f>
        <v>0</v>
      </c>
      <c r="C10" s="153">
        <f>[5]!s_pq_volume(A10,"华融行业周报!C11","华融行业周报!E11")</f>
        <v>0</v>
      </c>
      <c r="E10" s="71"/>
      <c r="F10" s="155"/>
      <c r="G10" s="155"/>
    </row>
    <row r="11" spans="1:7">
      <c r="A11" s="71" t="s">
        <v>344</v>
      </c>
      <c r="B11" s="153">
        <f>[5]!s_pq_pctchange(A11,"华融行业周报!C11","华融行业周报!E11")</f>
        <v>0</v>
      </c>
      <c r="C11" s="153">
        <f>[5]!s_pq_volume(A11,"华融行业周报!C11","华融行业周报!E11")</f>
        <v>0</v>
      </c>
      <c r="E11" s="71"/>
      <c r="F11" s="155"/>
      <c r="G11" s="155"/>
    </row>
    <row r="12" spans="1:7">
      <c r="A12" s="71" t="s">
        <v>345</v>
      </c>
      <c r="B12" s="153">
        <f>[5]!s_pq_pctchange(A12,"华融行业周报!C11","华融行业周报!E11")</f>
        <v>0</v>
      </c>
      <c r="C12" s="153">
        <f>[5]!s_pq_volume(A12,"华融行业周报!C11","华融行业周报!E11")</f>
        <v>0</v>
      </c>
      <c r="E12" s="71"/>
      <c r="F12" s="155"/>
      <c r="G12" s="155"/>
    </row>
    <row r="13" spans="1:7">
      <c r="A13" s="71" t="s">
        <v>346</v>
      </c>
      <c r="B13" s="153">
        <f>[5]!s_pq_pctchange(A13,"华融行业周报!C11","华融行业周报!E11")</f>
        <v>0</v>
      </c>
      <c r="C13" s="153">
        <f>[5]!s_pq_volume(A13,"华融行业周报!C11","华融行业周报!E11")</f>
        <v>0</v>
      </c>
      <c r="E13" s="71"/>
      <c r="F13" s="155"/>
      <c r="G13" s="155"/>
    </row>
    <row r="14" spans="1:7">
      <c r="A14" s="71" t="s">
        <v>347</v>
      </c>
      <c r="B14" s="153">
        <f>[5]!s_pq_pctchange(A14,"华融行业周报!C11","华融行业周报!E11")</f>
        <v>0</v>
      </c>
      <c r="C14" s="153">
        <f>[5]!s_pq_volume(A14,"华融行业周报!C11","华融行业周报!E11")</f>
        <v>0</v>
      </c>
      <c r="E14" s="71"/>
      <c r="F14" s="155"/>
      <c r="G14" s="155"/>
    </row>
    <row r="15" spans="1:7">
      <c r="A15" s="71" t="s">
        <v>348</v>
      </c>
      <c r="B15" s="153">
        <f>[5]!s_pq_pctchange(A15,"华融行业周报!C11","华融行业周报!E11")</f>
        <v>0</v>
      </c>
      <c r="C15" s="153">
        <f>[5]!s_pq_volume(A15,"华融行业周报!C11","华融行业周报!E11")</f>
        <v>0</v>
      </c>
      <c r="E15" s="71"/>
      <c r="F15" s="155"/>
      <c r="G15" s="155"/>
    </row>
    <row r="16" spans="1:7">
      <c r="A16" s="71" t="s">
        <v>349</v>
      </c>
      <c r="B16" s="153">
        <f>[5]!s_pq_pctchange(A16,"华融行业周报!C11","华融行业周报!E11")</f>
        <v>0</v>
      </c>
      <c r="C16" s="153">
        <f>[5]!s_pq_volume(A16,"华融行业周报!C11","华融行业周报!E11")</f>
        <v>0</v>
      </c>
      <c r="E16" s="71"/>
      <c r="F16" s="155"/>
      <c r="G16" s="155"/>
    </row>
    <row r="17" spans="1:6">
      <c r="A17" s="71" t="s">
        <v>350</v>
      </c>
      <c r="B17" s="153">
        <f>[5]!s_pq_pctchange(A17,"华融行业周报!C11","华融行业周报!E11")</f>
        <v>0</v>
      </c>
      <c r="C17" s="153">
        <f>[5]!s_pq_volume(A17,"华融行业周报!C11","华融行业周报!E11")</f>
        <v>0</v>
      </c>
      <c r="E17" s="129"/>
      <c r="F17" s="154"/>
    </row>
    <row r="18" spans="1:6">
      <c r="A18" s="129" t="s">
        <v>352</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3" t="s">
        <v>0</v>
      </c>
      <c r="B8" s="173"/>
      <c r="C8" s="173"/>
      <c r="D8" s="173"/>
      <c r="E8" s="173"/>
      <c r="F8" s="173" t="s">
        <v>7</v>
      </c>
      <c r="G8" s="173"/>
      <c r="H8" s="173"/>
      <c r="I8" s="173"/>
      <c r="J8" s="173"/>
    </row>
    <row r="9" spans="1:10" ht="31.5" customHeight="1">
      <c r="A9" s="29" t="s">
        <v>1</v>
      </c>
      <c r="B9" s="174" t="s">
        <v>8</v>
      </c>
      <c r="C9" s="175"/>
      <c r="D9" s="175"/>
      <c r="E9" s="176"/>
      <c r="F9" s="29" t="s">
        <v>16</v>
      </c>
      <c r="G9" s="177" t="s">
        <v>9</v>
      </c>
      <c r="H9" s="177"/>
      <c r="I9" s="177"/>
      <c r="J9" s="177"/>
    </row>
    <row r="10" spans="1:10" ht="31.5" customHeight="1">
      <c r="A10" s="29" t="s">
        <v>10</v>
      </c>
      <c r="B10" s="177" t="s">
        <v>11</v>
      </c>
      <c r="C10" s="177"/>
      <c r="D10" s="177"/>
      <c r="E10" s="177"/>
      <c r="F10" s="29" t="s">
        <v>2</v>
      </c>
      <c r="G10" s="177" t="s">
        <v>4</v>
      </c>
      <c r="H10" s="177"/>
      <c r="I10" s="177"/>
      <c r="J10" s="177"/>
    </row>
    <row r="11" spans="1:10" ht="31.5" customHeight="1">
      <c r="A11" s="29" t="s">
        <v>12</v>
      </c>
      <c r="B11" s="177" t="s">
        <v>13</v>
      </c>
      <c r="C11" s="177"/>
      <c r="D11" s="177"/>
      <c r="E11" s="177"/>
      <c r="F11" s="29" t="s">
        <v>17</v>
      </c>
      <c r="G11" s="177" t="s">
        <v>5</v>
      </c>
      <c r="H11" s="177"/>
      <c r="I11" s="177"/>
      <c r="J11" s="177"/>
    </row>
    <row r="12" spans="1:10" ht="31.5" customHeight="1">
      <c r="A12" s="29" t="s">
        <v>14</v>
      </c>
      <c r="B12" s="177" t="s">
        <v>15</v>
      </c>
      <c r="C12" s="177"/>
      <c r="D12" s="177"/>
      <c r="E12" s="177"/>
      <c r="F12" s="29"/>
      <c r="G12" s="178"/>
      <c r="H12" s="178"/>
      <c r="I12" s="178"/>
      <c r="J12" s="178"/>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2"/>
      <c r="B15" s="162"/>
      <c r="C15" s="162"/>
      <c r="D15" s="162"/>
      <c r="E15" s="162"/>
      <c r="F15" s="162"/>
      <c r="G15" s="162"/>
    </row>
    <row r="16" spans="1:10" ht="12" customHeight="1">
      <c r="A16" s="162"/>
      <c r="B16" s="162"/>
      <c r="C16" s="162"/>
      <c r="D16" s="162"/>
      <c r="E16" s="162"/>
      <c r="F16" s="162"/>
      <c r="G16" s="162"/>
    </row>
    <row r="17" spans="1:7" ht="14.25" customHeight="1">
      <c r="A17" s="162"/>
      <c r="B17" s="162"/>
      <c r="C17" s="162"/>
      <c r="D17" s="162"/>
      <c r="E17" s="162"/>
      <c r="F17" s="162"/>
      <c r="G17" s="162"/>
    </row>
    <row r="18" spans="1:7" ht="14.25" customHeight="1">
      <c r="A18" s="162"/>
      <c r="B18" s="162"/>
      <c r="C18" s="162"/>
      <c r="D18" s="162"/>
      <c r="E18" s="162"/>
      <c r="F18" s="162"/>
      <c r="G18" s="162"/>
    </row>
    <row r="19" spans="1:7">
      <c r="A19" s="162"/>
      <c r="B19" s="162"/>
      <c r="C19" s="162"/>
      <c r="D19" s="162"/>
      <c r="E19" s="162"/>
      <c r="F19" s="162"/>
      <c r="G19" s="162"/>
    </row>
    <row r="20" spans="1:7" ht="6.75" customHeight="1">
      <c r="A20" s="162"/>
      <c r="B20" s="162"/>
      <c r="C20" s="162"/>
      <c r="D20" s="162"/>
      <c r="E20" s="162"/>
      <c r="F20" s="162"/>
      <c r="G20" s="162"/>
    </row>
    <row r="21" spans="1:7" ht="8.25" customHeight="1">
      <c r="A21" s="162"/>
      <c r="B21" s="162"/>
      <c r="C21" s="162"/>
      <c r="D21" s="162"/>
      <c r="E21" s="162"/>
      <c r="F21" s="162"/>
      <c r="G21" s="162"/>
    </row>
    <row r="22" spans="1:7">
      <c r="A22" s="162"/>
      <c r="B22" s="162"/>
      <c r="C22" s="162"/>
      <c r="D22" s="162"/>
      <c r="E22" s="162"/>
      <c r="F22" s="162"/>
      <c r="G22" s="162"/>
    </row>
    <row r="23" spans="1:7">
      <c r="A23" s="162"/>
      <c r="B23" s="162"/>
      <c r="C23" s="162"/>
      <c r="D23" s="162"/>
      <c r="E23" s="162"/>
      <c r="F23" s="162"/>
      <c r="G23" s="162"/>
    </row>
    <row r="24" spans="1:7">
      <c r="A24" s="162"/>
      <c r="B24" s="162"/>
      <c r="C24" s="162"/>
      <c r="D24" s="162"/>
      <c r="E24" s="162"/>
      <c r="F24" s="162"/>
      <c r="G24" s="162"/>
    </row>
    <row r="25" spans="1:7">
      <c r="A25" s="162"/>
      <c r="B25" s="162"/>
      <c r="C25" s="162"/>
      <c r="D25" s="162"/>
      <c r="E25" s="162"/>
      <c r="F25" s="162"/>
      <c r="G25" s="162"/>
    </row>
    <row r="26" spans="1:7">
      <c r="A26" s="162"/>
      <c r="B26" s="162"/>
      <c r="C26" s="162"/>
      <c r="D26" s="162"/>
      <c r="E26" s="162"/>
      <c r="F26" s="162"/>
      <c r="G26" s="162"/>
    </row>
    <row r="27" spans="1:7">
      <c r="A27" s="162"/>
      <c r="B27" s="162"/>
      <c r="C27" s="162"/>
      <c r="D27" s="162"/>
      <c r="E27" s="162"/>
      <c r="F27" s="162"/>
      <c r="G27" s="162"/>
    </row>
    <row r="28" spans="1:7">
      <c r="A28" s="162"/>
      <c r="B28" s="162"/>
      <c r="C28" s="162"/>
      <c r="D28" s="162"/>
      <c r="E28" s="162"/>
      <c r="F28" s="162"/>
      <c r="G28" s="162"/>
    </row>
    <row r="29" spans="1:7">
      <c r="A29" s="162"/>
      <c r="B29" s="162"/>
      <c r="C29" s="162"/>
      <c r="D29" s="162"/>
      <c r="E29" s="162"/>
      <c r="F29" s="162"/>
      <c r="G29" s="162"/>
    </row>
    <row r="30" spans="1:7">
      <c r="A30" s="162"/>
      <c r="B30" s="162"/>
      <c r="C30" s="162"/>
      <c r="D30" s="162"/>
      <c r="E30" s="162"/>
      <c r="F30" s="162"/>
      <c r="G30" s="162"/>
    </row>
    <row r="31" spans="1:7">
      <c r="A31" s="162"/>
      <c r="B31" s="162"/>
      <c r="C31" s="162"/>
      <c r="D31" s="162"/>
      <c r="E31" s="162"/>
      <c r="F31" s="162"/>
      <c r="G31" s="162"/>
    </row>
    <row r="32" spans="1:7">
      <c r="A32" s="162"/>
      <c r="B32" s="162"/>
      <c r="C32" s="162"/>
      <c r="D32" s="162"/>
      <c r="E32" s="162"/>
      <c r="F32" s="162"/>
      <c r="G32" s="162"/>
    </row>
    <row r="33" spans="1:7">
      <c r="A33" s="162"/>
      <c r="B33" s="162"/>
      <c r="C33" s="162"/>
      <c r="D33" s="162"/>
      <c r="E33" s="162"/>
      <c r="F33" s="162"/>
      <c r="G33" s="162"/>
    </row>
    <row r="34" spans="1:7">
      <c r="A34" s="162"/>
      <c r="B34" s="162"/>
      <c r="C34" s="162"/>
      <c r="D34" s="162"/>
      <c r="E34" s="162"/>
      <c r="F34" s="162"/>
      <c r="G34" s="162"/>
    </row>
    <row r="35" spans="1:7">
      <c r="A35" s="162"/>
      <c r="B35" s="162"/>
      <c r="C35" s="162"/>
      <c r="D35" s="162"/>
      <c r="E35" s="162"/>
      <c r="F35" s="162"/>
      <c r="G35" s="162"/>
    </row>
    <row r="36" spans="1:7">
      <c r="A36" s="162"/>
      <c r="B36" s="162"/>
      <c r="C36" s="162"/>
      <c r="D36" s="162"/>
      <c r="E36" s="162"/>
      <c r="F36" s="162"/>
      <c r="G36" s="162"/>
    </row>
    <row r="37" spans="1:7">
      <c r="A37" s="162"/>
      <c r="B37" s="162"/>
      <c r="C37" s="162"/>
      <c r="D37" s="162"/>
      <c r="E37" s="162"/>
      <c r="F37" s="162"/>
      <c r="G37" s="162"/>
    </row>
    <row r="38" spans="1:7">
      <c r="A38" s="162"/>
      <c r="B38" s="162"/>
      <c r="C38" s="162"/>
      <c r="D38" s="162"/>
      <c r="E38" s="162"/>
      <c r="F38" s="162"/>
      <c r="G38" s="162"/>
    </row>
    <row r="39" spans="1:7">
      <c r="A39" s="162"/>
      <c r="B39" s="162"/>
      <c r="C39" s="162"/>
      <c r="D39" s="162"/>
      <c r="E39" s="162"/>
      <c r="F39" s="162"/>
      <c r="G39" s="162"/>
    </row>
    <row r="40" spans="1:7">
      <c r="A40" s="162"/>
      <c r="B40" s="162"/>
      <c r="C40" s="162"/>
      <c r="D40" s="162"/>
      <c r="E40" s="162"/>
      <c r="F40" s="162"/>
      <c r="G40" s="162"/>
    </row>
    <row r="41" spans="1:7">
      <c r="A41" s="162"/>
      <c r="B41" s="162"/>
      <c r="C41" s="162"/>
      <c r="D41" s="162"/>
      <c r="E41" s="162"/>
      <c r="F41" s="162"/>
      <c r="G41" s="162"/>
    </row>
    <row r="42" spans="1:7">
      <c r="A42" s="162"/>
      <c r="B42" s="162"/>
      <c r="C42" s="162"/>
      <c r="D42" s="162"/>
      <c r="E42" s="162"/>
      <c r="F42" s="162"/>
      <c r="G42" s="162"/>
    </row>
    <row r="43" spans="1:7">
      <c r="A43" s="162"/>
      <c r="B43" s="162"/>
      <c r="C43" s="162"/>
      <c r="D43" s="162"/>
      <c r="E43" s="162"/>
      <c r="F43" s="162"/>
      <c r="G43" s="162"/>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G11:J11"/>
    <mergeCell ref="G12:J12"/>
    <mergeCell ref="A15:G43"/>
    <mergeCell ref="B11:E11"/>
    <mergeCell ref="B12:E12"/>
    <mergeCell ref="F8:J8"/>
    <mergeCell ref="A8:E8"/>
    <mergeCell ref="B9:E9"/>
    <mergeCell ref="B10:E10"/>
    <mergeCell ref="G9:J9"/>
    <mergeCell ref="G10:J10"/>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5" activePane="bottomRight" state="frozen"/>
      <selection pane="topRight" activeCell="I1" sqref="I1"/>
      <selection pane="bottomLeft" activeCell="A5" sqref="A5"/>
      <selection pane="bottomRight" activeCell="H1" sqref="H1:H1048576"/>
    </sheetView>
  </sheetViews>
  <sheetFormatPr defaultRowHeight="14.25"/>
  <cols>
    <col min="1" max="7" width="9" style="42"/>
    <col min="8" max="8" width="11.375"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1" t="s">
        <v>368</v>
      </c>
      <c r="J2" s="151" t="s">
        <v>86</v>
      </c>
      <c r="K2" s="151" t="s">
        <v>368</v>
      </c>
      <c r="L2" s="151" t="s">
        <v>86</v>
      </c>
      <c r="M2" s="48" t="s">
        <v>20</v>
      </c>
      <c r="N2" s="48" t="s">
        <v>338</v>
      </c>
    </row>
    <row r="3" spans="1:18">
      <c r="H3" s="152"/>
      <c r="I3" s="152" t="s">
        <v>369</v>
      </c>
      <c r="J3" s="152" t="s">
        <v>87</v>
      </c>
      <c r="K3" s="152" t="s">
        <v>369</v>
      </c>
      <c r="L3" s="152" t="s">
        <v>87</v>
      </c>
      <c r="M3" s="68" t="s">
        <v>37</v>
      </c>
      <c r="N3" s="68" t="s">
        <v>205</v>
      </c>
      <c r="P3" s="59" t="s">
        <v>27</v>
      </c>
      <c r="Q3" s="59" t="s">
        <v>28</v>
      </c>
      <c r="R3" s="48" t="s">
        <v>26</v>
      </c>
    </row>
    <row r="4" spans="1:18">
      <c r="H4" s="94" t="s">
        <v>367</v>
      </c>
      <c r="I4" s="94" t="s">
        <v>370</v>
      </c>
      <c r="J4" s="94" t="s">
        <v>370</v>
      </c>
      <c r="K4" s="94" t="s">
        <v>371</v>
      </c>
      <c r="L4" s="94" t="s">
        <v>371</v>
      </c>
      <c r="M4" s="110" t="s">
        <v>19</v>
      </c>
      <c r="N4" s="110" t="s">
        <v>19</v>
      </c>
      <c r="O4" s="54"/>
      <c r="P4" s="55" t="s">
        <v>21</v>
      </c>
      <c r="Q4" s="58" t="s">
        <v>22</v>
      </c>
      <c r="R4" s="91">
        <f>[5]!s_pq_pctchange(Q4,$Q$18,$Q$19)</f>
        <v>4.9198437616335688</v>
      </c>
    </row>
    <row r="5" spans="1:18">
      <c r="A5" s="53" t="s">
        <v>335</v>
      </c>
      <c r="H5" s="95">
        <v>41582</v>
      </c>
      <c r="I5" s="103">
        <v>2380.4540000000002</v>
      </c>
      <c r="J5" s="103">
        <v>5519.5877</v>
      </c>
      <c r="K5" s="103">
        <v>-0.18893399999999999</v>
      </c>
      <c r="L5" s="103">
        <v>-0.61132900000000001</v>
      </c>
      <c r="M5" s="49">
        <f>I5/$I$5-1</f>
        <v>0</v>
      </c>
      <c r="N5" s="49">
        <f>J5/$J$5-1</f>
        <v>0</v>
      </c>
      <c r="O5" s="54"/>
      <c r="P5" s="110" t="s">
        <v>204</v>
      </c>
      <c r="Q5" s="58" t="s">
        <v>203</v>
      </c>
      <c r="R5" s="91">
        <f>[5]!s_pq_pctchange(Q5,$Q$18,$Q$19)</f>
        <v>3.4339932414180874</v>
      </c>
    </row>
    <row r="6" spans="1:18">
      <c r="H6" s="95">
        <v>41583</v>
      </c>
      <c r="I6" s="103">
        <v>2383.7689999999998</v>
      </c>
      <c r="J6" s="103">
        <v>5540.3759</v>
      </c>
      <c r="K6" s="103">
        <v>0.13925899999999999</v>
      </c>
      <c r="L6" s="103">
        <v>0.37662600000000002</v>
      </c>
      <c r="M6" s="49">
        <f t="shared" ref="M6:M69" si="0">I6/$I$5-1</f>
        <v>1.3925914972521269E-3</v>
      </c>
      <c r="N6" s="49">
        <f t="shared" ref="N6:N69" si="1">J6/$J$5-1</f>
        <v>3.7662595704386348E-3</v>
      </c>
      <c r="O6" s="54"/>
      <c r="P6" s="110" t="s">
        <v>187</v>
      </c>
      <c r="Q6" s="58" t="s">
        <v>188</v>
      </c>
      <c r="R6" s="91">
        <f>[5]!s_pq_pctchange(Q6,$Q$18,$Q$19)</f>
        <v>1.7246821602742823</v>
      </c>
    </row>
    <row r="7" spans="1:18">
      <c r="H7" s="95">
        <v>41584</v>
      </c>
      <c r="I7" s="103">
        <v>2353.5680000000002</v>
      </c>
      <c r="J7" s="103">
        <v>5464.8157000000001</v>
      </c>
      <c r="K7" s="103">
        <v>-1.2669429999999999</v>
      </c>
      <c r="L7" s="103">
        <v>-1.36381</v>
      </c>
      <c r="M7" s="49">
        <f t="shared" si="0"/>
        <v>-1.1294484161424645E-2</v>
      </c>
      <c r="N7" s="49">
        <f t="shared" si="1"/>
        <v>-9.9232049524278221E-3</v>
      </c>
      <c r="O7" s="54"/>
      <c r="P7" s="55" t="s">
        <v>189</v>
      </c>
      <c r="Q7" s="58" t="s">
        <v>190</v>
      </c>
      <c r="R7" s="91">
        <f>[5]!s_pq_pctchange(Q7,$Q$18,$Q$19)</f>
        <v>3.2129011074220282</v>
      </c>
    </row>
    <row r="8" spans="1:18">
      <c r="H8" s="95">
        <v>41585</v>
      </c>
      <c r="I8" s="103">
        <v>2340.5520000000001</v>
      </c>
      <c r="J8" s="103">
        <v>5368.5895</v>
      </c>
      <c r="K8" s="103">
        <v>-0.553033</v>
      </c>
      <c r="L8" s="103">
        <v>-1.760832</v>
      </c>
      <c r="M8" s="49">
        <f t="shared" si="0"/>
        <v>-1.6762348694828844E-2</v>
      </c>
      <c r="N8" s="49">
        <f t="shared" si="1"/>
        <v>-2.7356789710941687E-2</v>
      </c>
      <c r="O8" s="54"/>
      <c r="P8" s="55" t="s">
        <v>192</v>
      </c>
      <c r="Q8" s="58" t="s">
        <v>191</v>
      </c>
      <c r="R8" s="91">
        <f>[5]!s_pq_pctchange(Q8,$Q$18,$Q$19)</f>
        <v>2.3733158795361087</v>
      </c>
    </row>
    <row r="9" spans="1:18">
      <c r="H9" s="95">
        <v>41586</v>
      </c>
      <c r="I9" s="103">
        <v>2307.9450000000002</v>
      </c>
      <c r="J9" s="103">
        <v>5292.5973000000004</v>
      </c>
      <c r="K9" s="103">
        <v>-1.393133</v>
      </c>
      <c r="L9" s="103">
        <v>-1.415497</v>
      </c>
      <c r="M9" s="49">
        <f t="shared" si="0"/>
        <v>-3.0460155919837195E-2</v>
      </c>
      <c r="N9" s="49">
        <f t="shared" si="1"/>
        <v>-4.1124520949272991E-2</v>
      </c>
      <c r="O9" s="54"/>
      <c r="P9" s="55" t="s">
        <v>194</v>
      </c>
      <c r="Q9" s="58" t="s">
        <v>193</v>
      </c>
      <c r="R9" s="91">
        <f>[5]!s_pq_pctchange(Q9,$Q$18,$Q$19)</f>
        <v>2.8683309081416253</v>
      </c>
    </row>
    <row r="10" spans="1:18">
      <c r="H10" s="95">
        <v>41589</v>
      </c>
      <c r="I10" s="103">
        <v>2315.8890000000001</v>
      </c>
      <c r="J10" s="103">
        <v>5421.2163</v>
      </c>
      <c r="K10" s="103">
        <v>0.34420200000000001</v>
      </c>
      <c r="L10" s="103">
        <v>2.4301680000000001</v>
      </c>
      <c r="M10" s="49">
        <f t="shared" si="0"/>
        <v>-2.7122977381625502E-2</v>
      </c>
      <c r="N10" s="49">
        <f t="shared" si="1"/>
        <v>-1.7822236976142269E-2</v>
      </c>
      <c r="O10" s="54"/>
      <c r="P10" s="55" t="s">
        <v>196</v>
      </c>
      <c r="Q10" s="58" t="s">
        <v>195</v>
      </c>
      <c r="R10" s="91">
        <f>[5]!s_pq_pctchange(Q10,$Q$18,$Q$19)</f>
        <v>5.1194952352952239</v>
      </c>
    </row>
    <row r="11" spans="1:18">
      <c r="H11" s="95">
        <v>41590</v>
      </c>
      <c r="I11" s="103">
        <v>2340</v>
      </c>
      <c r="J11" s="103">
        <v>5507.1736000000001</v>
      </c>
      <c r="K11" s="103">
        <v>1.041112</v>
      </c>
      <c r="L11" s="103">
        <v>1.585572</v>
      </c>
      <c r="M11" s="49">
        <f t="shared" si="0"/>
        <v>-1.699423723373783E-2</v>
      </c>
      <c r="N11" s="49">
        <f t="shared" si="1"/>
        <v>-2.2490991491991297E-3</v>
      </c>
      <c r="O11" s="54"/>
      <c r="P11" s="55" t="s">
        <v>198</v>
      </c>
      <c r="Q11" s="58" t="s">
        <v>197</v>
      </c>
      <c r="R11" s="91">
        <f>[5]!s_pq_pctchange(Q11,$Q$18,$Q$19)</f>
        <v>3.7241153340291877</v>
      </c>
    </row>
    <row r="12" spans="1:18">
      <c r="H12" s="95">
        <v>41591</v>
      </c>
      <c r="I12" s="103">
        <v>2288.116</v>
      </c>
      <c r="J12" s="103">
        <v>5413.2587999999996</v>
      </c>
      <c r="K12" s="103">
        <v>-2.2172649999999998</v>
      </c>
      <c r="L12" s="103">
        <v>-1.7053179999999999</v>
      </c>
      <c r="M12" s="49">
        <f t="shared" si="0"/>
        <v>-3.879007953944924E-2</v>
      </c>
      <c r="N12" s="49">
        <f t="shared" si="1"/>
        <v>-1.9263920745384744E-2</v>
      </c>
      <c r="O12" s="54"/>
      <c r="P12" s="55" t="s">
        <v>200</v>
      </c>
      <c r="Q12" s="58" t="s">
        <v>199</v>
      </c>
      <c r="R12" s="91">
        <f>[5]!s_pq_pctchange(Q12,$Q$18,$Q$19)</f>
        <v>4.8747830282952931</v>
      </c>
    </row>
    <row r="13" spans="1:18">
      <c r="H13" s="95">
        <v>41592</v>
      </c>
      <c r="I13" s="103">
        <v>2304.5010000000002</v>
      </c>
      <c r="J13" s="103">
        <v>5504.8760000000002</v>
      </c>
      <c r="K13" s="103">
        <v>0.71609100000000003</v>
      </c>
      <c r="L13" s="103">
        <v>1.6924589999999999</v>
      </c>
      <c r="M13" s="49">
        <f t="shared" si="0"/>
        <v>-3.1906938760421277E-2</v>
      </c>
      <c r="N13" s="49">
        <f t="shared" si="1"/>
        <v>-2.6653621247832993E-3</v>
      </c>
      <c r="O13" s="54"/>
      <c r="P13" s="55" t="s">
        <v>202</v>
      </c>
      <c r="Q13" s="58" t="s">
        <v>201</v>
      </c>
      <c r="R13" s="91">
        <f>[5]!s_pq_pctchange(Q13,$Q$18,$Q$19)</f>
        <v>4.606646515103141</v>
      </c>
    </row>
    <row r="14" spans="1:18">
      <c r="H14" s="95">
        <v>41593</v>
      </c>
      <c r="I14" s="103">
        <v>2350.7339999999999</v>
      </c>
      <c r="J14" s="103">
        <v>5560.6184000000003</v>
      </c>
      <c r="K14" s="103">
        <v>2.0062039999999999</v>
      </c>
      <c r="L14" s="103">
        <v>1.0125999999999999</v>
      </c>
      <c r="M14" s="49">
        <f t="shared" si="0"/>
        <v>-1.2485013362997233E-2</v>
      </c>
      <c r="N14" s="49">
        <f t="shared" si="1"/>
        <v>7.4336530607168605E-3</v>
      </c>
      <c r="O14" s="54"/>
      <c r="Q14" s="58"/>
      <c r="R14" s="91"/>
    </row>
    <row r="15" spans="1:18">
      <c r="H15" s="95">
        <v>41596</v>
      </c>
      <c r="I15" s="103">
        <v>2428.9029999999998</v>
      </c>
      <c r="J15" s="103">
        <v>5620.5567000000001</v>
      </c>
      <c r="K15" s="103">
        <v>3.3253020000000002</v>
      </c>
      <c r="L15" s="103">
        <v>1.0779069999999999</v>
      </c>
      <c r="M15" s="49">
        <f t="shared" si="0"/>
        <v>2.0352840256522287E-2</v>
      </c>
      <c r="N15" s="49">
        <f t="shared" si="1"/>
        <v>1.8292851837466095E-2</v>
      </c>
      <c r="O15" s="54"/>
    </row>
    <row r="16" spans="1:18">
      <c r="H16" s="95">
        <v>41597</v>
      </c>
      <c r="I16" s="103">
        <v>2412.163</v>
      </c>
      <c r="J16" s="103">
        <v>5607.1268</v>
      </c>
      <c r="K16" s="103">
        <v>-0.68920000000000003</v>
      </c>
      <c r="L16" s="103">
        <v>-0.23894299999999999</v>
      </c>
      <c r="M16" s="49">
        <f t="shared" si="0"/>
        <v>1.332056826134842E-2</v>
      </c>
      <c r="N16" s="49">
        <f t="shared" si="1"/>
        <v>1.5859717203152712E-2</v>
      </c>
      <c r="O16" s="54"/>
    </row>
    <row r="17" spans="1:18">
      <c r="H17" s="95">
        <v>41598</v>
      </c>
      <c r="I17" s="103">
        <v>2424.85</v>
      </c>
      <c r="J17" s="103">
        <v>5631.7712000000001</v>
      </c>
      <c r="K17" s="103">
        <v>0.52595899999999995</v>
      </c>
      <c r="L17" s="103">
        <v>0.43951899999999999</v>
      </c>
      <c r="M17" s="49">
        <f t="shared" si="0"/>
        <v>1.8650223864859372E-2</v>
      </c>
      <c r="N17" s="49">
        <f t="shared" si="1"/>
        <v>2.0324615912887811E-2</v>
      </c>
      <c r="O17" s="54"/>
      <c r="P17" s="54"/>
    </row>
    <row r="18" spans="1:18">
      <c r="H18" s="95">
        <v>41599</v>
      </c>
      <c r="I18" s="103">
        <v>2409.989</v>
      </c>
      <c r="J18" s="103">
        <v>5611.3932000000004</v>
      </c>
      <c r="K18" s="103">
        <v>-0.61286300000000005</v>
      </c>
      <c r="L18" s="103">
        <v>-0.36183999999999999</v>
      </c>
      <c r="M18" s="49">
        <f t="shared" si="0"/>
        <v>1.2407297095427872E-2</v>
      </c>
      <c r="N18" s="49">
        <f t="shared" si="1"/>
        <v>1.6632673487550598E-2</v>
      </c>
      <c r="O18" s="54"/>
      <c r="P18" s="55" t="s">
        <v>24</v>
      </c>
      <c r="Q18" s="60">
        <f>Q19-4</f>
        <v>41939</v>
      </c>
      <c r="R18"/>
    </row>
    <row r="19" spans="1:18">
      <c r="H19" s="95">
        <v>41600</v>
      </c>
      <c r="I19" s="103">
        <v>2397.962</v>
      </c>
      <c r="J19" s="103">
        <v>5573.6073999999999</v>
      </c>
      <c r="K19" s="103">
        <v>-0.49904799999999999</v>
      </c>
      <c r="L19" s="103">
        <v>-0.67337599999999997</v>
      </c>
      <c r="M19" s="49">
        <f t="shared" si="0"/>
        <v>7.3548995275689588E-3</v>
      </c>
      <c r="N19" s="49">
        <f t="shared" si="1"/>
        <v>9.7869085402881861E-3</v>
      </c>
      <c r="O19" s="54"/>
      <c r="P19" s="55" t="s">
        <v>25</v>
      </c>
      <c r="Q19" s="60">
        <f>华融行业周报!E11</f>
        <v>41943</v>
      </c>
      <c r="R19"/>
    </row>
    <row r="20" spans="1:18">
      <c r="H20" s="95">
        <v>41603</v>
      </c>
      <c r="I20" s="103">
        <v>2388.6289999999999</v>
      </c>
      <c r="J20" s="103">
        <v>5589.5437000000002</v>
      </c>
      <c r="K20" s="103">
        <v>-0.389206</v>
      </c>
      <c r="L20" s="103">
        <v>0.28592400000000001</v>
      </c>
      <c r="M20" s="49">
        <f t="shared" si="0"/>
        <v>3.4342188506897298E-3</v>
      </c>
      <c r="N20" s="49">
        <f t="shared" si="1"/>
        <v>1.2674135062660685E-2</v>
      </c>
      <c r="O20" s="54"/>
      <c r="P20" s="54"/>
      <c r="Q20" s="60"/>
    </row>
    <row r="21" spans="1:18">
      <c r="H21" s="95">
        <v>41604</v>
      </c>
      <c r="I21" s="103">
        <v>2387.4160000000002</v>
      </c>
      <c r="J21" s="103">
        <v>5611.7790999999997</v>
      </c>
      <c r="K21" s="103">
        <v>-5.0782000000000001E-2</v>
      </c>
      <c r="L21" s="103">
        <v>0.39780300000000002</v>
      </c>
      <c r="M21" s="49">
        <f t="shared" si="0"/>
        <v>2.9246521881960419E-3</v>
      </c>
      <c r="N21" s="49">
        <f t="shared" si="1"/>
        <v>1.670258812990677E-2</v>
      </c>
      <c r="O21" s="54"/>
      <c r="P21" s="54"/>
    </row>
    <row r="22" spans="1:18">
      <c r="A22" s="87" t="s">
        <v>31</v>
      </c>
      <c r="H22" s="95">
        <v>41605</v>
      </c>
      <c r="I22" s="103">
        <v>2414.4810000000002</v>
      </c>
      <c r="J22" s="103">
        <v>5652.8665000000001</v>
      </c>
      <c r="K22" s="103">
        <v>1.1336520000000001</v>
      </c>
      <c r="L22" s="103">
        <v>0.73216400000000004</v>
      </c>
      <c r="M22" s="49">
        <f t="shared" si="0"/>
        <v>1.4294332089592965E-2</v>
      </c>
      <c r="N22" s="49">
        <f t="shared" si="1"/>
        <v>2.4146513697028471E-2</v>
      </c>
      <c r="O22" s="54"/>
      <c r="P22" s="59" t="s">
        <v>58</v>
      </c>
      <c r="Q22" s="59" t="s">
        <v>59</v>
      </c>
      <c r="R22" s="48" t="s">
        <v>60</v>
      </c>
    </row>
    <row r="23" spans="1:18">
      <c r="H23" s="95">
        <v>41606</v>
      </c>
      <c r="I23" s="103">
        <v>2439.5300000000002</v>
      </c>
      <c r="J23" s="103">
        <v>5708.0808999999999</v>
      </c>
      <c r="K23" s="103">
        <v>1.0374490000000001</v>
      </c>
      <c r="L23" s="103">
        <v>0.97675000000000001</v>
      </c>
      <c r="M23" s="49">
        <f t="shared" si="0"/>
        <v>2.4817114718452826E-2</v>
      </c>
      <c r="N23" s="49">
        <f t="shared" si="1"/>
        <v>3.4149869563627089E-2</v>
      </c>
      <c r="O23" s="54"/>
      <c r="P23" s="55" t="s">
        <v>23</v>
      </c>
      <c r="Q23" s="58" t="s">
        <v>88</v>
      </c>
      <c r="R23" s="91">
        <f>[5]!s_pq_pctchange(P23,$Q$18,$Q$19)</f>
        <v>1.7678157231574065</v>
      </c>
    </row>
    <row r="24" spans="1:18">
      <c r="A24" s="53" t="s">
        <v>29</v>
      </c>
      <c r="H24" s="95">
        <v>41607</v>
      </c>
      <c r="I24" s="103">
        <v>2438.944</v>
      </c>
      <c r="J24" s="103">
        <v>5774.3321999999998</v>
      </c>
      <c r="K24" s="103">
        <v>-2.4021000000000001E-2</v>
      </c>
      <c r="L24" s="103">
        <v>1.160658</v>
      </c>
      <c r="M24" s="49">
        <f t="shared" si="0"/>
        <v>2.4570943189828442E-2</v>
      </c>
      <c r="N24" s="49">
        <f t="shared" si="1"/>
        <v>4.6152813189289432E-2</v>
      </c>
      <c r="O24" s="54"/>
      <c r="P24" s="55" t="s">
        <v>114</v>
      </c>
      <c r="Q24" s="58" t="s">
        <v>95</v>
      </c>
      <c r="R24" s="91">
        <f>[5]!s_pq_pctchange(P24,$Q$18,$Q$19)</f>
        <v>5.6758178230098544</v>
      </c>
    </row>
    <row r="25" spans="1:18">
      <c r="H25" s="95">
        <v>41610</v>
      </c>
      <c r="I25" s="103">
        <v>2418.788</v>
      </c>
      <c r="J25" s="103">
        <v>5524.8162000000002</v>
      </c>
      <c r="K25" s="103">
        <v>-0.82642300000000002</v>
      </c>
      <c r="L25" s="103">
        <v>-4.321123</v>
      </c>
      <c r="M25" s="49">
        <f t="shared" si="0"/>
        <v>1.6103650816188697E-2</v>
      </c>
      <c r="N25" s="49">
        <f t="shared" si="1"/>
        <v>9.4726278196466396E-4</v>
      </c>
      <c r="O25" s="54"/>
      <c r="P25" s="55" t="s">
        <v>108</v>
      </c>
      <c r="Q25" s="58" t="s">
        <v>68</v>
      </c>
      <c r="R25" s="91">
        <f>[5]!s_pq_pctchange(P25,$Q$18,$Q$19)</f>
        <v>4.2295432776607633</v>
      </c>
    </row>
    <row r="26" spans="1:18">
      <c r="H26" s="95">
        <v>41611</v>
      </c>
      <c r="I26" s="103">
        <v>2442.7840000000001</v>
      </c>
      <c r="J26" s="103">
        <v>5639.3207000000002</v>
      </c>
      <c r="K26" s="103">
        <v>0.99206700000000003</v>
      </c>
      <c r="L26" s="103">
        <v>2.072549</v>
      </c>
      <c r="M26" s="49">
        <f t="shared" si="0"/>
        <v>2.6184080851803904E-2</v>
      </c>
      <c r="N26" s="49">
        <f t="shared" si="1"/>
        <v>2.1692381117524473E-2</v>
      </c>
      <c r="O26" s="54"/>
      <c r="P26" s="55" t="s">
        <v>83</v>
      </c>
      <c r="Q26" s="58" t="s">
        <v>84</v>
      </c>
      <c r="R26" s="91">
        <f>[5]!s_pq_pctchange(P26,$Q$18,$Q$19)</f>
        <v>4.6058847532486569</v>
      </c>
    </row>
    <row r="27" spans="1:18">
      <c r="H27" s="95">
        <v>41612</v>
      </c>
      <c r="I27" s="103">
        <v>2475.1350000000002</v>
      </c>
      <c r="J27" s="103">
        <v>5706.1691000000001</v>
      </c>
      <c r="K27" s="103">
        <v>1.3243499999999999</v>
      </c>
      <c r="L27" s="103">
        <v>1.185398</v>
      </c>
      <c r="M27" s="49">
        <f t="shared" si="0"/>
        <v>3.9774345566014002E-2</v>
      </c>
      <c r="N27" s="49">
        <f t="shared" si="1"/>
        <v>3.3803503113103872E-2</v>
      </c>
      <c r="O27" s="54"/>
      <c r="P27" s="55" t="s">
        <v>91</v>
      </c>
      <c r="Q27" s="58" t="s">
        <v>92</v>
      </c>
      <c r="R27" s="91">
        <f>[5]!s_pq_pctchange(P27,$Q$18,$Q$19)</f>
        <v>5.6955117048193893</v>
      </c>
    </row>
    <row r="28" spans="1:18">
      <c r="H28" s="95">
        <v>41613</v>
      </c>
      <c r="I28" s="103">
        <v>2468.1970000000001</v>
      </c>
      <c r="J28" s="103">
        <v>5695.4938000000002</v>
      </c>
      <c r="K28" s="103">
        <v>-0.280308</v>
      </c>
      <c r="L28" s="103">
        <v>-0.187083</v>
      </c>
      <c r="M28" s="49">
        <f t="shared" si="0"/>
        <v>3.6859775488205182E-2</v>
      </c>
      <c r="N28" s="49">
        <f t="shared" si="1"/>
        <v>3.1869427493651514E-2</v>
      </c>
      <c r="O28" s="54"/>
      <c r="P28" s="55" t="s">
        <v>86</v>
      </c>
      <c r="Q28" s="58" t="s">
        <v>87</v>
      </c>
      <c r="R28" s="91">
        <f>[5]!s_pq_pctchange(P28,$Q$18,$Q$19)</f>
        <v>3.4339932414180874</v>
      </c>
    </row>
    <row r="29" spans="1:18">
      <c r="H29" s="95">
        <v>41614</v>
      </c>
      <c r="I29" s="103">
        <v>2452.2869999999998</v>
      </c>
      <c r="J29" s="103">
        <v>5680.0304999999998</v>
      </c>
      <c r="K29" s="103">
        <v>-0.64459999999999995</v>
      </c>
      <c r="L29" s="103">
        <v>-0.27150099999999999</v>
      </c>
      <c r="M29" s="49">
        <f t="shared" si="0"/>
        <v>3.0176176477260119E-2</v>
      </c>
      <c r="N29" s="49">
        <f t="shared" si="1"/>
        <v>2.9067895777795005E-2</v>
      </c>
      <c r="O29" s="54"/>
      <c r="P29" s="55" t="s">
        <v>109</v>
      </c>
      <c r="Q29" s="58" t="s">
        <v>71</v>
      </c>
      <c r="R29" s="91">
        <f>[5]!s_pq_pctchange(P29,$Q$18,$Q$19)</f>
        <v>5.9692638187179181</v>
      </c>
    </row>
    <row r="30" spans="1:18">
      <c r="H30" s="95">
        <v>41617</v>
      </c>
      <c r="I30" s="103">
        <v>2450.8719999999998</v>
      </c>
      <c r="J30" s="103">
        <v>5705.4655000000002</v>
      </c>
      <c r="K30" s="103">
        <v>-5.7701000000000002E-2</v>
      </c>
      <c r="L30" s="103">
        <v>0.447797</v>
      </c>
      <c r="M30" s="49">
        <f t="shared" si="0"/>
        <v>2.9581752052339372E-2</v>
      </c>
      <c r="N30" s="49">
        <f t="shared" si="1"/>
        <v>3.3676029823749287E-2</v>
      </c>
      <c r="O30" s="54"/>
      <c r="P30" s="55" t="s">
        <v>64</v>
      </c>
      <c r="Q30" s="58" t="s">
        <v>65</v>
      </c>
      <c r="R30" s="91">
        <f>[5]!s_pq_pctchange(P30,$Q$18,$Q$19)</f>
        <v>7.4225037561841845</v>
      </c>
    </row>
    <row r="31" spans="1:18">
      <c r="H31" s="95">
        <v>41618</v>
      </c>
      <c r="I31" s="103">
        <v>2453.3220000000001</v>
      </c>
      <c r="J31" s="103">
        <v>5663.6508000000003</v>
      </c>
      <c r="K31" s="103">
        <v>9.9963999999999997E-2</v>
      </c>
      <c r="L31" s="103">
        <v>-0.73288799999999998</v>
      </c>
      <c r="M31" s="49">
        <f t="shared" si="0"/>
        <v>3.0610967487714413E-2</v>
      </c>
      <c r="N31" s="49">
        <f t="shared" si="1"/>
        <v>2.6100337168299736E-2</v>
      </c>
      <c r="O31" s="54"/>
      <c r="P31" s="55" t="s">
        <v>117</v>
      </c>
      <c r="Q31" s="58" t="s">
        <v>102</v>
      </c>
      <c r="R31" s="91">
        <f>[5]!s_pq_pctchange(P31,$Q$18,$Q$19)</f>
        <v>2.9922821602573091</v>
      </c>
    </row>
    <row r="32" spans="1:18">
      <c r="H32" s="95">
        <v>41619</v>
      </c>
      <c r="I32" s="103">
        <v>2412.7629999999999</v>
      </c>
      <c r="J32" s="103">
        <v>5613.4948999999997</v>
      </c>
      <c r="K32" s="103">
        <v>-1.6532279999999999</v>
      </c>
      <c r="L32" s="103">
        <v>-0.885575</v>
      </c>
      <c r="M32" s="49">
        <f t="shared" si="0"/>
        <v>1.3572621021032072E-2</v>
      </c>
      <c r="N32" s="49">
        <f t="shared" si="1"/>
        <v>1.7013444681746703E-2</v>
      </c>
      <c r="O32" s="54"/>
      <c r="P32" s="55" t="s">
        <v>113</v>
      </c>
      <c r="Q32" s="58" t="s">
        <v>85</v>
      </c>
      <c r="R32" s="91">
        <f>[5]!s_pq_pctchange(P32,$Q$18,$Q$19)</f>
        <v>5.5645384662845743</v>
      </c>
    </row>
    <row r="33" spans="1:18">
      <c r="H33" s="95">
        <v>41620</v>
      </c>
      <c r="I33" s="103">
        <v>2410.0149999999999</v>
      </c>
      <c r="J33" s="103">
        <v>5662.5016999999998</v>
      </c>
      <c r="K33" s="103">
        <v>-0.113894</v>
      </c>
      <c r="L33" s="103">
        <v>0.87301799999999996</v>
      </c>
      <c r="M33" s="49">
        <f t="shared" si="0"/>
        <v>1.2418219381680862E-2</v>
      </c>
      <c r="N33" s="49">
        <f t="shared" si="1"/>
        <v>2.5892151328621882E-2</v>
      </c>
      <c r="O33" s="54"/>
      <c r="P33" s="55" t="s">
        <v>116</v>
      </c>
      <c r="Q33" s="58" t="s">
        <v>97</v>
      </c>
      <c r="R33" s="91">
        <f>[5]!s_pq_pctchange(P33,$Q$18,$Q$19)</f>
        <v>3.4504782204068496</v>
      </c>
    </row>
    <row r="34" spans="1:18">
      <c r="H34" s="95">
        <v>41621</v>
      </c>
      <c r="I34" s="103">
        <v>2406.6390000000001</v>
      </c>
      <c r="J34" s="103">
        <v>5687.4529000000002</v>
      </c>
      <c r="K34" s="103">
        <v>-0.14008200000000001</v>
      </c>
      <c r="L34" s="103">
        <v>0.440639</v>
      </c>
      <c r="M34" s="49">
        <f t="shared" si="0"/>
        <v>1.1000002520527463E-2</v>
      </c>
      <c r="N34" s="49">
        <f t="shared" si="1"/>
        <v>3.0412633900173347E-2</v>
      </c>
      <c r="O34" s="54"/>
      <c r="P34" s="55" t="s">
        <v>74</v>
      </c>
      <c r="Q34" s="58" t="s">
        <v>75</v>
      </c>
      <c r="R34" s="91">
        <f>[5]!s_pq_pctchange(P34,$Q$18,$Q$19)</f>
        <v>5.3531579394805684</v>
      </c>
    </row>
    <row r="35" spans="1:18">
      <c r="H35" s="95">
        <v>41624</v>
      </c>
      <c r="I35" s="103">
        <v>2367.9229999999998</v>
      </c>
      <c r="J35" s="103">
        <v>5602.9089000000004</v>
      </c>
      <c r="K35" s="103">
        <v>-1.608717</v>
      </c>
      <c r="L35" s="103">
        <v>-1.4864999999999999</v>
      </c>
      <c r="M35" s="49">
        <f t="shared" si="0"/>
        <v>-5.2641218859933447E-3</v>
      </c>
      <c r="N35" s="49">
        <f t="shared" si="1"/>
        <v>1.5095547806949439E-2</v>
      </c>
      <c r="O35" s="54"/>
      <c r="P35" s="55" t="s">
        <v>106</v>
      </c>
      <c r="Q35" s="58" t="s">
        <v>62</v>
      </c>
      <c r="R35" s="91">
        <f>[5]!s_pq_pctchange(P35,$Q$18,$Q$19)</f>
        <v>5.9331723228766453</v>
      </c>
    </row>
    <row r="36" spans="1:18">
      <c r="H36" s="95">
        <v>41625</v>
      </c>
      <c r="I36" s="103">
        <v>2356.3760000000002</v>
      </c>
      <c r="J36" s="103">
        <v>5636.8029999999999</v>
      </c>
      <c r="K36" s="103">
        <v>-0.48764299999999999</v>
      </c>
      <c r="L36" s="103">
        <v>0.60493799999999998</v>
      </c>
      <c r="M36" s="49">
        <f t="shared" si="0"/>
        <v>-1.0114877246105158E-2</v>
      </c>
      <c r="N36" s="49">
        <f t="shared" si="1"/>
        <v>2.1236241975102654E-2</v>
      </c>
      <c r="O36" s="54"/>
      <c r="P36" s="55" t="s">
        <v>66</v>
      </c>
      <c r="Q36" s="58" t="s">
        <v>67</v>
      </c>
      <c r="R36" s="91">
        <f>[5]!s_pq_pctchange(P36,$Q$18,$Q$19)</f>
        <v>8.670337103798186</v>
      </c>
    </row>
    <row r="37" spans="1:18">
      <c r="H37" s="95">
        <v>41626</v>
      </c>
      <c r="I37" s="103">
        <v>2357.2260000000001</v>
      </c>
      <c r="J37" s="103">
        <v>5670.5479999999998</v>
      </c>
      <c r="K37" s="103">
        <v>3.6072E-2</v>
      </c>
      <c r="L37" s="103">
        <v>0.59865500000000005</v>
      </c>
      <c r="M37" s="49">
        <f t="shared" si="0"/>
        <v>-9.7578025032200033E-3</v>
      </c>
      <c r="N37" s="49">
        <f t="shared" si="1"/>
        <v>2.734992325604324E-2</v>
      </c>
      <c r="O37" s="54"/>
      <c r="P37" s="55" t="s">
        <v>69</v>
      </c>
      <c r="Q37" s="58" t="s">
        <v>70</v>
      </c>
      <c r="R37" s="91">
        <f>[5]!s_pq_pctchange(P37,$Q$18,$Q$19)</f>
        <v>8.0077337878622359</v>
      </c>
    </row>
    <row r="38" spans="1:18">
      <c r="H38" s="95">
        <v>41627</v>
      </c>
      <c r="I38" s="103">
        <v>2332.41</v>
      </c>
      <c r="J38" s="103">
        <v>5627.4085999999998</v>
      </c>
      <c r="K38" s="103">
        <v>-1.0527629999999999</v>
      </c>
      <c r="L38" s="103">
        <v>-0.76076200000000005</v>
      </c>
      <c r="M38" s="49">
        <f t="shared" si="0"/>
        <v>-2.0182704643736171E-2</v>
      </c>
      <c r="N38" s="49">
        <f t="shared" si="1"/>
        <v>1.9534230790462903E-2</v>
      </c>
      <c r="O38" s="54"/>
      <c r="P38" s="55" t="s">
        <v>93</v>
      </c>
      <c r="Q38" s="58" t="s">
        <v>94</v>
      </c>
      <c r="R38" s="91">
        <f>[5]!s_pq_pctchange(P38,$Q$18,$Q$19)</f>
        <v>6.1780411999876383</v>
      </c>
    </row>
    <row r="39" spans="1:18">
      <c r="H39" s="95">
        <v>41628</v>
      </c>
      <c r="I39" s="103">
        <v>2278.136</v>
      </c>
      <c r="J39" s="103">
        <v>5596.6125000000002</v>
      </c>
      <c r="K39" s="103">
        <v>-2.3269489999999999</v>
      </c>
      <c r="L39" s="103">
        <v>-0.54725199999999996</v>
      </c>
      <c r="M39" s="49">
        <f t="shared" si="0"/>
        <v>-4.2982557108854125E-2</v>
      </c>
      <c r="N39" s="49">
        <f t="shared" si="1"/>
        <v>1.3954810429047004E-2</v>
      </c>
      <c r="O39" s="54"/>
      <c r="P39" s="55" t="s">
        <v>111</v>
      </c>
      <c r="Q39" s="58" t="s">
        <v>79</v>
      </c>
      <c r="R39" s="91">
        <f>[5]!s_pq_pctchange(P39,$Q$18,$Q$19)</f>
        <v>4.6918682527376854</v>
      </c>
    </row>
    <row r="40" spans="1:18">
      <c r="H40" s="95">
        <v>41631</v>
      </c>
      <c r="I40" s="103">
        <v>2284.6019999999999</v>
      </c>
      <c r="J40" s="103">
        <v>5754.6185999999998</v>
      </c>
      <c r="K40" s="103">
        <v>0.283829</v>
      </c>
      <c r="L40" s="103">
        <v>2.823245</v>
      </c>
      <c r="M40" s="49">
        <f t="shared" si="0"/>
        <v>-4.0266268535329997E-2</v>
      </c>
      <c r="N40" s="49">
        <f t="shared" si="1"/>
        <v>4.2581242073570058E-2</v>
      </c>
      <c r="O40" s="54"/>
      <c r="P40" s="55" t="s">
        <v>107</v>
      </c>
      <c r="Q40" s="58" t="s">
        <v>63</v>
      </c>
      <c r="R40" s="91">
        <f>[5]!s_pq_pctchange(P40,$Q$18,$Q$19)</f>
        <v>5.2936089795429186</v>
      </c>
    </row>
    <row r="41" spans="1:18">
      <c r="A41" s="87" t="s">
        <v>31</v>
      </c>
      <c r="H41" s="95">
        <v>41632</v>
      </c>
      <c r="I41" s="103">
        <v>2288.248</v>
      </c>
      <c r="J41" s="103">
        <v>5734.4072999999999</v>
      </c>
      <c r="K41" s="103">
        <v>0.15959000000000001</v>
      </c>
      <c r="L41" s="103">
        <v>-0.351219</v>
      </c>
      <c r="M41" s="49">
        <f t="shared" si="0"/>
        <v>-3.8734627932318855E-2</v>
      </c>
      <c r="N41" s="49">
        <f t="shared" si="1"/>
        <v>3.8919501179408789E-2</v>
      </c>
      <c r="O41" s="54"/>
      <c r="P41" s="55" t="s">
        <v>89</v>
      </c>
      <c r="Q41" s="58" t="s">
        <v>90</v>
      </c>
      <c r="R41" s="91">
        <f>[5]!s_pq_pctchange(P41,$Q$18,$Q$19)</f>
        <v>3.1639176398586821</v>
      </c>
    </row>
    <row r="42" spans="1:18">
      <c r="H42" s="95">
        <v>41633</v>
      </c>
      <c r="I42" s="103">
        <v>2305.11</v>
      </c>
      <c r="J42" s="103">
        <v>5757.9732999999997</v>
      </c>
      <c r="K42" s="103">
        <v>0.736896</v>
      </c>
      <c r="L42" s="103">
        <v>0.41095799999999999</v>
      </c>
      <c r="M42" s="49">
        <f t="shared" si="0"/>
        <v>-3.1651105209342445E-2</v>
      </c>
      <c r="N42" s="49">
        <f t="shared" si="1"/>
        <v>4.3189022977205171E-2</v>
      </c>
      <c r="O42" s="54"/>
      <c r="P42" s="55" t="s">
        <v>81</v>
      </c>
      <c r="Q42" s="58" t="s">
        <v>82</v>
      </c>
      <c r="R42" s="91">
        <f>[5]!s_pq_pctchange(P42,$Q$18,$Q$19)</f>
        <v>5.3423712304579762</v>
      </c>
    </row>
    <row r="43" spans="1:18">
      <c r="A43" s="53" t="s">
        <v>29</v>
      </c>
      <c r="H43" s="95">
        <v>41634</v>
      </c>
      <c r="I43" s="103">
        <v>2265.3339999999998</v>
      </c>
      <c r="J43" s="103">
        <v>5709.7776000000003</v>
      </c>
      <c r="K43" s="103">
        <v>-1.7255579999999999</v>
      </c>
      <c r="L43" s="103">
        <v>-0.83702500000000002</v>
      </c>
      <c r="M43" s="49">
        <f t="shared" si="0"/>
        <v>-4.8360522824637764E-2</v>
      </c>
      <c r="N43" s="49">
        <f t="shared" si="1"/>
        <v>3.4457265712074969E-2</v>
      </c>
      <c r="O43" s="54"/>
      <c r="P43" s="55" t="s">
        <v>72</v>
      </c>
      <c r="Q43" s="58" t="s">
        <v>73</v>
      </c>
      <c r="R43" s="91">
        <f>[5]!s_pq_pctchange(P43,$Q$18,$Q$19)</f>
        <v>5.2367300902641301</v>
      </c>
    </row>
    <row r="44" spans="1:18">
      <c r="H44" s="95">
        <v>41635</v>
      </c>
      <c r="I44" s="103">
        <v>2303.4780000000001</v>
      </c>
      <c r="J44" s="103">
        <v>5761.7932000000001</v>
      </c>
      <c r="K44" s="103">
        <v>1.6838139999999999</v>
      </c>
      <c r="L44" s="103">
        <v>0.91099200000000002</v>
      </c>
      <c r="M44" s="49">
        <f t="shared" si="0"/>
        <v>-3.233668871568196E-2</v>
      </c>
      <c r="N44" s="49">
        <f t="shared" si="1"/>
        <v>4.3881085538327369E-2</v>
      </c>
      <c r="O44" s="54"/>
      <c r="P44" s="55" t="s">
        <v>115</v>
      </c>
      <c r="Q44" s="58" t="s">
        <v>96</v>
      </c>
      <c r="R44" s="91">
        <f>[5]!s_pq_pctchange(P44,$Q$18,$Q$19)</f>
        <v>10.322236436354725</v>
      </c>
    </row>
    <row r="45" spans="1:18">
      <c r="H45" s="95">
        <v>41638</v>
      </c>
      <c r="I45" s="103">
        <v>2299.4580000000001</v>
      </c>
      <c r="J45" s="103">
        <v>5767.9749000000002</v>
      </c>
      <c r="K45" s="103">
        <v>-0.17451900000000001</v>
      </c>
      <c r="L45" s="103">
        <v>0.10728799999999999</v>
      </c>
      <c r="M45" s="49">
        <f t="shared" si="0"/>
        <v>-3.4025442205562473E-2</v>
      </c>
      <c r="N45" s="49">
        <f t="shared" si="1"/>
        <v>4.5001042378582046E-2</v>
      </c>
      <c r="O45" s="54"/>
      <c r="P45" s="55" t="s">
        <v>103</v>
      </c>
      <c r="Q45" s="58" t="s">
        <v>104</v>
      </c>
      <c r="R45" s="91">
        <f>[5]!s_pq_pctchange(P45,$Q$18,$Q$19)</f>
        <v>5.2595293615065319</v>
      </c>
    </row>
    <row r="46" spans="1:18">
      <c r="H46" s="95">
        <v>41639</v>
      </c>
      <c r="I46" s="103">
        <v>2330.0259999999998</v>
      </c>
      <c r="J46" s="103">
        <v>5813.2374</v>
      </c>
      <c r="K46" s="103">
        <v>1.3293569999999999</v>
      </c>
      <c r="L46" s="103">
        <v>0.784721</v>
      </c>
      <c r="M46" s="49">
        <f t="shared" si="0"/>
        <v>-2.1184194275545853E-2</v>
      </c>
      <c r="N46" s="49">
        <f t="shared" si="1"/>
        <v>5.320138313954148E-2</v>
      </c>
      <c r="O46" s="54"/>
      <c r="P46" s="55" t="s">
        <v>100</v>
      </c>
      <c r="Q46" s="58" t="s">
        <v>101</v>
      </c>
      <c r="R46" s="91">
        <f>[5]!s_pq_pctchange(P46,$Q$18,$Q$19)</f>
        <v>4.0385672655224081</v>
      </c>
    </row>
    <row r="47" spans="1:18">
      <c r="H47" s="95">
        <v>41641</v>
      </c>
      <c r="I47" s="103">
        <v>2321.9780000000001</v>
      </c>
      <c r="J47" s="103">
        <v>5916.2241000000004</v>
      </c>
      <c r="K47" s="103">
        <v>-0.34540399999999999</v>
      </c>
      <c r="L47" s="103">
        <v>1.7715890000000001</v>
      </c>
      <c r="M47" s="49">
        <f t="shared" si="0"/>
        <v>-2.4565061958769285E-2</v>
      </c>
      <c r="N47" s="49">
        <f t="shared" si="1"/>
        <v>7.185978764319656E-2</v>
      </c>
      <c r="O47" s="54"/>
      <c r="P47" s="55" t="s">
        <v>110</v>
      </c>
      <c r="Q47" s="58" t="s">
        <v>78</v>
      </c>
      <c r="R47" s="91">
        <f>[5]!s_pq_pctchange(P47,$Q$18,$Q$19)</f>
        <v>4.0737574172377666</v>
      </c>
    </row>
    <row r="48" spans="1:18">
      <c r="H48" s="95">
        <v>41642</v>
      </c>
      <c r="I48" s="103">
        <v>2290.779</v>
      </c>
      <c r="J48" s="103">
        <v>5884.6707999999999</v>
      </c>
      <c r="K48" s="103">
        <v>-1.343639</v>
      </c>
      <c r="L48" s="103">
        <v>-0.533335</v>
      </c>
      <c r="M48" s="49">
        <f t="shared" si="0"/>
        <v>-3.7671385374386634E-2</v>
      </c>
      <c r="N48" s="49">
        <f t="shared" si="1"/>
        <v>6.6143183122174154E-2</v>
      </c>
      <c r="O48" s="54"/>
      <c r="P48" s="55" t="s">
        <v>76</v>
      </c>
      <c r="Q48" s="58" t="s">
        <v>77</v>
      </c>
      <c r="R48" s="91">
        <f>[5]!s_pq_pctchange(P48,$Q$18,$Q$19)</f>
        <v>4.974060738998376</v>
      </c>
    </row>
    <row r="49" spans="8:18">
      <c r="H49" s="95">
        <v>41645</v>
      </c>
      <c r="I49" s="103">
        <v>2238.6370000000002</v>
      </c>
      <c r="J49" s="103">
        <v>5751.1790000000001</v>
      </c>
      <c r="K49" s="103">
        <v>-2.2761689999999999</v>
      </c>
      <c r="L49" s="103">
        <v>-2.2684669999999998</v>
      </c>
      <c r="M49" s="49">
        <f t="shared" si="0"/>
        <v>-5.9575610366761955E-2</v>
      </c>
      <c r="N49" s="49">
        <f t="shared" si="1"/>
        <v>4.1958079586270625E-2</v>
      </c>
      <c r="O49" s="54"/>
      <c r="P49" s="55" t="s">
        <v>98</v>
      </c>
      <c r="Q49" s="58" t="s">
        <v>99</v>
      </c>
      <c r="R49" s="91">
        <f>[5]!s_pq_pctchange(P49,$Q$18,$Q$19)</f>
        <v>2.9824500803332432</v>
      </c>
    </row>
    <row r="50" spans="8:18">
      <c r="H50" s="95">
        <v>41646</v>
      </c>
      <c r="I50" s="103">
        <v>2238.0010000000002</v>
      </c>
      <c r="J50" s="103">
        <v>5812.7165000000005</v>
      </c>
      <c r="K50" s="103">
        <v>-2.8410000000000001E-2</v>
      </c>
      <c r="L50" s="103">
        <v>1.069998</v>
      </c>
      <c r="M50" s="49">
        <f t="shared" si="0"/>
        <v>-5.9842786292026662E-2</v>
      </c>
      <c r="N50" s="49">
        <f t="shared" si="1"/>
        <v>5.3107010148602196E-2</v>
      </c>
      <c r="O50" s="54"/>
      <c r="P50" s="55" t="s">
        <v>105</v>
      </c>
      <c r="Q50" s="58" t="s">
        <v>61</v>
      </c>
      <c r="R50" s="91">
        <f>[5]!s_pq_pctchange(P50,$Q$18,$Q$19)</f>
        <v>3.7289371723771225</v>
      </c>
    </row>
    <row r="51" spans="8:18">
      <c r="H51" s="95">
        <v>41647</v>
      </c>
      <c r="I51" s="103">
        <v>2241.9110000000001</v>
      </c>
      <c r="J51" s="103">
        <v>5867.0042000000003</v>
      </c>
      <c r="K51" s="103">
        <v>0.174709</v>
      </c>
      <c r="L51" s="103">
        <v>0.93394699999999997</v>
      </c>
      <c r="M51" s="49">
        <f t="shared" si="0"/>
        <v>-5.820024247475486E-2</v>
      </c>
      <c r="N51" s="49">
        <f t="shared" si="1"/>
        <v>6.2942473040151325E-2</v>
      </c>
      <c r="O51" s="54"/>
      <c r="P51" s="55" t="s">
        <v>112</v>
      </c>
      <c r="Q51" s="58" t="s">
        <v>80</v>
      </c>
      <c r="R51" s="91">
        <f>[5]!s_pq_pctchange(P51,$Q$18,$Q$19)</f>
        <v>5.6069032058967849</v>
      </c>
    </row>
    <row r="52" spans="8:18">
      <c r="H52" s="95">
        <v>41648</v>
      </c>
      <c r="I52" s="103">
        <v>2222.221</v>
      </c>
      <c r="J52" s="103">
        <v>5812.5582000000004</v>
      </c>
      <c r="K52" s="103">
        <v>-0.87826899999999997</v>
      </c>
      <c r="L52" s="103">
        <v>-0.92800300000000002</v>
      </c>
      <c r="M52" s="49">
        <f t="shared" si="0"/>
        <v>-6.6471773871706885E-2</v>
      </c>
      <c r="N52" s="49">
        <f t="shared" si="1"/>
        <v>5.3078330470227142E-2</v>
      </c>
      <c r="O52" s="54"/>
      <c r="P52" s="54"/>
      <c r="R52" s="130">
        <f>SUM(R23:R51)</f>
        <v>149.66501317025865</v>
      </c>
    </row>
    <row r="53" spans="8:18">
      <c r="H53" s="95">
        <v>41649</v>
      </c>
      <c r="I53" s="103">
        <v>2204.8510000000001</v>
      </c>
      <c r="J53" s="103">
        <v>5702.6328999999996</v>
      </c>
      <c r="K53" s="103">
        <v>-0.78164999999999996</v>
      </c>
      <c r="L53" s="103">
        <v>-1.8911690000000001</v>
      </c>
      <c r="M53" s="49">
        <f t="shared" si="0"/>
        <v>-7.3768701264548708E-2</v>
      </c>
      <c r="N53" s="49">
        <f t="shared" si="1"/>
        <v>3.3162839318596093E-2</v>
      </c>
      <c r="O53" s="54"/>
      <c r="P53" s="54"/>
    </row>
    <row r="54" spans="8:18">
      <c r="H54" s="95">
        <v>41652</v>
      </c>
      <c r="I54" s="103">
        <v>2193.6790000000001</v>
      </c>
      <c r="J54" s="103">
        <v>5677.1711999999998</v>
      </c>
      <c r="K54" s="103">
        <v>-0.50670099999999996</v>
      </c>
      <c r="L54" s="103">
        <v>-0.44649</v>
      </c>
      <c r="M54" s="49">
        <f t="shared" si="0"/>
        <v>-7.8461923649858378E-2</v>
      </c>
      <c r="N54" s="49">
        <f t="shared" si="1"/>
        <v>2.854986795481107E-2</v>
      </c>
      <c r="O54" s="54"/>
      <c r="P54" s="54"/>
    </row>
    <row r="55" spans="8:18">
      <c r="H55" s="95">
        <v>41653</v>
      </c>
      <c r="I55" s="103">
        <v>2212.846</v>
      </c>
      <c r="J55" s="103">
        <v>5760.7645000000002</v>
      </c>
      <c r="K55" s="103">
        <v>0.87373800000000001</v>
      </c>
      <c r="L55" s="103">
        <v>1.4724459999999999</v>
      </c>
      <c r="M55" s="49">
        <f t="shared" si="0"/>
        <v>-7.041009824176403E-2</v>
      </c>
      <c r="N55" s="49">
        <f t="shared" si="1"/>
        <v>4.3694712922126344E-2</v>
      </c>
      <c r="O55" s="54"/>
      <c r="P55" s="54"/>
    </row>
    <row r="56" spans="8:18">
      <c r="H56" s="95">
        <v>41654</v>
      </c>
      <c r="I56" s="103">
        <v>2208.9409999999998</v>
      </c>
      <c r="J56" s="103">
        <v>5842.6835000000001</v>
      </c>
      <c r="K56" s="103">
        <v>-0.17646999999999999</v>
      </c>
      <c r="L56" s="103">
        <v>1.4220159999999999</v>
      </c>
      <c r="M56" s="49">
        <f t="shared" si="0"/>
        <v>-7.2050541619371966E-2</v>
      </c>
      <c r="N56" s="49">
        <f t="shared" si="1"/>
        <v>5.8536220015129148E-2</v>
      </c>
      <c r="O56" s="54"/>
      <c r="P56" s="54"/>
    </row>
    <row r="57" spans="8:18">
      <c r="H57" s="95">
        <v>41655</v>
      </c>
      <c r="I57" s="103">
        <v>2211.8440000000001</v>
      </c>
      <c r="J57" s="103">
        <v>5820.6162000000004</v>
      </c>
      <c r="K57" s="103">
        <v>0.13142000000000001</v>
      </c>
      <c r="L57" s="103">
        <v>-0.377691</v>
      </c>
      <c r="M57" s="49">
        <f t="shared" si="0"/>
        <v>-7.08310263504357E-2</v>
      </c>
      <c r="N57" s="49">
        <f t="shared" si="1"/>
        <v>5.4538222121192304E-2</v>
      </c>
      <c r="O57" s="54"/>
      <c r="P57" s="54"/>
    </row>
    <row r="58" spans="8:18">
      <c r="H58" s="95">
        <v>41656</v>
      </c>
      <c r="I58" s="103">
        <v>2178.4879999999998</v>
      </c>
      <c r="J58" s="103">
        <v>5746.7633999999998</v>
      </c>
      <c r="K58" s="103">
        <v>-1.5080629999999999</v>
      </c>
      <c r="L58" s="103">
        <v>-1.2688140000000001</v>
      </c>
      <c r="M58" s="49">
        <f t="shared" si="0"/>
        <v>-8.4843479437115898E-2</v>
      </c>
      <c r="N58" s="49">
        <f t="shared" si="1"/>
        <v>4.115809229736489E-2</v>
      </c>
      <c r="O58" s="54"/>
      <c r="P58" s="54"/>
    </row>
    <row r="59" spans="8:18">
      <c r="H59" s="95">
        <v>41659</v>
      </c>
      <c r="I59" s="103">
        <v>2165.9929999999999</v>
      </c>
      <c r="J59" s="103">
        <v>5680.9997000000003</v>
      </c>
      <c r="K59" s="103">
        <v>-0.57356300000000005</v>
      </c>
      <c r="L59" s="103">
        <v>-1.144361</v>
      </c>
      <c r="M59" s="49">
        <f t="shared" si="0"/>
        <v>-9.0092478157528078E-2</v>
      </c>
      <c r="N59" s="49">
        <f t="shared" si="1"/>
        <v>2.9243488603324597E-2</v>
      </c>
      <c r="O59" s="54"/>
      <c r="P59" s="54"/>
    </row>
    <row r="60" spans="8:18">
      <c r="H60" s="95">
        <v>41660</v>
      </c>
      <c r="I60" s="103">
        <v>2187.41</v>
      </c>
      <c r="J60" s="103">
        <v>5718.5868</v>
      </c>
      <c r="K60" s="103">
        <v>0.988784</v>
      </c>
      <c r="L60" s="103">
        <v>0.66162799999999999</v>
      </c>
      <c r="M60" s="49">
        <f t="shared" si="0"/>
        <v>-8.1095454900619979E-2</v>
      </c>
      <c r="N60" s="49">
        <f t="shared" si="1"/>
        <v>3.6053254484931907E-2</v>
      </c>
      <c r="O60" s="54"/>
      <c r="P60" s="54"/>
    </row>
    <row r="61" spans="8:18">
      <c r="H61" s="95">
        <v>41661</v>
      </c>
      <c r="I61" s="103">
        <v>2243.7959999999998</v>
      </c>
      <c r="J61" s="103">
        <v>5837.5264999999999</v>
      </c>
      <c r="K61" s="103">
        <v>2.5777519999999998</v>
      </c>
      <c r="L61" s="103">
        <v>2.079879</v>
      </c>
      <c r="M61" s="49">
        <f t="shared" si="0"/>
        <v>-5.7408376721415522E-2</v>
      </c>
      <c r="N61" s="49">
        <f t="shared" si="1"/>
        <v>5.7601911099265601E-2</v>
      </c>
      <c r="O61" s="54"/>
      <c r="P61" s="54"/>
    </row>
    <row r="62" spans="8:18">
      <c r="H62" s="95">
        <v>41662</v>
      </c>
      <c r="I62" s="103">
        <v>2231.8890000000001</v>
      </c>
      <c r="J62" s="103">
        <v>5850.3005999999996</v>
      </c>
      <c r="K62" s="103">
        <v>-0.530663</v>
      </c>
      <c r="L62" s="103">
        <v>0.21882699999999999</v>
      </c>
      <c r="M62" s="49">
        <f t="shared" si="0"/>
        <v>-6.2410363737337549E-2</v>
      </c>
      <c r="N62" s="49">
        <f t="shared" si="1"/>
        <v>5.9916232511352252E-2</v>
      </c>
      <c r="O62" s="54"/>
      <c r="P62" s="54"/>
    </row>
    <row r="63" spans="8:18">
      <c r="H63" s="95">
        <v>41663</v>
      </c>
      <c r="I63" s="103">
        <v>2245.6779999999999</v>
      </c>
      <c r="J63" s="103">
        <v>5937.4629000000004</v>
      </c>
      <c r="K63" s="103">
        <v>0.61781699999999995</v>
      </c>
      <c r="L63" s="103">
        <v>1.4898769999999999</v>
      </c>
      <c r="M63" s="49">
        <f t="shared" si="0"/>
        <v>-5.6617771231874392E-2</v>
      </c>
      <c r="N63" s="49">
        <f t="shared" si="1"/>
        <v>7.5707683746015997E-2</v>
      </c>
      <c r="O63" s="54"/>
      <c r="P63" s="54"/>
    </row>
    <row r="64" spans="8:18">
      <c r="H64" s="95">
        <v>41666</v>
      </c>
      <c r="I64" s="103">
        <v>2215.9189999999999</v>
      </c>
      <c r="J64" s="103">
        <v>5892.3189000000002</v>
      </c>
      <c r="K64" s="103">
        <v>-1.3251679999999999</v>
      </c>
      <c r="L64" s="103">
        <v>-0.76032500000000003</v>
      </c>
      <c r="M64" s="49">
        <f t="shared" si="0"/>
        <v>-6.9119168024250999E-2</v>
      </c>
      <c r="N64" s="49">
        <f t="shared" si="1"/>
        <v>6.7528811979923775E-2</v>
      </c>
      <c r="O64" s="54"/>
      <c r="P64" s="54"/>
    </row>
    <row r="65" spans="8:16">
      <c r="H65" s="95">
        <v>41667</v>
      </c>
      <c r="I65" s="103">
        <v>2219.855</v>
      </c>
      <c r="J65" s="103">
        <v>5909.5129999999999</v>
      </c>
      <c r="K65" s="103">
        <v>0.177624</v>
      </c>
      <c r="L65" s="103">
        <v>0.29180499999999998</v>
      </c>
      <c r="M65" s="49">
        <f t="shared" si="0"/>
        <v>-6.7465701920726096E-2</v>
      </c>
      <c r="N65" s="49">
        <f t="shared" si="1"/>
        <v>7.0643917841906934E-2</v>
      </c>
      <c r="O65" s="54"/>
      <c r="P65" s="54"/>
    </row>
    <row r="66" spans="8:16">
      <c r="H66" s="95">
        <v>41668</v>
      </c>
      <c r="I66" s="103">
        <v>2227.7809999999999</v>
      </c>
      <c r="J66" s="103">
        <v>5964.6580000000004</v>
      </c>
      <c r="K66" s="103">
        <v>0.35704999999999998</v>
      </c>
      <c r="L66" s="103">
        <v>0.93315599999999999</v>
      </c>
      <c r="M66" s="49">
        <f t="shared" si="0"/>
        <v>-6.4136084965304985E-2</v>
      </c>
      <c r="N66" s="49">
        <f t="shared" si="1"/>
        <v>8.063470030560449E-2</v>
      </c>
      <c r="O66" s="54"/>
      <c r="P66" s="54"/>
    </row>
    <row r="67" spans="8:16">
      <c r="H67" s="95">
        <v>41669</v>
      </c>
      <c r="I67" s="103">
        <v>2202.4499999999998</v>
      </c>
      <c r="J67" s="103">
        <v>5943.9405999999999</v>
      </c>
      <c r="K67" s="103">
        <v>-1.137051</v>
      </c>
      <c r="L67" s="103">
        <v>-0.34733599999999998</v>
      </c>
      <c r="M67" s="49">
        <f t="shared" si="0"/>
        <v>-7.4777332391216311E-2</v>
      </c>
      <c r="N67" s="49">
        <f t="shared" si="1"/>
        <v>7.6881267780200213E-2</v>
      </c>
      <c r="O67" s="54"/>
      <c r="P67" s="54"/>
    </row>
    <row r="68" spans="8:16">
      <c r="H68" s="95">
        <v>41677</v>
      </c>
      <c r="I68" s="103">
        <v>2212.4830000000002</v>
      </c>
      <c r="J68" s="103">
        <v>5982.5324000000001</v>
      </c>
      <c r="K68" s="103">
        <v>0.455538</v>
      </c>
      <c r="L68" s="103">
        <v>0.64926300000000003</v>
      </c>
      <c r="M68" s="49">
        <f t="shared" si="0"/>
        <v>-7.0562590161372563E-2</v>
      </c>
      <c r="N68" s="49">
        <f t="shared" si="1"/>
        <v>8.3873058127149624E-2</v>
      </c>
      <c r="O68" s="54"/>
      <c r="P68" s="54"/>
    </row>
    <row r="69" spans="8:16">
      <c r="H69" s="95">
        <v>41680</v>
      </c>
      <c r="I69" s="103">
        <v>2267.5340000000001</v>
      </c>
      <c r="J69" s="103">
        <v>6167.1022000000003</v>
      </c>
      <c r="K69" s="103">
        <v>2.4882</v>
      </c>
      <c r="L69" s="103">
        <v>3.0851449999999998</v>
      </c>
      <c r="M69" s="49">
        <f t="shared" si="0"/>
        <v>-4.7436329372464225E-2</v>
      </c>
      <c r="N69" s="49">
        <f t="shared" si="1"/>
        <v>0.11731211372907446</v>
      </c>
      <c r="O69" s="54"/>
      <c r="P69" s="54"/>
    </row>
    <row r="70" spans="8:16">
      <c r="H70" s="95">
        <v>41681</v>
      </c>
      <c r="I70" s="103">
        <v>2285.5619999999999</v>
      </c>
      <c r="J70" s="103">
        <v>6182.3265000000001</v>
      </c>
      <c r="K70" s="103">
        <v>0.79504900000000001</v>
      </c>
      <c r="L70" s="103">
        <v>0.246863</v>
      </c>
      <c r="M70" s="49">
        <f t="shared" ref="M70:M133" si="2">I70/$I$5-1</f>
        <v>-3.9862984119836131E-2</v>
      </c>
      <c r="N70" s="49">
        <f t="shared" ref="N70:N133" si="3">J70/$J$5-1</f>
        <v>0.12007034510929149</v>
      </c>
      <c r="O70" s="54"/>
      <c r="P70" s="54"/>
    </row>
    <row r="71" spans="8:16">
      <c r="H71" s="95">
        <v>41682</v>
      </c>
      <c r="I71" s="103">
        <v>2291.2460000000001</v>
      </c>
      <c r="J71" s="103">
        <v>6233.4134000000004</v>
      </c>
      <c r="K71" s="103">
        <v>0.248692</v>
      </c>
      <c r="L71" s="103">
        <v>0.82633800000000002</v>
      </c>
      <c r="M71" s="49">
        <f t="shared" si="2"/>
        <v>-3.7475204309766141E-2</v>
      </c>
      <c r="N71" s="49">
        <f t="shared" si="3"/>
        <v>0.12932590961458956</v>
      </c>
      <c r="O71" s="54"/>
      <c r="P71" s="54"/>
    </row>
    <row r="72" spans="8:16">
      <c r="H72" s="95">
        <v>41683</v>
      </c>
      <c r="I72" s="103">
        <v>2279.5540000000001</v>
      </c>
      <c r="J72" s="103">
        <v>6118.0352000000003</v>
      </c>
      <c r="K72" s="103">
        <v>-0.51029000000000002</v>
      </c>
      <c r="L72" s="103">
        <v>-1.8509629999999999</v>
      </c>
      <c r="M72" s="49">
        <f t="shared" si="2"/>
        <v>-4.2386872420135058E-2</v>
      </c>
      <c r="N72" s="49">
        <f t="shared" si="3"/>
        <v>0.10842250047046087</v>
      </c>
      <c r="O72" s="54"/>
      <c r="P72" s="54"/>
    </row>
    <row r="73" spans="8:16">
      <c r="H73" s="95">
        <v>41684</v>
      </c>
      <c r="I73" s="103">
        <v>2295.5749999999998</v>
      </c>
      <c r="J73" s="103">
        <v>6263.1210000000001</v>
      </c>
      <c r="K73" s="103">
        <v>0.70281300000000002</v>
      </c>
      <c r="L73" s="103">
        <v>2.3714439999999999</v>
      </c>
      <c r="M73" s="49">
        <f t="shared" si="2"/>
        <v>-3.5656643648648734E-2</v>
      </c>
      <c r="N73" s="49">
        <f t="shared" si="3"/>
        <v>0.1347081232172469</v>
      </c>
      <c r="O73" s="54"/>
      <c r="P73" s="54"/>
    </row>
    <row r="74" spans="8:16">
      <c r="H74" s="95">
        <v>41687</v>
      </c>
      <c r="I74" s="103">
        <v>2311.6469999999999</v>
      </c>
      <c r="J74" s="103">
        <v>6364.7024000000001</v>
      </c>
      <c r="K74" s="103">
        <v>0.70013000000000003</v>
      </c>
      <c r="L74" s="103">
        <v>1.6218969999999999</v>
      </c>
      <c r="M74" s="49">
        <f t="shared" si="2"/>
        <v>-2.8904990392589092E-2</v>
      </c>
      <c r="N74" s="49">
        <f t="shared" si="3"/>
        <v>0.15311192537080265</v>
      </c>
      <c r="O74" s="54"/>
      <c r="P74" s="54"/>
    </row>
    <row r="75" spans="8:16">
      <c r="H75" s="95">
        <v>41688</v>
      </c>
      <c r="I75" s="103">
        <v>2282.442</v>
      </c>
      <c r="J75" s="103">
        <v>6387.0941000000003</v>
      </c>
      <c r="K75" s="103">
        <v>-1.263385</v>
      </c>
      <c r="L75" s="103">
        <v>0.35181099999999998</v>
      </c>
      <c r="M75" s="49">
        <f t="shared" si="2"/>
        <v>-4.1173658470191055E-2</v>
      </c>
      <c r="N75" s="49">
        <f t="shared" si="3"/>
        <v>0.15716869577051917</v>
      </c>
      <c r="O75" s="54"/>
      <c r="P75" s="54"/>
    </row>
    <row r="76" spans="8:16">
      <c r="H76" s="95">
        <v>41689</v>
      </c>
      <c r="I76" s="103">
        <v>2308.6559999999999</v>
      </c>
      <c r="J76" s="103">
        <v>6420.0877</v>
      </c>
      <c r="K76" s="103">
        <v>1.1485069999999999</v>
      </c>
      <c r="L76" s="103">
        <v>0.516567</v>
      </c>
      <c r="M76" s="49">
        <f t="shared" si="2"/>
        <v>-3.016147339961206E-2</v>
      </c>
      <c r="N76" s="49">
        <f t="shared" si="3"/>
        <v>0.16314624369497754</v>
      </c>
      <c r="O76" s="54"/>
      <c r="P76" s="54"/>
    </row>
    <row r="77" spans="8:16">
      <c r="H77" s="95">
        <v>41690</v>
      </c>
      <c r="I77" s="103">
        <v>2287.4360000000001</v>
      </c>
      <c r="J77" s="103">
        <v>6328.7530999999999</v>
      </c>
      <c r="K77" s="103">
        <v>-0.91914899999999999</v>
      </c>
      <c r="L77" s="103">
        <v>-1.4226380000000001</v>
      </c>
      <c r="M77" s="49">
        <f t="shared" si="2"/>
        <v>-3.9075739333757298E-2</v>
      </c>
      <c r="N77" s="49">
        <f t="shared" si="3"/>
        <v>0.14659888455074288</v>
      </c>
      <c r="O77" s="54"/>
      <c r="P77" s="54"/>
    </row>
    <row r="78" spans="8:16">
      <c r="H78" s="95">
        <v>41691</v>
      </c>
      <c r="I78" s="103">
        <v>2264.2939999999999</v>
      </c>
      <c r="J78" s="103">
        <v>6329.1578</v>
      </c>
      <c r="K78" s="103">
        <v>-1.0117</v>
      </c>
      <c r="L78" s="103">
        <v>6.3949999999999996E-3</v>
      </c>
      <c r="M78" s="49">
        <f t="shared" si="2"/>
        <v>-4.8797414274756146E-2</v>
      </c>
      <c r="N78" s="49">
        <f t="shared" si="3"/>
        <v>0.14667220524460545</v>
      </c>
      <c r="O78" s="54"/>
      <c r="P78" s="54"/>
    </row>
    <row r="79" spans="8:16">
      <c r="H79" s="95">
        <v>41694</v>
      </c>
      <c r="I79" s="103">
        <v>2214.509</v>
      </c>
      <c r="J79" s="103">
        <v>6417.4556000000002</v>
      </c>
      <c r="K79" s="103">
        <v>-2.198699</v>
      </c>
      <c r="L79" s="103">
        <v>1.3950959999999999</v>
      </c>
      <c r="M79" s="49">
        <f t="shared" si="2"/>
        <v>-6.9711492009507547E-2</v>
      </c>
      <c r="N79" s="49">
        <f t="shared" si="3"/>
        <v>0.16266937836679363</v>
      </c>
      <c r="O79" s="54"/>
      <c r="P79" s="54"/>
    </row>
    <row r="80" spans="8:16">
      <c r="H80" s="95">
        <v>41695</v>
      </c>
      <c r="I80" s="103">
        <v>2157.9090000000001</v>
      </c>
      <c r="J80" s="103">
        <v>6228.2812999999996</v>
      </c>
      <c r="K80" s="103">
        <v>-2.5558709999999998</v>
      </c>
      <c r="L80" s="103">
        <v>-2.9478080000000002</v>
      </c>
      <c r="M80" s="49">
        <f t="shared" si="2"/>
        <v>-9.3488469006332453E-2</v>
      </c>
      <c r="N80" s="49">
        <f t="shared" si="3"/>
        <v>0.12839611190524236</v>
      </c>
      <c r="O80" s="54"/>
      <c r="P80" s="54"/>
    </row>
    <row r="81" spans="1:16">
      <c r="H81" s="95">
        <v>41696</v>
      </c>
      <c r="I81" s="103">
        <v>2163.4050000000002</v>
      </c>
      <c r="J81" s="103">
        <v>6265.0762000000004</v>
      </c>
      <c r="K81" s="103">
        <v>0.254691</v>
      </c>
      <c r="L81" s="103">
        <v>0.59077100000000005</v>
      </c>
      <c r="M81" s="49">
        <f t="shared" si="2"/>
        <v>-9.1179665727630144E-2</v>
      </c>
      <c r="N81" s="49">
        <f t="shared" si="3"/>
        <v>0.13506235257390697</v>
      </c>
      <c r="O81" s="54"/>
      <c r="P81" s="54"/>
    </row>
    <row r="82" spans="1:16">
      <c r="A82" s="87" t="s">
        <v>31</v>
      </c>
      <c r="H82" s="95">
        <v>41697</v>
      </c>
      <c r="I82" s="103">
        <v>2154.1080000000002</v>
      </c>
      <c r="J82" s="103">
        <v>6067.6904000000004</v>
      </c>
      <c r="K82" s="103">
        <v>-0.42973899999999998</v>
      </c>
      <c r="L82" s="103">
        <v>-3.1505730000000001</v>
      </c>
      <c r="M82" s="49">
        <f t="shared" si="2"/>
        <v>-9.5085223238928318E-2</v>
      </c>
      <c r="N82" s="49">
        <f t="shared" si="3"/>
        <v>9.9301384413187366E-2</v>
      </c>
      <c r="O82" s="54"/>
      <c r="P82" s="54"/>
    </row>
    <row r="83" spans="1:16">
      <c r="H83" s="95">
        <v>41698</v>
      </c>
      <c r="I83" s="103">
        <v>2178.971</v>
      </c>
      <c r="J83" s="103">
        <v>6076.2493000000004</v>
      </c>
      <c r="K83" s="103">
        <v>1.1542129999999999</v>
      </c>
      <c r="L83" s="103">
        <v>0.14105699999999999</v>
      </c>
      <c r="M83" s="49">
        <f t="shared" si="2"/>
        <v>-8.464057696557048E-2</v>
      </c>
      <c r="N83" s="49">
        <f t="shared" si="3"/>
        <v>0.10085202559604234</v>
      </c>
      <c r="O83" s="54"/>
      <c r="P83" s="54"/>
    </row>
    <row r="84" spans="1:16">
      <c r="H84" s="95">
        <v>41701</v>
      </c>
      <c r="I84" s="103">
        <v>2190.37</v>
      </c>
      <c r="J84" s="103">
        <v>6182.223</v>
      </c>
      <c r="K84" s="103">
        <v>0.52313699999999996</v>
      </c>
      <c r="L84" s="103">
        <v>1.7440640000000001</v>
      </c>
      <c r="M84" s="49">
        <f t="shared" si="2"/>
        <v>-7.9851994619513866E-2</v>
      </c>
      <c r="N84" s="49">
        <f t="shared" si="3"/>
        <v>0.12005159370871121</v>
      </c>
      <c r="O84" s="54"/>
      <c r="P84" s="54"/>
    </row>
    <row r="85" spans="1:16">
      <c r="H85" s="95">
        <v>41702</v>
      </c>
      <c r="I85" s="103">
        <v>2184.2730000000001</v>
      </c>
      <c r="J85" s="103">
        <v>6141.3477999999996</v>
      </c>
      <c r="K85" s="103">
        <v>-0.27835500000000002</v>
      </c>
      <c r="L85" s="103">
        <v>-0.66117300000000001</v>
      </c>
      <c r="M85" s="49">
        <f t="shared" si="2"/>
        <v>-8.241327074583249E-2</v>
      </c>
      <c r="N85" s="49">
        <f t="shared" si="3"/>
        <v>0.11264611304210259</v>
      </c>
      <c r="O85" s="54"/>
      <c r="P85" s="54"/>
    </row>
    <row r="86" spans="1:16">
      <c r="H86" s="95">
        <v>41703</v>
      </c>
      <c r="I86" s="103">
        <v>2163.9760000000001</v>
      </c>
      <c r="J86" s="103">
        <v>6087.4326000000001</v>
      </c>
      <c r="K86" s="103">
        <v>-0.929234</v>
      </c>
      <c r="L86" s="103">
        <v>-0.87790500000000005</v>
      </c>
      <c r="M86" s="49">
        <f t="shared" si="2"/>
        <v>-9.0939795517997801E-2</v>
      </c>
      <c r="N86" s="49">
        <f t="shared" si="3"/>
        <v>0.1028781370753471</v>
      </c>
      <c r="O86" s="54"/>
      <c r="P86" s="54"/>
    </row>
    <row r="87" spans="1:16">
      <c r="H87" s="95">
        <v>41704</v>
      </c>
      <c r="I87" s="103">
        <v>2173.634</v>
      </c>
      <c r="J87" s="103">
        <v>6052.9605000000001</v>
      </c>
      <c r="K87" s="103">
        <v>0.44630799999999998</v>
      </c>
      <c r="L87" s="103">
        <v>-0.56628299999999998</v>
      </c>
      <c r="M87" s="49">
        <f t="shared" si="2"/>
        <v>-8.688258626295664E-2</v>
      </c>
      <c r="N87" s="49">
        <f t="shared" si="3"/>
        <v>9.6632724940669101E-2</v>
      </c>
      <c r="O87" s="54"/>
      <c r="P87" s="54"/>
    </row>
    <row r="88" spans="1:16">
      <c r="H88" s="95">
        <v>41705</v>
      </c>
      <c r="I88" s="103">
        <v>2168.3580000000002</v>
      </c>
      <c r="J88" s="103">
        <v>6112.6400999999996</v>
      </c>
      <c r="K88" s="103">
        <v>-0.242727</v>
      </c>
      <c r="L88" s="103">
        <v>0.98595699999999997</v>
      </c>
      <c r="M88" s="49">
        <f t="shared" si="2"/>
        <v>-8.9098970196441529E-2</v>
      </c>
      <c r="N88" s="49">
        <f t="shared" si="3"/>
        <v>0.10744505427461548</v>
      </c>
      <c r="O88" s="54"/>
      <c r="P88" s="54"/>
    </row>
    <row r="89" spans="1:16">
      <c r="H89" s="95">
        <v>41708</v>
      </c>
      <c r="I89" s="103">
        <v>2097.7869999999998</v>
      </c>
      <c r="J89" s="103">
        <v>5950.6224000000002</v>
      </c>
      <c r="K89" s="103">
        <v>-3.2545820000000001</v>
      </c>
      <c r="L89" s="103">
        <v>-2.6505359999999998</v>
      </c>
      <c r="M89" s="49">
        <f t="shared" si="2"/>
        <v>-0.11874499570250063</v>
      </c>
      <c r="N89" s="49">
        <f t="shared" si="3"/>
        <v>7.8091829213982722E-2</v>
      </c>
      <c r="O89" s="54"/>
      <c r="P89" s="54"/>
    </row>
    <row r="90" spans="1:16">
      <c r="H90" s="95">
        <v>41709</v>
      </c>
      <c r="I90" s="103">
        <v>2108.6610000000001</v>
      </c>
      <c r="J90" s="103">
        <v>5976.6143000000002</v>
      </c>
      <c r="K90" s="103">
        <v>0.51835600000000004</v>
      </c>
      <c r="L90" s="103">
        <v>0.43679299999999999</v>
      </c>
      <c r="M90" s="49">
        <f t="shared" si="2"/>
        <v>-0.11417695952116702</v>
      </c>
      <c r="N90" s="49">
        <f t="shared" si="3"/>
        <v>8.2800858477164896E-2</v>
      </c>
      <c r="O90" s="54"/>
      <c r="P90" s="54"/>
    </row>
    <row r="91" spans="1:16">
      <c r="H91" s="95">
        <v>41710</v>
      </c>
      <c r="I91" s="103">
        <v>2114.134</v>
      </c>
      <c r="J91" s="103">
        <v>5958.6571999999996</v>
      </c>
      <c r="K91" s="103">
        <v>0.25954899999999997</v>
      </c>
      <c r="L91" s="103">
        <v>-0.300456</v>
      </c>
      <c r="M91" s="49">
        <f t="shared" si="2"/>
        <v>-0.11187781826491927</v>
      </c>
      <c r="N91" s="49">
        <f t="shared" si="3"/>
        <v>7.9547517652450717E-2</v>
      </c>
      <c r="O91" s="54"/>
      <c r="P91" s="54"/>
    </row>
    <row r="92" spans="1:16">
      <c r="H92" s="95">
        <v>41711</v>
      </c>
      <c r="I92" s="103">
        <v>2140.3330000000001</v>
      </c>
      <c r="J92" s="103">
        <v>6040.9888000000001</v>
      </c>
      <c r="K92" s="103">
        <v>1.239231</v>
      </c>
      <c r="L92" s="103">
        <v>1.3817140000000001</v>
      </c>
      <c r="M92" s="49">
        <f t="shared" si="2"/>
        <v>-0.10087193451333232</v>
      </c>
      <c r="N92" s="49">
        <f t="shared" si="3"/>
        <v>9.4463776705640434E-2</v>
      </c>
      <c r="O92" s="54"/>
      <c r="P92" s="54"/>
    </row>
    <row r="93" spans="1:16">
      <c r="H93" s="95">
        <v>41712</v>
      </c>
      <c r="I93" s="103">
        <v>2122.8359999999998</v>
      </c>
      <c r="J93" s="103">
        <v>6009.2986000000001</v>
      </c>
      <c r="K93" s="103">
        <v>-0.81749000000000005</v>
      </c>
      <c r="L93" s="103">
        <v>-0.524586</v>
      </c>
      <c r="M93" s="49">
        <f t="shared" si="2"/>
        <v>-0.10822221307364077</v>
      </c>
      <c r="N93" s="49">
        <f t="shared" si="3"/>
        <v>8.8722369607425522E-2</v>
      </c>
      <c r="O93" s="54"/>
      <c r="P93" s="54"/>
    </row>
    <row r="94" spans="1:16">
      <c r="H94" s="95">
        <v>41715</v>
      </c>
      <c r="I94" s="103">
        <v>2143.038</v>
      </c>
      <c r="J94" s="103">
        <v>6140.5006000000003</v>
      </c>
      <c r="K94" s="103">
        <v>0.95165100000000002</v>
      </c>
      <c r="L94" s="103">
        <v>2.183316</v>
      </c>
      <c r="M94" s="49">
        <f t="shared" si="2"/>
        <v>-9.9735596655091907E-2</v>
      </c>
      <c r="N94" s="49">
        <f t="shared" si="3"/>
        <v>0.11249262331677423</v>
      </c>
      <c r="O94" s="54"/>
      <c r="P94" s="54"/>
    </row>
    <row r="95" spans="1:16">
      <c r="H95" s="95">
        <v>41716</v>
      </c>
      <c r="I95" s="103">
        <v>2138.1329999999998</v>
      </c>
      <c r="J95" s="103">
        <v>6164.4273999999996</v>
      </c>
      <c r="K95" s="103">
        <v>-0.228881</v>
      </c>
      <c r="L95" s="103">
        <v>0.389656</v>
      </c>
      <c r="M95" s="49">
        <f t="shared" si="2"/>
        <v>-0.10179612796550586</v>
      </c>
      <c r="N95" s="49">
        <f t="shared" si="3"/>
        <v>0.11682751231582023</v>
      </c>
      <c r="O95" s="54"/>
      <c r="P95" s="54"/>
    </row>
    <row r="96" spans="1:16">
      <c r="H96" s="95">
        <v>41717</v>
      </c>
      <c r="I96" s="103">
        <v>2120.87</v>
      </c>
      <c r="J96" s="103">
        <v>6135.0311000000002</v>
      </c>
      <c r="K96" s="103">
        <v>-0.80738699999999997</v>
      </c>
      <c r="L96" s="103">
        <v>-0.47687000000000002</v>
      </c>
      <c r="M96" s="49">
        <f t="shared" si="2"/>
        <v>-0.10904810594953751</v>
      </c>
      <c r="N96" s="49">
        <f t="shared" si="3"/>
        <v>0.11150169785326547</v>
      </c>
      <c r="O96" s="54"/>
      <c r="P96" s="54"/>
    </row>
    <row r="97" spans="8:16">
      <c r="H97" s="95">
        <v>41718</v>
      </c>
      <c r="I97" s="103">
        <v>2086.9670000000001</v>
      </c>
      <c r="J97" s="103">
        <v>5985.2307000000001</v>
      </c>
      <c r="K97" s="103">
        <v>-1.5985419999999999</v>
      </c>
      <c r="L97" s="103">
        <v>-2.4417219999999999</v>
      </c>
      <c r="M97" s="49">
        <f t="shared" si="2"/>
        <v>-0.12329034713546239</v>
      </c>
      <c r="N97" s="49">
        <f t="shared" si="3"/>
        <v>8.4361917104786688E-2</v>
      </c>
      <c r="O97" s="54"/>
      <c r="P97" s="54"/>
    </row>
    <row r="98" spans="8:16">
      <c r="H98" s="95">
        <v>41719</v>
      </c>
      <c r="I98" s="103">
        <v>2158.7979999999998</v>
      </c>
      <c r="J98" s="103">
        <v>6046.1116000000002</v>
      </c>
      <c r="K98" s="103">
        <v>3.4418850000000001</v>
      </c>
      <c r="L98" s="103">
        <v>1.0171859999999999</v>
      </c>
      <c r="M98" s="49">
        <f t="shared" si="2"/>
        <v>-9.3115010834067924E-2</v>
      </c>
      <c r="N98" s="49">
        <f t="shared" si="3"/>
        <v>9.5391889506529548E-2</v>
      </c>
      <c r="O98" s="54"/>
      <c r="P98" s="54"/>
    </row>
    <row r="99" spans="8:16">
      <c r="H99" s="95">
        <v>41722</v>
      </c>
      <c r="I99" s="103">
        <v>2176.5540000000001</v>
      </c>
      <c r="J99" s="103">
        <v>6023.7031999999999</v>
      </c>
      <c r="K99" s="103">
        <v>0.82249499999999998</v>
      </c>
      <c r="L99" s="103">
        <v>-0.37062499999999998</v>
      </c>
      <c r="M99" s="49">
        <f t="shared" si="2"/>
        <v>-8.5655929499162786E-2</v>
      </c>
      <c r="N99" s="49">
        <f t="shared" si="3"/>
        <v>9.1332093518506907E-2</v>
      </c>
      <c r="O99" s="54"/>
      <c r="P99" s="54"/>
    </row>
    <row r="100" spans="8:16">
      <c r="H100" s="95">
        <v>41723</v>
      </c>
      <c r="I100" s="103">
        <v>2174.44</v>
      </c>
      <c r="J100" s="103">
        <v>6000.0715</v>
      </c>
      <c r="K100" s="103">
        <v>-9.7126000000000004E-2</v>
      </c>
      <c r="L100" s="103">
        <v>-0.39231199999999999</v>
      </c>
      <c r="M100" s="49">
        <f t="shared" si="2"/>
        <v>-8.6543995389114947E-2</v>
      </c>
      <c r="N100" s="49">
        <f t="shared" si="3"/>
        <v>8.7050668657733254E-2</v>
      </c>
      <c r="O100" s="54"/>
      <c r="P100" s="54"/>
    </row>
    <row r="101" spans="8:16">
      <c r="H101" s="95">
        <v>41724</v>
      </c>
      <c r="I101" s="103">
        <v>2171.047</v>
      </c>
      <c r="J101" s="103">
        <v>6067.7160000000003</v>
      </c>
      <c r="K101" s="103">
        <v>-0.15604000000000001</v>
      </c>
      <c r="L101" s="103">
        <v>1.1273949999999999</v>
      </c>
      <c r="M101" s="49">
        <f t="shared" si="2"/>
        <v>-8.7969353745125933E-2</v>
      </c>
      <c r="N101" s="49">
        <f t="shared" si="3"/>
        <v>9.9306022440770469E-2</v>
      </c>
      <c r="O101" s="54"/>
      <c r="P101" s="54"/>
    </row>
    <row r="102" spans="8:16">
      <c r="H102" s="95">
        <v>41725</v>
      </c>
      <c r="I102" s="103">
        <v>2155.7069999999999</v>
      </c>
      <c r="J102" s="103">
        <v>5950.2115000000003</v>
      </c>
      <c r="K102" s="103">
        <v>-0.70657199999999998</v>
      </c>
      <c r="L102" s="103">
        <v>-1.9365520000000001</v>
      </c>
      <c r="M102" s="49">
        <f t="shared" si="2"/>
        <v>-9.4413502634371538E-2</v>
      </c>
      <c r="N102" s="49">
        <f t="shared" si="3"/>
        <v>7.8017385247814763E-2</v>
      </c>
      <c r="O102" s="54"/>
      <c r="P102" s="54"/>
    </row>
    <row r="103" spans="8:16">
      <c r="H103" s="95">
        <v>41726</v>
      </c>
      <c r="I103" s="103">
        <v>2151.9650000000001</v>
      </c>
      <c r="J103" s="103">
        <v>5794.7869000000001</v>
      </c>
      <c r="K103" s="103">
        <v>-0.17358599999999999</v>
      </c>
      <c r="L103" s="103">
        <v>-2.612085</v>
      </c>
      <c r="M103" s="49">
        <f t="shared" si="2"/>
        <v>-9.5985471678931789E-2</v>
      </c>
      <c r="N103" s="49">
        <f t="shared" si="3"/>
        <v>4.9858651580080959E-2</v>
      </c>
      <c r="O103" s="54"/>
      <c r="P103" s="54"/>
    </row>
    <row r="104" spans="8:16">
      <c r="H104" s="95">
        <v>41729</v>
      </c>
      <c r="I104" s="103">
        <v>2146.3049999999998</v>
      </c>
      <c r="J104" s="103">
        <v>5761.8203000000003</v>
      </c>
      <c r="K104" s="103">
        <v>-0.263015</v>
      </c>
      <c r="L104" s="103">
        <v>-0.56890099999999999</v>
      </c>
      <c r="M104" s="49">
        <f t="shared" si="2"/>
        <v>-9.8363169378614446E-2</v>
      </c>
      <c r="N104" s="49">
        <f t="shared" si="3"/>
        <v>4.3885995325339211E-2</v>
      </c>
      <c r="O104" s="54"/>
      <c r="P104" s="54"/>
    </row>
    <row r="105" spans="8:16">
      <c r="H105" s="95">
        <v>41730</v>
      </c>
      <c r="I105" s="103">
        <v>2163.1149999999998</v>
      </c>
      <c r="J105" s="103">
        <v>5827.6571999999996</v>
      </c>
      <c r="K105" s="103">
        <v>0.78320599999999996</v>
      </c>
      <c r="L105" s="103">
        <v>1.142641</v>
      </c>
      <c r="M105" s="49">
        <f t="shared" si="2"/>
        <v>-9.1301491228144016E-2</v>
      </c>
      <c r="N105" s="49">
        <f t="shared" si="3"/>
        <v>5.5813860879500021E-2</v>
      </c>
      <c r="O105" s="54"/>
      <c r="P105" s="54"/>
    </row>
    <row r="106" spans="8:16">
      <c r="H106" s="95">
        <v>41731</v>
      </c>
      <c r="I106" s="103">
        <v>2180.7269999999999</v>
      </c>
      <c r="J106" s="103">
        <v>5765.7272999999996</v>
      </c>
      <c r="K106" s="103">
        <v>0.81419600000000003</v>
      </c>
      <c r="L106" s="103">
        <v>-1.062689</v>
      </c>
      <c r="M106" s="49">
        <f t="shared" si="2"/>
        <v>-8.3902902555563097E-2</v>
      </c>
      <c r="N106" s="49">
        <f t="shared" si="3"/>
        <v>4.4593838050621004E-2</v>
      </c>
      <c r="O106" s="54"/>
      <c r="P106" s="54"/>
    </row>
    <row r="107" spans="8:16">
      <c r="H107" s="95">
        <v>41732</v>
      </c>
      <c r="I107" s="103">
        <v>2165.0079999999998</v>
      </c>
      <c r="J107" s="103">
        <v>5750.3329000000003</v>
      </c>
      <c r="K107" s="103">
        <v>-0.72081499999999998</v>
      </c>
      <c r="L107" s="103">
        <v>-0.26699800000000001</v>
      </c>
      <c r="M107" s="49">
        <f t="shared" si="2"/>
        <v>-9.0506264771342049E-2</v>
      </c>
      <c r="N107" s="49">
        <f t="shared" si="3"/>
        <v>4.1804789151189681E-2</v>
      </c>
      <c r="O107" s="54"/>
      <c r="P107" s="54"/>
    </row>
    <row r="108" spans="8:16">
      <c r="H108" s="95">
        <v>41733</v>
      </c>
      <c r="I108" s="103">
        <v>2185.4720000000002</v>
      </c>
      <c r="J108" s="103">
        <v>5815.8590000000004</v>
      </c>
      <c r="K108" s="103">
        <v>0.94521599999999995</v>
      </c>
      <c r="L108" s="103">
        <v>1.139518</v>
      </c>
      <c r="M108" s="49">
        <f t="shared" si="2"/>
        <v>-8.1909585314397959E-2</v>
      </c>
      <c r="N108" s="49">
        <f t="shared" si="3"/>
        <v>5.3676346151724452E-2</v>
      </c>
      <c r="O108" s="54"/>
      <c r="P108" s="54"/>
    </row>
    <row r="109" spans="8:16">
      <c r="H109" s="95">
        <v>41737</v>
      </c>
      <c r="I109" s="103">
        <v>2237.3159999999998</v>
      </c>
      <c r="J109" s="103">
        <v>5901.3576999999996</v>
      </c>
      <c r="K109" s="103">
        <v>2.3722110000000001</v>
      </c>
      <c r="L109" s="103">
        <v>1.4700960000000001</v>
      </c>
      <c r="M109" s="49">
        <f t="shared" si="2"/>
        <v>-6.0130546525999029E-2</v>
      </c>
      <c r="N109" s="49">
        <f t="shared" si="3"/>
        <v>6.916639806266689E-2</v>
      </c>
      <c r="O109" s="54"/>
      <c r="P109" s="54"/>
    </row>
    <row r="110" spans="8:16">
      <c r="H110" s="95">
        <v>41738</v>
      </c>
      <c r="I110" s="103">
        <v>2238.62</v>
      </c>
      <c r="J110" s="103">
        <v>5964.3191999999999</v>
      </c>
      <c r="K110" s="103">
        <v>5.8284000000000002E-2</v>
      </c>
      <c r="L110" s="103">
        <v>1.066899</v>
      </c>
      <c r="M110" s="49">
        <f t="shared" si="2"/>
        <v>-5.9582751861619765E-2</v>
      </c>
      <c r="N110" s="49">
        <f t="shared" si="3"/>
        <v>8.0573318909309188E-2</v>
      </c>
      <c r="O110" s="54"/>
      <c r="P110" s="54"/>
    </row>
    <row r="111" spans="8:16">
      <c r="H111" s="95">
        <v>41739</v>
      </c>
      <c r="I111" s="103">
        <v>2273.761</v>
      </c>
      <c r="J111" s="103">
        <v>5975.3825999999999</v>
      </c>
      <c r="K111" s="103">
        <v>1.5697620000000001</v>
      </c>
      <c r="L111" s="103">
        <v>0.18549299999999999</v>
      </c>
      <c r="M111" s="49">
        <f t="shared" si="2"/>
        <v>-4.4820441814880763E-2</v>
      </c>
      <c r="N111" s="49">
        <f t="shared" si="3"/>
        <v>8.2577707751613438E-2</v>
      </c>
      <c r="O111" s="54"/>
      <c r="P111" s="54"/>
    </row>
    <row r="112" spans="8:16">
      <c r="H112" s="95">
        <v>41740</v>
      </c>
      <c r="I112" s="103">
        <v>2270.6660000000002</v>
      </c>
      <c r="J112" s="103">
        <v>6003.1000999999997</v>
      </c>
      <c r="K112" s="103">
        <v>-0.13611799999999999</v>
      </c>
      <c r="L112" s="103">
        <v>0.463862</v>
      </c>
      <c r="M112" s="49">
        <f t="shared" si="2"/>
        <v>-4.612061396691558E-2</v>
      </c>
      <c r="N112" s="49">
        <f t="shared" si="3"/>
        <v>8.759936906156951E-2</v>
      </c>
      <c r="O112" s="54"/>
      <c r="P112" s="54"/>
    </row>
    <row r="113" spans="8:16">
      <c r="H113" s="95">
        <v>41743</v>
      </c>
      <c r="I113" s="103">
        <v>2268.6129999999998</v>
      </c>
      <c r="J113" s="103">
        <v>6029.7694000000001</v>
      </c>
      <c r="K113" s="103">
        <v>-9.0413999999999994E-2</v>
      </c>
      <c r="L113" s="103">
        <v>0.44425900000000001</v>
      </c>
      <c r="M113" s="49">
        <f t="shared" si="2"/>
        <v>-4.6983054492966581E-2</v>
      </c>
      <c r="N113" s="49">
        <f t="shared" si="3"/>
        <v>9.2431124882751625E-2</v>
      </c>
      <c r="O113" s="54"/>
      <c r="P113" s="54"/>
    </row>
    <row r="114" spans="8:16">
      <c r="H114" s="95">
        <v>41744</v>
      </c>
      <c r="I114" s="103">
        <v>2229.4630000000002</v>
      </c>
      <c r="J114" s="103">
        <v>5996.0335999999998</v>
      </c>
      <c r="K114" s="103">
        <v>-1.725724</v>
      </c>
      <c r="L114" s="103">
        <v>-0.55948699999999996</v>
      </c>
      <c r="M114" s="49">
        <f t="shared" si="2"/>
        <v>-6.3429497062325035E-2</v>
      </c>
      <c r="N114" s="49">
        <f t="shared" si="3"/>
        <v>8.6319110392973686E-2</v>
      </c>
      <c r="O114" s="54"/>
      <c r="P114" s="54"/>
    </row>
    <row r="115" spans="8:16">
      <c r="H115" s="95">
        <v>41745</v>
      </c>
      <c r="I115" s="103">
        <v>2232.5259999999998</v>
      </c>
      <c r="J115" s="103">
        <v>5979.6719000000003</v>
      </c>
      <c r="K115" s="103">
        <v>0.13738700000000001</v>
      </c>
      <c r="L115" s="103">
        <v>-0.27287499999999998</v>
      </c>
      <c r="M115" s="49">
        <f t="shared" si="2"/>
        <v>-6.214276772414018E-2</v>
      </c>
      <c r="N115" s="49">
        <f t="shared" si="3"/>
        <v>8.3354812896622832E-2</v>
      </c>
      <c r="O115" s="54"/>
      <c r="P115" s="54"/>
    </row>
    <row r="116" spans="8:16">
      <c r="H116" s="95">
        <v>41746</v>
      </c>
      <c r="I116" s="103">
        <v>2224.8029999999999</v>
      </c>
      <c r="J116" s="103">
        <v>5961.9552999999996</v>
      </c>
      <c r="K116" s="103">
        <v>-0.34593099999999999</v>
      </c>
      <c r="L116" s="103">
        <v>-0.29627999999999999</v>
      </c>
      <c r="M116" s="49">
        <f t="shared" si="2"/>
        <v>-6.5387106829201569E-2</v>
      </c>
      <c r="N116" s="49">
        <f t="shared" si="3"/>
        <v>8.0145044166976431E-2</v>
      </c>
      <c r="O116" s="54"/>
      <c r="P116" s="54"/>
    </row>
    <row r="117" spans="8:16">
      <c r="H117" s="95">
        <v>41747</v>
      </c>
      <c r="I117" s="103">
        <v>2224.4789999999998</v>
      </c>
      <c r="J117" s="103">
        <v>5986.3899000000001</v>
      </c>
      <c r="K117" s="103">
        <v>-1.4563E-2</v>
      </c>
      <c r="L117" s="103">
        <v>0.40984199999999998</v>
      </c>
      <c r="M117" s="49">
        <f t="shared" si="2"/>
        <v>-6.5523215319430839E-2</v>
      </c>
      <c r="N117" s="49">
        <f t="shared" si="3"/>
        <v>8.4571932791284388E-2</v>
      </c>
      <c r="O117" s="54"/>
      <c r="P117" s="54"/>
    </row>
    <row r="118" spans="8:16">
      <c r="H118" s="95">
        <v>41750</v>
      </c>
      <c r="I118" s="103">
        <v>2187.248</v>
      </c>
      <c r="J118" s="103">
        <v>5898.2047000000002</v>
      </c>
      <c r="K118" s="103">
        <v>-1.6736949999999999</v>
      </c>
      <c r="L118" s="103">
        <v>-1.473095</v>
      </c>
      <c r="M118" s="49">
        <f t="shared" si="2"/>
        <v>-8.1163509145734447E-2</v>
      </c>
      <c r="N118" s="49">
        <f t="shared" si="3"/>
        <v>6.859515974354391E-2</v>
      </c>
      <c r="O118" s="54"/>
      <c r="P118" s="54"/>
    </row>
    <row r="119" spans="8:16">
      <c r="H119" s="95">
        <v>41751</v>
      </c>
      <c r="I119" s="103">
        <v>2196.7950000000001</v>
      </c>
      <c r="J119" s="103">
        <v>5830.7647999999999</v>
      </c>
      <c r="K119" s="103">
        <v>0.43648500000000001</v>
      </c>
      <c r="L119" s="103">
        <v>-1.143397</v>
      </c>
      <c r="M119" s="49">
        <f t="shared" si="2"/>
        <v>-7.7152929651234659E-2</v>
      </c>
      <c r="N119" s="49">
        <f t="shared" si="3"/>
        <v>5.6376873946581085E-2</v>
      </c>
      <c r="O119" s="54"/>
      <c r="P119" s="54"/>
    </row>
    <row r="120" spans="8:16">
      <c r="H120" s="95">
        <v>41752</v>
      </c>
      <c r="I120" s="103">
        <v>2194.6680000000001</v>
      </c>
      <c r="J120" s="103">
        <v>5806.2474000000002</v>
      </c>
      <c r="K120" s="103">
        <v>-9.6823000000000006E-2</v>
      </c>
      <c r="L120" s="103">
        <v>-0.420483</v>
      </c>
      <c r="M120" s="49">
        <f t="shared" si="2"/>
        <v>-7.8046456684313203E-2</v>
      </c>
      <c r="N120" s="49">
        <f t="shared" si="3"/>
        <v>5.1934984201809087E-2</v>
      </c>
      <c r="O120" s="54"/>
      <c r="P120" s="54"/>
    </row>
    <row r="121" spans="8:16">
      <c r="H121" s="95">
        <v>41753</v>
      </c>
      <c r="I121" s="103">
        <v>2190.4740000000002</v>
      </c>
      <c r="J121" s="103">
        <v>5735.3114999999998</v>
      </c>
      <c r="K121" s="103">
        <v>-0.19109999999999999</v>
      </c>
      <c r="L121" s="103">
        <v>-1.2217169999999999</v>
      </c>
      <c r="M121" s="49">
        <f t="shared" si="2"/>
        <v>-7.9808305474501906E-2</v>
      </c>
      <c r="N121" s="49">
        <f t="shared" si="3"/>
        <v>3.9083317763027869E-2</v>
      </c>
      <c r="O121" s="54"/>
      <c r="P121" s="54"/>
    </row>
    <row r="122" spans="8:16">
      <c r="H122" s="95">
        <v>41754</v>
      </c>
      <c r="I122" s="103">
        <v>2167.826</v>
      </c>
      <c r="J122" s="103">
        <v>5627.9727000000003</v>
      </c>
      <c r="K122" s="103">
        <v>-1.0339309999999999</v>
      </c>
      <c r="L122" s="103">
        <v>-1.871543</v>
      </c>
      <c r="M122" s="49">
        <f t="shared" si="2"/>
        <v>-8.9322456976694387E-2</v>
      </c>
      <c r="N122" s="49">
        <f t="shared" si="3"/>
        <v>1.9636430452948606E-2</v>
      </c>
      <c r="O122" s="54"/>
      <c r="P122" s="54"/>
    </row>
    <row r="123" spans="8:16">
      <c r="H123" s="95">
        <v>41757</v>
      </c>
      <c r="I123" s="103">
        <v>2134.9690000000001</v>
      </c>
      <c r="J123" s="103">
        <v>5433.8437000000004</v>
      </c>
      <c r="K123" s="103">
        <v>-1.515666</v>
      </c>
      <c r="L123" s="103">
        <v>-3.4493589999999998</v>
      </c>
      <c r="M123" s="49">
        <f t="shared" si="2"/>
        <v>-0.10312528618490424</v>
      </c>
      <c r="N123" s="49">
        <f t="shared" si="3"/>
        <v>-1.5534493636182201E-2</v>
      </c>
      <c r="O123" s="54"/>
      <c r="P123" s="54"/>
    </row>
    <row r="124" spans="8:16">
      <c r="H124" s="95">
        <v>41758</v>
      </c>
      <c r="I124" s="103">
        <v>2158.4699999999998</v>
      </c>
      <c r="J124" s="103">
        <v>5502.0780000000004</v>
      </c>
      <c r="K124" s="103">
        <v>1.100765</v>
      </c>
      <c r="L124" s="103">
        <v>1.255728</v>
      </c>
      <c r="M124" s="49">
        <f t="shared" si="2"/>
        <v>-9.3252799676028286E-2</v>
      </c>
      <c r="N124" s="49">
        <f t="shared" si="3"/>
        <v>-3.1722840457810708E-3</v>
      </c>
      <c r="O124" s="54"/>
      <c r="P124" s="54"/>
    </row>
    <row r="125" spans="8:16">
      <c r="H125" s="95">
        <v>41759</v>
      </c>
      <c r="I125" s="103">
        <v>2158.6590000000001</v>
      </c>
      <c r="J125" s="103">
        <v>5580.7088999999996</v>
      </c>
      <c r="K125" s="103">
        <v>8.7559999999999999E-3</v>
      </c>
      <c r="L125" s="103">
        <v>1.4291130000000001</v>
      </c>
      <c r="M125" s="49">
        <f t="shared" si="2"/>
        <v>-9.3173403056727833E-2</v>
      </c>
      <c r="N125" s="49">
        <f t="shared" si="3"/>
        <v>1.10735082622202E-2</v>
      </c>
      <c r="O125" s="54"/>
      <c r="P125" s="54"/>
    </row>
    <row r="126" spans="8:16">
      <c r="H126" s="95">
        <v>41764</v>
      </c>
      <c r="I126" s="103">
        <v>2156.4699999999998</v>
      </c>
      <c r="J126" s="103">
        <v>5633.1090999999997</v>
      </c>
      <c r="K126" s="103">
        <v>-0.101406</v>
      </c>
      <c r="L126" s="103">
        <v>0.93895200000000001</v>
      </c>
      <c r="M126" s="49">
        <f t="shared" si="2"/>
        <v>-9.4092975541640533E-2</v>
      </c>
      <c r="N126" s="49">
        <f t="shared" si="3"/>
        <v>2.0567007205991139E-2</v>
      </c>
      <c r="O126" s="54"/>
      <c r="P126" s="54"/>
    </row>
    <row r="127" spans="8:16">
      <c r="H127" s="95">
        <v>41765</v>
      </c>
      <c r="I127" s="103">
        <v>2157.328</v>
      </c>
      <c r="J127" s="103">
        <v>5664.4139999999998</v>
      </c>
      <c r="K127" s="103">
        <v>3.9787000000000003E-2</v>
      </c>
      <c r="L127" s="103">
        <v>0.55572999999999995</v>
      </c>
      <c r="M127" s="49">
        <f t="shared" si="2"/>
        <v>-9.373254009529286E-2</v>
      </c>
      <c r="N127" s="49">
        <f t="shared" si="3"/>
        <v>2.6238608365621197E-2</v>
      </c>
      <c r="O127" s="54"/>
      <c r="P127" s="54"/>
    </row>
    <row r="128" spans="8:16">
      <c r="H128" s="95">
        <v>41766</v>
      </c>
      <c r="I128" s="103">
        <v>2137.3159999999998</v>
      </c>
      <c r="J128" s="103">
        <v>5574.0924000000005</v>
      </c>
      <c r="K128" s="103">
        <v>-0.92762900000000004</v>
      </c>
      <c r="L128" s="103">
        <v>-1.594544</v>
      </c>
      <c r="M128" s="49">
        <f t="shared" si="2"/>
        <v>-0.1021393398066085</v>
      </c>
      <c r="N128" s="49">
        <f t="shared" si="3"/>
        <v>9.8747774222340823E-3</v>
      </c>
      <c r="O128" s="54"/>
      <c r="P128" s="54"/>
    </row>
    <row r="129" spans="8:16">
      <c r="H129" s="95">
        <v>41767</v>
      </c>
      <c r="I129" s="103">
        <v>2135.4960000000001</v>
      </c>
      <c r="J129" s="103">
        <v>5567.7898999999998</v>
      </c>
      <c r="K129" s="103">
        <v>-8.5153999999999994E-2</v>
      </c>
      <c r="L129" s="103">
        <v>-0.113068</v>
      </c>
      <c r="M129" s="49">
        <f t="shared" si="2"/>
        <v>-0.10290389984431547</v>
      </c>
      <c r="N129" s="49">
        <f t="shared" si="3"/>
        <v>8.7329348893214753E-3</v>
      </c>
      <c r="O129" s="54"/>
      <c r="P129" s="54"/>
    </row>
    <row r="130" spans="8:16">
      <c r="H130" s="95">
        <v>41768</v>
      </c>
      <c r="I130" s="103">
        <v>2133.9110000000001</v>
      </c>
      <c r="J130" s="103">
        <v>5520.7257</v>
      </c>
      <c r="K130" s="103">
        <v>-7.4221999999999996E-2</v>
      </c>
      <c r="L130" s="103">
        <v>-0.84529399999999999</v>
      </c>
      <c r="M130" s="49">
        <f t="shared" si="2"/>
        <v>-0.10356973921781309</v>
      </c>
      <c r="N130" s="49">
        <f t="shared" si="3"/>
        <v>2.0617481990536923E-4</v>
      </c>
      <c r="O130" s="54"/>
      <c r="P130" s="54"/>
    </row>
    <row r="131" spans="8:16">
      <c r="H131" s="95">
        <v>41771</v>
      </c>
      <c r="I131" s="103">
        <v>2180.0540000000001</v>
      </c>
      <c r="J131" s="103">
        <v>5598.2172</v>
      </c>
      <c r="K131" s="103">
        <v>2.1623679999999998</v>
      </c>
      <c r="L131" s="103">
        <v>1.4036470000000001</v>
      </c>
      <c r="M131" s="49">
        <f t="shared" si="2"/>
        <v>-8.4185621734341409E-2</v>
      </c>
      <c r="N131" s="49">
        <f t="shared" si="3"/>
        <v>1.4245538665868196E-2</v>
      </c>
      <c r="O131" s="54"/>
      <c r="P131" s="54"/>
    </row>
    <row r="132" spans="8:16">
      <c r="H132" s="95">
        <v>41772</v>
      </c>
      <c r="I132" s="103">
        <v>2174.8519999999999</v>
      </c>
      <c r="J132" s="103">
        <v>5589.6412</v>
      </c>
      <c r="K132" s="103">
        <v>-0.238618</v>
      </c>
      <c r="L132" s="103">
        <v>-0.15319199999999999</v>
      </c>
      <c r="M132" s="49">
        <f t="shared" si="2"/>
        <v>-8.6370919160798865E-2</v>
      </c>
      <c r="N132" s="49">
        <f t="shared" si="3"/>
        <v>1.2691799425526007E-2</v>
      </c>
      <c r="O132" s="54"/>
      <c r="P132" s="54"/>
    </row>
    <row r="133" spans="8:16">
      <c r="H133" s="95">
        <v>41773</v>
      </c>
      <c r="I133" s="103">
        <v>2172.3719999999998</v>
      </c>
      <c r="J133" s="103">
        <v>5602.5492000000004</v>
      </c>
      <c r="K133" s="103">
        <v>-0.11403099999999999</v>
      </c>
      <c r="L133" s="103">
        <v>0.23092699999999999</v>
      </c>
      <c r="M133" s="49">
        <f t="shared" si="2"/>
        <v>-8.7412737234157989E-2</v>
      </c>
      <c r="N133" s="49">
        <f t="shared" si="3"/>
        <v>1.5030379895947688E-2</v>
      </c>
      <c r="O133" s="54"/>
      <c r="P133" s="54"/>
    </row>
    <row r="134" spans="8:16">
      <c r="H134" s="95">
        <v>41774</v>
      </c>
      <c r="I134" s="103">
        <v>2144.0839999999998</v>
      </c>
      <c r="J134" s="103">
        <v>5517.5515999999998</v>
      </c>
      <c r="K134" s="103">
        <v>-1.302171</v>
      </c>
      <c r="L134" s="103">
        <v>-1.5171239999999999</v>
      </c>
      <c r="M134" s="49">
        <f t="shared" ref="M134:M197" si="4">I134/$I$5-1</f>
        <v>-9.9296184677376775E-2</v>
      </c>
      <c r="N134" s="49">
        <f t="shared" ref="N134:N197" si="5">J134/$J$5-1</f>
        <v>-3.6888624851461049E-4</v>
      </c>
      <c r="O134" s="54"/>
      <c r="P134" s="54"/>
    </row>
    <row r="135" spans="8:16">
      <c r="H135" s="95">
        <v>41775</v>
      </c>
      <c r="I135" s="103">
        <v>2145.9520000000002</v>
      </c>
      <c r="J135" s="103">
        <v>5467.7407000000003</v>
      </c>
      <c r="K135" s="103">
        <v>8.7123000000000006E-2</v>
      </c>
      <c r="L135" s="103">
        <v>-0.90277200000000002</v>
      </c>
      <c r="M135" s="49">
        <f t="shared" si="4"/>
        <v>-9.8511460418894803E-2</v>
      </c>
      <c r="N135" s="49">
        <f t="shared" si="5"/>
        <v>-9.3932740664669501E-3</v>
      </c>
      <c r="O135" s="54"/>
      <c r="P135" s="54"/>
    </row>
    <row r="136" spans="8:16">
      <c r="H136" s="95">
        <v>41778</v>
      </c>
      <c r="I136" s="103">
        <v>2115.143</v>
      </c>
      <c r="J136" s="103">
        <v>5409.7002000000002</v>
      </c>
      <c r="K136" s="103">
        <v>-1.4356800000000001</v>
      </c>
      <c r="L136" s="103">
        <v>-1.0615079999999999</v>
      </c>
      <c r="M136" s="49">
        <f t="shared" si="4"/>
        <v>-0.11145394954071797</v>
      </c>
      <c r="N136" s="49">
        <f t="shared" si="5"/>
        <v>-1.9908642814027488E-2</v>
      </c>
      <c r="O136" s="54"/>
      <c r="P136" s="54"/>
    </row>
    <row r="137" spans="8:16">
      <c r="H137" s="95">
        <v>41779</v>
      </c>
      <c r="I137" s="103">
        <v>2115.7710000000002</v>
      </c>
      <c r="J137" s="103">
        <v>5429.4414999999999</v>
      </c>
      <c r="K137" s="103">
        <v>2.9690999999999999E-2</v>
      </c>
      <c r="L137" s="103">
        <v>0.36492400000000003</v>
      </c>
      <c r="M137" s="49">
        <f t="shared" si="4"/>
        <v>-0.11119013431891567</v>
      </c>
      <c r="N137" s="49">
        <f t="shared" si="5"/>
        <v>-1.6332053207524955E-2</v>
      </c>
      <c r="O137" s="54"/>
      <c r="P137" s="54"/>
    </row>
    <row r="138" spans="8:16">
      <c r="H138" s="95">
        <v>41780</v>
      </c>
      <c r="I138" s="103">
        <v>2135.9050000000002</v>
      </c>
      <c r="J138" s="103">
        <v>5486.0222999999996</v>
      </c>
      <c r="K138" s="103">
        <v>0.95161499999999999</v>
      </c>
      <c r="L138" s="103">
        <v>1.042111</v>
      </c>
      <c r="M138" s="49">
        <f t="shared" si="4"/>
        <v>-0.10273208387979771</v>
      </c>
      <c r="N138" s="49">
        <f t="shared" si="5"/>
        <v>-6.0811426186778705E-3</v>
      </c>
      <c r="O138" s="54"/>
      <c r="P138" s="54"/>
    </row>
    <row r="139" spans="8:16">
      <c r="H139" s="95">
        <v>41781</v>
      </c>
      <c r="I139" s="103">
        <v>2130.8679999999999</v>
      </c>
      <c r="J139" s="103">
        <v>5499.4906000000001</v>
      </c>
      <c r="K139" s="103">
        <v>-0.23582500000000001</v>
      </c>
      <c r="L139" s="103">
        <v>0.245502</v>
      </c>
      <c r="M139" s="49">
        <f t="shared" si="4"/>
        <v>-0.10484806679734215</v>
      </c>
      <c r="N139" s="49">
        <f t="shared" si="5"/>
        <v>-3.6410509429898319E-3</v>
      </c>
      <c r="O139" s="54"/>
      <c r="P139" s="54"/>
    </row>
    <row r="140" spans="8:16">
      <c r="H140" s="95">
        <v>41782</v>
      </c>
      <c r="I140" s="103">
        <v>2148.4140000000002</v>
      </c>
      <c r="J140" s="103">
        <v>5558.3307000000004</v>
      </c>
      <c r="K140" s="103">
        <v>0.82342000000000004</v>
      </c>
      <c r="L140" s="103">
        <v>1.0699190000000001</v>
      </c>
      <c r="M140" s="49">
        <f t="shared" si="4"/>
        <v>-9.7477203928326261E-2</v>
      </c>
      <c r="N140" s="49">
        <f t="shared" si="5"/>
        <v>7.0191836973620969E-3</v>
      </c>
      <c r="O140" s="54"/>
      <c r="P140" s="54"/>
    </row>
    <row r="141" spans="8:16">
      <c r="H141" s="95">
        <v>41785</v>
      </c>
      <c r="I141" s="103">
        <v>2155.9760000000001</v>
      </c>
      <c r="J141" s="103">
        <v>5674.4072999999999</v>
      </c>
      <c r="K141" s="103">
        <v>0.35198099999999999</v>
      </c>
      <c r="L141" s="103">
        <v>2.088336</v>
      </c>
      <c r="M141" s="49">
        <f t="shared" si="4"/>
        <v>-9.4300498980446568E-2</v>
      </c>
      <c r="N141" s="49">
        <f t="shared" si="5"/>
        <v>2.8049124031492401E-2</v>
      </c>
      <c r="O141" s="54"/>
      <c r="P141" s="54"/>
    </row>
    <row r="142" spans="8:16">
      <c r="H142" s="95">
        <v>41786</v>
      </c>
      <c r="I142" s="103">
        <v>2147.2800000000002</v>
      </c>
      <c r="J142" s="103">
        <v>5646.8816999999999</v>
      </c>
      <c r="K142" s="103">
        <v>-0.40334399999999998</v>
      </c>
      <c r="L142" s="103">
        <v>-0.48508299999999999</v>
      </c>
      <c r="M142" s="49">
        <f t="shared" si="4"/>
        <v>-9.7953583644128317E-2</v>
      </c>
      <c r="N142" s="49">
        <f t="shared" si="5"/>
        <v>2.3062229811114277E-2</v>
      </c>
      <c r="O142" s="54"/>
      <c r="P142" s="54"/>
    </row>
    <row r="143" spans="8:16">
      <c r="H143" s="95">
        <v>41787</v>
      </c>
      <c r="I143" s="103">
        <v>2169.3519999999999</v>
      </c>
      <c r="J143" s="103">
        <v>5714.7348000000002</v>
      </c>
      <c r="K143" s="103">
        <v>1.0279050000000001</v>
      </c>
      <c r="L143" s="103">
        <v>1.201603</v>
      </c>
      <c r="M143" s="49">
        <f t="shared" si="4"/>
        <v>-8.8681402791232378E-2</v>
      </c>
      <c r="N143" s="49">
        <f t="shared" si="5"/>
        <v>3.5355376272035777E-2</v>
      </c>
      <c r="O143" s="54"/>
      <c r="P143" s="54"/>
    </row>
    <row r="144" spans="8:16">
      <c r="H144" s="95">
        <v>41788</v>
      </c>
      <c r="I144" s="103">
        <v>2155.1640000000002</v>
      </c>
      <c r="J144" s="103">
        <v>5690.8235999999997</v>
      </c>
      <c r="K144" s="103">
        <v>-0.65402000000000005</v>
      </c>
      <c r="L144" s="103">
        <v>-0.41841299999999998</v>
      </c>
      <c r="M144" s="49">
        <f t="shared" si="4"/>
        <v>-9.4641610381885122E-2</v>
      </c>
      <c r="N144" s="49">
        <f t="shared" si="5"/>
        <v>3.1023313571048039E-2</v>
      </c>
      <c r="O144" s="54"/>
      <c r="P144" s="54"/>
    </row>
    <row r="145" spans="8:16">
      <c r="H145" s="95">
        <v>41789</v>
      </c>
      <c r="I145" s="103">
        <v>2156.4639999999999</v>
      </c>
      <c r="J145" s="103">
        <v>5687.8425999999999</v>
      </c>
      <c r="K145" s="103">
        <v>6.0319999999999999E-2</v>
      </c>
      <c r="L145" s="103">
        <v>-5.2382999999999999E-2</v>
      </c>
      <c r="M145" s="49">
        <f t="shared" si="4"/>
        <v>-9.4095496069237283E-2</v>
      </c>
      <c r="N145" s="49">
        <f t="shared" si="5"/>
        <v>3.0483236999748975E-2</v>
      </c>
      <c r="O145" s="54"/>
      <c r="P145" s="54"/>
    </row>
    <row r="146" spans="8:16">
      <c r="H146" s="95">
        <v>41793</v>
      </c>
      <c r="I146" s="103">
        <v>2149.9180000000001</v>
      </c>
      <c r="J146" s="103">
        <v>5691.6090999999997</v>
      </c>
      <c r="K146" s="103">
        <v>-0.30355199999999999</v>
      </c>
      <c r="L146" s="103">
        <v>6.6220000000000001E-2</v>
      </c>
      <c r="M146" s="49">
        <f t="shared" si="4"/>
        <v>-9.6845391677385928E-2</v>
      </c>
      <c r="N146" s="49">
        <f t="shared" si="5"/>
        <v>3.1165624925209467E-2</v>
      </c>
      <c r="O146" s="54"/>
      <c r="P146" s="54"/>
    </row>
    <row r="147" spans="8:16">
      <c r="H147" s="95">
        <v>41794</v>
      </c>
      <c r="I147" s="103">
        <v>2128.2739999999999</v>
      </c>
      <c r="J147" s="103">
        <v>5627.0968999999996</v>
      </c>
      <c r="K147" s="103">
        <v>-1.0067360000000001</v>
      </c>
      <c r="L147" s="103">
        <v>-1.133462</v>
      </c>
      <c r="M147" s="49">
        <f t="shared" si="4"/>
        <v>-0.10593777489504119</v>
      </c>
      <c r="N147" s="49">
        <f t="shared" si="5"/>
        <v>1.9477759181179222E-2</v>
      </c>
      <c r="O147" s="54"/>
      <c r="P147" s="54"/>
    </row>
    <row r="148" spans="8:16">
      <c r="H148" s="95">
        <v>41795</v>
      </c>
      <c r="I148" s="103">
        <v>2150.6019999999999</v>
      </c>
      <c r="J148" s="103">
        <v>5689.6126999999997</v>
      </c>
      <c r="K148" s="103">
        <v>1.049113</v>
      </c>
      <c r="L148" s="103">
        <v>1.110978</v>
      </c>
      <c r="M148" s="49">
        <f t="shared" si="4"/>
        <v>-9.6558051531346667E-2</v>
      </c>
      <c r="N148" s="49">
        <f t="shared" si="5"/>
        <v>3.0803931242907812E-2</v>
      </c>
      <c r="O148" s="54"/>
      <c r="P148" s="54"/>
    </row>
    <row r="149" spans="8:16">
      <c r="H149" s="95">
        <v>41796</v>
      </c>
      <c r="I149" s="103">
        <v>2134.7159999999999</v>
      </c>
      <c r="J149" s="103">
        <v>5694.7884999999997</v>
      </c>
      <c r="K149" s="103">
        <v>-0.73867700000000003</v>
      </c>
      <c r="L149" s="103">
        <v>9.0968999999999994E-2</v>
      </c>
      <c r="M149" s="49">
        <f t="shared" si="4"/>
        <v>-0.10323156843190429</v>
      </c>
      <c r="N149" s="49">
        <f t="shared" si="5"/>
        <v>3.174164621027753E-2</v>
      </c>
      <c r="O149" s="54"/>
      <c r="P149" s="54"/>
    </row>
    <row r="150" spans="8:16">
      <c r="H150" s="95">
        <v>41799</v>
      </c>
      <c r="I150" s="103">
        <v>2134.2809999999999</v>
      </c>
      <c r="J150" s="103">
        <v>5663.2253000000001</v>
      </c>
      <c r="K150" s="103">
        <v>-2.0376999999999999E-2</v>
      </c>
      <c r="L150" s="103">
        <v>-0.55424700000000005</v>
      </c>
      <c r="M150" s="49">
        <f t="shared" si="4"/>
        <v>-0.10341430668267493</v>
      </c>
      <c r="N150" s="49">
        <f t="shared" si="5"/>
        <v>2.6023248077025718E-2</v>
      </c>
      <c r="O150" s="54"/>
      <c r="P150" s="54"/>
    </row>
    <row r="151" spans="8:16">
      <c r="H151" s="95">
        <v>41800</v>
      </c>
      <c r="I151" s="103">
        <v>2161.268</v>
      </c>
      <c r="J151" s="103">
        <v>5705.4793</v>
      </c>
      <c r="K151" s="103">
        <v>1.264454</v>
      </c>
      <c r="L151" s="103">
        <v>0.746112</v>
      </c>
      <c r="M151" s="49">
        <f t="shared" si="4"/>
        <v>-9.2077393640036753E-2</v>
      </c>
      <c r="N151" s="49">
        <f t="shared" si="5"/>
        <v>3.3678530010493368E-2</v>
      </c>
      <c r="O151" s="54"/>
      <c r="P151" s="54"/>
    </row>
    <row r="152" spans="8:16">
      <c r="H152" s="95">
        <v>41801</v>
      </c>
      <c r="I152" s="103">
        <v>2160.7660000000001</v>
      </c>
      <c r="J152" s="103">
        <v>5761.3233</v>
      </c>
      <c r="K152" s="103">
        <v>-2.3227000000000001E-2</v>
      </c>
      <c r="L152" s="103">
        <v>0.97877800000000004</v>
      </c>
      <c r="M152" s="49">
        <f t="shared" si="4"/>
        <v>-9.2288277782305417E-2</v>
      </c>
      <c r="N152" s="49">
        <f t="shared" si="5"/>
        <v>4.3795952367964075E-2</v>
      </c>
      <c r="O152" s="54"/>
      <c r="P152" s="54"/>
    </row>
    <row r="153" spans="8:16">
      <c r="H153" s="95">
        <v>41802</v>
      </c>
      <c r="I153" s="103">
        <v>2153.41</v>
      </c>
      <c r="J153" s="103">
        <v>5746.6082999999999</v>
      </c>
      <c r="K153" s="103">
        <v>-0.34043499999999999</v>
      </c>
      <c r="L153" s="103">
        <v>-0.25541000000000003</v>
      </c>
      <c r="M153" s="49">
        <f t="shared" si="4"/>
        <v>-9.537844461602718E-2</v>
      </c>
      <c r="N153" s="49">
        <f t="shared" si="5"/>
        <v>4.1129992372437529E-2</v>
      </c>
      <c r="O153" s="54"/>
      <c r="P153" s="54"/>
    </row>
    <row r="154" spans="8:16">
      <c r="H154" s="95">
        <v>41803</v>
      </c>
      <c r="I154" s="103">
        <v>2176.2420000000002</v>
      </c>
      <c r="J154" s="103">
        <v>5783.0505999999996</v>
      </c>
      <c r="K154" s="103">
        <v>1.0602720000000001</v>
      </c>
      <c r="L154" s="103">
        <v>0.63415299999999997</v>
      </c>
      <c r="M154" s="49">
        <f t="shared" si="4"/>
        <v>-8.5786996934198223E-2</v>
      </c>
      <c r="N154" s="49">
        <f t="shared" si="5"/>
        <v>4.7732351458062539E-2</v>
      </c>
      <c r="O154" s="54"/>
      <c r="P154" s="54"/>
    </row>
    <row r="155" spans="8:16">
      <c r="H155" s="95">
        <v>41806</v>
      </c>
      <c r="I155" s="103">
        <v>2191.855</v>
      </c>
      <c r="J155" s="103">
        <v>5780.0442999999996</v>
      </c>
      <c r="K155" s="103">
        <v>0.71742899999999998</v>
      </c>
      <c r="L155" s="103">
        <v>-5.1985000000000003E-2</v>
      </c>
      <c r="M155" s="49">
        <f t="shared" si="4"/>
        <v>-7.9228164039296778E-2</v>
      </c>
      <c r="N155" s="49">
        <f t="shared" si="5"/>
        <v>4.7187691211066252E-2</v>
      </c>
      <c r="O155" s="54"/>
      <c r="P155" s="54"/>
    </row>
    <row r="156" spans="8:16">
      <c r="H156" s="95">
        <v>41807</v>
      </c>
      <c r="I156" s="103">
        <v>2169.674</v>
      </c>
      <c r="J156" s="103">
        <v>5719.2419</v>
      </c>
      <c r="K156" s="103">
        <v>-1.0119739999999999</v>
      </c>
      <c r="L156" s="103">
        <v>-1.0519369999999999</v>
      </c>
      <c r="M156" s="49">
        <f t="shared" si="4"/>
        <v>-8.8546134476868765E-2</v>
      </c>
      <c r="N156" s="49">
        <f t="shared" si="5"/>
        <v>3.617194088609188E-2</v>
      </c>
      <c r="O156" s="54"/>
      <c r="P156" s="54"/>
    </row>
    <row r="157" spans="8:16">
      <c r="H157" s="95">
        <v>41808</v>
      </c>
      <c r="I157" s="103">
        <v>2160.239</v>
      </c>
      <c r="J157" s="103">
        <v>5684.2682000000004</v>
      </c>
      <c r="K157" s="103">
        <v>-0.43485800000000002</v>
      </c>
      <c r="L157" s="103">
        <v>-0.61150899999999997</v>
      </c>
      <c r="M157" s="49">
        <f t="shared" si="4"/>
        <v>-9.2509664122894297E-2</v>
      </c>
      <c r="N157" s="49">
        <f t="shared" si="5"/>
        <v>2.9835652398457313E-2</v>
      </c>
      <c r="O157" s="54"/>
      <c r="P157" s="54"/>
    </row>
    <row r="158" spans="8:16">
      <c r="H158" s="95">
        <v>41809</v>
      </c>
      <c r="I158" s="103">
        <v>2126.9070000000002</v>
      </c>
      <c r="J158" s="103">
        <v>5574.808</v>
      </c>
      <c r="K158" s="103">
        <v>-1.542977</v>
      </c>
      <c r="L158" s="103">
        <v>-1.9256690000000001</v>
      </c>
      <c r="M158" s="49">
        <f t="shared" si="4"/>
        <v>-0.10651203509918694</v>
      </c>
      <c r="N158" s="49">
        <f t="shared" si="5"/>
        <v>1.0004424787018129E-2</v>
      </c>
      <c r="O158" s="54"/>
      <c r="P158" s="54"/>
    </row>
    <row r="159" spans="8:16">
      <c r="H159" s="95">
        <v>41810</v>
      </c>
      <c r="I159" s="103">
        <v>2136.7289999999998</v>
      </c>
      <c r="J159" s="103">
        <v>5617.3549999999996</v>
      </c>
      <c r="K159" s="103">
        <v>0.46179700000000001</v>
      </c>
      <c r="L159" s="103">
        <v>0.76320100000000002</v>
      </c>
      <c r="M159" s="49">
        <f t="shared" si="4"/>
        <v>-0.10238593142316565</v>
      </c>
      <c r="N159" s="49">
        <f t="shared" si="5"/>
        <v>1.7712790395557843E-2</v>
      </c>
      <c r="O159" s="54"/>
      <c r="P159" s="54"/>
    </row>
    <row r="160" spans="8:16">
      <c r="H160" s="95">
        <v>41813</v>
      </c>
      <c r="I160" s="103">
        <v>2134.11</v>
      </c>
      <c r="J160" s="103">
        <v>5663.9198999999999</v>
      </c>
      <c r="K160" s="103">
        <v>-0.122571</v>
      </c>
      <c r="L160" s="103">
        <v>0.82894699999999999</v>
      </c>
      <c r="M160" s="49">
        <f t="shared" si="4"/>
        <v>-0.10348614171918469</v>
      </c>
      <c r="N160" s="49">
        <f t="shared" si="5"/>
        <v>2.6149090809808095E-2</v>
      </c>
      <c r="O160" s="54"/>
      <c r="P160" s="54"/>
    </row>
    <row r="161" spans="8:16">
      <c r="H161" s="95">
        <v>41814</v>
      </c>
      <c r="I161" s="103">
        <v>2144.8209999999999</v>
      </c>
      <c r="J161" s="103">
        <v>5717.0254999999997</v>
      </c>
      <c r="K161" s="103">
        <v>0.50189499999999998</v>
      </c>
      <c r="L161" s="103">
        <v>0.937612</v>
      </c>
      <c r="M161" s="49">
        <f t="shared" si="4"/>
        <v>-9.898657987089865E-2</v>
      </c>
      <c r="N161" s="49">
        <f t="shared" si="5"/>
        <v>3.5770389154247795E-2</v>
      </c>
      <c r="O161" s="54"/>
      <c r="P161" s="54"/>
    </row>
    <row r="162" spans="8:16">
      <c r="H162" s="95">
        <v>41815</v>
      </c>
      <c r="I162" s="103">
        <v>2133.3710000000001</v>
      </c>
      <c r="J162" s="103">
        <v>5699.2344000000003</v>
      </c>
      <c r="K162" s="103">
        <v>-0.53384399999999999</v>
      </c>
      <c r="L162" s="103">
        <v>-0.311195</v>
      </c>
      <c r="M162" s="49">
        <f t="shared" si="4"/>
        <v>-0.10379658670152836</v>
      </c>
      <c r="N162" s="49">
        <f t="shared" si="5"/>
        <v>3.2547123039643022E-2</v>
      </c>
      <c r="O162" s="54"/>
      <c r="P162" s="54"/>
    </row>
    <row r="163" spans="8:16">
      <c r="H163" s="95">
        <v>41816</v>
      </c>
      <c r="I163" s="103">
        <v>2149.076</v>
      </c>
      <c r="J163" s="103">
        <v>5772.6324000000004</v>
      </c>
      <c r="K163" s="103">
        <v>0.73615900000000001</v>
      </c>
      <c r="L163" s="103">
        <v>1.287857</v>
      </c>
      <c r="M163" s="49">
        <f t="shared" si="4"/>
        <v>-9.7199105716808676E-2</v>
      </c>
      <c r="N163" s="49">
        <f t="shared" si="5"/>
        <v>4.5844855404689078E-2</v>
      </c>
      <c r="O163" s="54"/>
      <c r="P163" s="54"/>
    </row>
    <row r="164" spans="8:16">
      <c r="H164" s="95">
        <v>41817</v>
      </c>
      <c r="I164" s="103">
        <v>2150.2579999999998</v>
      </c>
      <c r="J164" s="103">
        <v>5796.0164000000004</v>
      </c>
      <c r="K164" s="103">
        <v>5.5E-2</v>
      </c>
      <c r="L164" s="103">
        <v>0.405084</v>
      </c>
      <c r="M164" s="49">
        <f t="shared" si="4"/>
        <v>-9.6702561780231955E-2</v>
      </c>
      <c r="N164" s="49">
        <f t="shared" si="5"/>
        <v>5.0081403725136919E-2</v>
      </c>
      <c r="O164" s="54"/>
      <c r="P164" s="54"/>
    </row>
    <row r="165" spans="8:16">
      <c r="H165" s="95">
        <v>41820</v>
      </c>
      <c r="I165" s="103">
        <v>2165.1179999999999</v>
      </c>
      <c r="J165" s="103">
        <v>5854.4183000000003</v>
      </c>
      <c r="K165" s="103">
        <v>0.69108000000000003</v>
      </c>
      <c r="L165" s="103">
        <v>1.0076210000000001</v>
      </c>
      <c r="M165" s="49">
        <f t="shared" si="4"/>
        <v>-9.0460055098733338E-2</v>
      </c>
      <c r="N165" s="49">
        <f t="shared" si="5"/>
        <v>6.0662248377718608E-2</v>
      </c>
      <c r="O165" s="54"/>
      <c r="P165" s="54"/>
    </row>
    <row r="166" spans="8:16">
      <c r="H166" s="95">
        <v>41821</v>
      </c>
      <c r="I166" s="103">
        <v>2164.5590000000002</v>
      </c>
      <c r="J166" s="103">
        <v>5876.2855</v>
      </c>
      <c r="K166" s="103">
        <v>-2.5818000000000001E-2</v>
      </c>
      <c r="L166" s="103">
        <v>0.37351600000000001</v>
      </c>
      <c r="M166" s="49">
        <f t="shared" si="4"/>
        <v>-9.0694884253171848E-2</v>
      </c>
      <c r="N166" s="49">
        <f t="shared" si="5"/>
        <v>6.4623993563867055E-2</v>
      </c>
      <c r="O166" s="54"/>
      <c r="P166" s="54"/>
    </row>
    <row r="167" spans="8:16">
      <c r="H167" s="95">
        <v>41822</v>
      </c>
      <c r="I167" s="103">
        <v>2170.8670000000002</v>
      </c>
      <c r="J167" s="103">
        <v>5908.5111999999999</v>
      </c>
      <c r="K167" s="103">
        <v>0.29142200000000001</v>
      </c>
      <c r="L167" s="103">
        <v>0.54840299999999997</v>
      </c>
      <c r="M167" s="49">
        <f t="shared" si="4"/>
        <v>-8.8044969573030984E-2</v>
      </c>
      <c r="N167" s="49">
        <f t="shared" si="5"/>
        <v>7.0462418778127089E-2</v>
      </c>
      <c r="O167" s="54"/>
      <c r="P167" s="54"/>
    </row>
    <row r="168" spans="8:16">
      <c r="H168" s="95">
        <v>41823</v>
      </c>
      <c r="I168" s="103">
        <v>2180.192</v>
      </c>
      <c r="J168" s="103">
        <v>6023.4197999999997</v>
      </c>
      <c r="K168" s="103">
        <v>0.42955199999999999</v>
      </c>
      <c r="L168" s="103">
        <v>1.944798</v>
      </c>
      <c r="M168" s="49">
        <f t="shared" si="4"/>
        <v>-8.4127649599614274E-2</v>
      </c>
      <c r="N168" s="49">
        <f t="shared" si="5"/>
        <v>9.1280749103778147E-2</v>
      </c>
      <c r="O168" s="54"/>
      <c r="P168" s="54"/>
    </row>
    <row r="169" spans="8:16">
      <c r="H169" s="95">
        <v>41824</v>
      </c>
      <c r="I169" s="103">
        <v>2178.6950000000002</v>
      </c>
      <c r="J169" s="103">
        <v>5994.5007999999998</v>
      </c>
      <c r="K169" s="103">
        <v>-6.8664000000000003E-2</v>
      </c>
      <c r="L169" s="103">
        <v>-0.48010900000000001</v>
      </c>
      <c r="M169" s="49">
        <f t="shared" si="4"/>
        <v>-8.4756521235024862E-2</v>
      </c>
      <c r="N169" s="49">
        <f t="shared" si="5"/>
        <v>8.6041408491434934E-2</v>
      </c>
      <c r="O169" s="54"/>
      <c r="P169" s="54"/>
    </row>
    <row r="170" spans="8:16">
      <c r="H170" s="95">
        <v>41827</v>
      </c>
      <c r="I170" s="103">
        <v>2176.2890000000002</v>
      </c>
      <c r="J170" s="103">
        <v>5967.7222000000002</v>
      </c>
      <c r="K170" s="103">
        <v>-0.110433</v>
      </c>
      <c r="L170" s="103">
        <v>-0.44671899999999998</v>
      </c>
      <c r="M170" s="49">
        <f t="shared" si="4"/>
        <v>-8.5767252801356331E-2</v>
      </c>
      <c r="N170" s="49">
        <f t="shared" si="5"/>
        <v>8.1189850466548474E-2</v>
      </c>
      <c r="O170" s="54"/>
      <c r="P170" s="54"/>
    </row>
    <row r="171" spans="8:16">
      <c r="H171" s="95">
        <v>41828</v>
      </c>
      <c r="I171" s="103">
        <v>2180.473</v>
      </c>
      <c r="J171" s="103">
        <v>6005.1219000000001</v>
      </c>
      <c r="K171" s="103">
        <v>0.19225400000000001</v>
      </c>
      <c r="L171" s="103">
        <v>0.62670000000000003</v>
      </c>
      <c r="M171" s="49">
        <f t="shared" si="4"/>
        <v>-8.4009604890495804E-2</v>
      </c>
      <c r="N171" s="49">
        <f t="shared" si="5"/>
        <v>8.796566453686383E-2</v>
      </c>
      <c r="O171" s="54"/>
      <c r="P171" s="54"/>
    </row>
    <row r="172" spans="8:16">
      <c r="H172" s="95">
        <v>41829</v>
      </c>
      <c r="I172" s="103">
        <v>2148.71</v>
      </c>
      <c r="J172" s="103">
        <v>5905.9798000000001</v>
      </c>
      <c r="K172" s="103">
        <v>-1.4567019999999999</v>
      </c>
      <c r="L172" s="103">
        <v>-1.6509590000000001</v>
      </c>
      <c r="M172" s="49">
        <f t="shared" si="4"/>
        <v>-9.735285790021575E-2</v>
      </c>
      <c r="N172" s="49">
        <f t="shared" si="5"/>
        <v>7.0003797566256631E-2</v>
      </c>
      <c r="O172" s="54"/>
      <c r="P172" s="54"/>
    </row>
    <row r="173" spans="8:16">
      <c r="H173" s="95">
        <v>41830</v>
      </c>
      <c r="I173" s="103">
        <v>2142.8470000000002</v>
      </c>
      <c r="J173" s="103">
        <v>5916.7848000000004</v>
      </c>
      <c r="K173" s="103">
        <v>-0.27286100000000002</v>
      </c>
      <c r="L173" s="103">
        <v>0.18295</v>
      </c>
      <c r="M173" s="49">
        <f t="shared" si="4"/>
        <v>-9.9815833450257796E-2</v>
      </c>
      <c r="N173" s="49">
        <f t="shared" si="5"/>
        <v>7.1961371317643907E-2</v>
      </c>
      <c r="O173" s="54"/>
      <c r="P173" s="54"/>
    </row>
    <row r="174" spans="8:16">
      <c r="H174" s="95">
        <v>41831</v>
      </c>
      <c r="I174" s="103">
        <v>2148.009</v>
      </c>
      <c r="J174" s="103">
        <v>5930.3639000000003</v>
      </c>
      <c r="K174" s="103">
        <v>0.240894</v>
      </c>
      <c r="L174" s="103">
        <v>0.22950100000000001</v>
      </c>
      <c r="M174" s="49">
        <f t="shared" si="4"/>
        <v>-9.7647339541112821E-2</v>
      </c>
      <c r="N174" s="49">
        <f t="shared" si="5"/>
        <v>7.442153695646514E-2</v>
      </c>
      <c r="O174" s="54"/>
      <c r="P174" s="54"/>
    </row>
    <row r="175" spans="8:16">
      <c r="H175" s="95">
        <v>41834</v>
      </c>
      <c r="I175" s="103">
        <v>2171.7579999999998</v>
      </c>
      <c r="J175" s="103">
        <v>5979.5362999999998</v>
      </c>
      <c r="K175" s="103">
        <v>1.105629</v>
      </c>
      <c r="L175" s="103">
        <v>0.82916299999999998</v>
      </c>
      <c r="M175" s="49">
        <f t="shared" si="4"/>
        <v>-8.7670671224900909E-2</v>
      </c>
      <c r="N175" s="49">
        <f t="shared" si="5"/>
        <v>8.3330245844268402E-2</v>
      </c>
      <c r="O175" s="54"/>
      <c r="P175" s="54"/>
    </row>
    <row r="176" spans="8:16">
      <c r="H176" s="95">
        <v>41835</v>
      </c>
      <c r="I176" s="103">
        <v>2174.9760000000001</v>
      </c>
      <c r="J176" s="103">
        <v>5993.6450000000004</v>
      </c>
      <c r="K176" s="103">
        <v>0.148175</v>
      </c>
      <c r="L176" s="103">
        <v>0.23594999999999999</v>
      </c>
      <c r="M176" s="49">
        <f t="shared" si="4"/>
        <v>-8.6318828257130775E-2</v>
      </c>
      <c r="N176" s="49">
        <f t="shared" si="5"/>
        <v>8.5886360678715246E-2</v>
      </c>
      <c r="O176" s="54"/>
      <c r="P176" s="54"/>
    </row>
    <row r="177" spans="8:16">
      <c r="H177" s="95">
        <v>41836</v>
      </c>
      <c r="I177" s="103">
        <v>2170.8679999999999</v>
      </c>
      <c r="J177" s="103">
        <v>5924.1733000000004</v>
      </c>
      <c r="K177" s="103">
        <v>-0.18887599999999999</v>
      </c>
      <c r="L177" s="103">
        <v>-1.159089</v>
      </c>
      <c r="M177" s="49">
        <f t="shared" si="4"/>
        <v>-8.8044549485098322E-2</v>
      </c>
      <c r="N177" s="49">
        <f t="shared" si="5"/>
        <v>7.3299967676933697E-2</v>
      </c>
      <c r="O177" s="54"/>
      <c r="P177" s="54"/>
    </row>
    <row r="178" spans="8:16">
      <c r="H178" s="95">
        <v>41837</v>
      </c>
      <c r="I178" s="103">
        <v>2157.0680000000002</v>
      </c>
      <c r="J178" s="103">
        <v>5883.9007000000001</v>
      </c>
      <c r="K178" s="103">
        <v>-0.63568999999999998</v>
      </c>
      <c r="L178" s="103">
        <v>-0.67980099999999999</v>
      </c>
      <c r="M178" s="49">
        <f t="shared" si="4"/>
        <v>-9.3841762957822317E-2</v>
      </c>
      <c r="N178" s="49">
        <f t="shared" si="5"/>
        <v>6.6003661831480764E-2</v>
      </c>
      <c r="O178" s="54"/>
      <c r="P178" s="54"/>
    </row>
    <row r="179" spans="8:16">
      <c r="H179" s="95">
        <v>41838</v>
      </c>
      <c r="I179" s="103">
        <v>2164.1439999999998</v>
      </c>
      <c r="J179" s="103">
        <v>5885.1931000000004</v>
      </c>
      <c r="K179" s="103">
        <v>0.328038</v>
      </c>
      <c r="L179" s="103">
        <v>2.1964999999999998E-2</v>
      </c>
      <c r="M179" s="49">
        <f t="shared" si="4"/>
        <v>-9.0869220745286583E-2</v>
      </c>
      <c r="N179" s="49">
        <f t="shared" si="5"/>
        <v>6.6237809755246735E-2</v>
      </c>
      <c r="O179" s="54"/>
      <c r="P179" s="54"/>
    </row>
    <row r="180" spans="8:16">
      <c r="H180" s="95">
        <v>41841</v>
      </c>
      <c r="I180" s="103">
        <v>2166.2950000000001</v>
      </c>
      <c r="J180" s="103">
        <v>5901.3323</v>
      </c>
      <c r="K180" s="103">
        <v>9.9392999999999995E-2</v>
      </c>
      <c r="L180" s="103">
        <v>0.27423399999999998</v>
      </c>
      <c r="M180" s="49">
        <f t="shared" si="4"/>
        <v>-8.9965611601820483E-2</v>
      </c>
      <c r="N180" s="49">
        <f t="shared" si="5"/>
        <v>6.9161796269674225E-2</v>
      </c>
      <c r="O180" s="54"/>
      <c r="P180" s="54"/>
    </row>
    <row r="181" spans="8:16">
      <c r="H181" s="95">
        <v>41842</v>
      </c>
      <c r="I181" s="103">
        <v>2192.6979999999999</v>
      </c>
      <c r="J181" s="103">
        <v>5954.9319999999998</v>
      </c>
      <c r="K181" s="103">
        <v>1.218809</v>
      </c>
      <c r="L181" s="103">
        <v>0.90826399999999996</v>
      </c>
      <c r="M181" s="49">
        <f t="shared" si="4"/>
        <v>-7.8874029911941257E-2</v>
      </c>
      <c r="N181" s="49">
        <f t="shared" si="5"/>
        <v>7.8872612169927026E-2</v>
      </c>
      <c r="O181" s="54"/>
      <c r="P181" s="54"/>
    </row>
    <row r="182" spans="8:16">
      <c r="H182" s="95">
        <v>41843</v>
      </c>
      <c r="I182" s="103">
        <v>2197.8330000000001</v>
      </c>
      <c r="J182" s="103">
        <v>5860.9</v>
      </c>
      <c r="K182" s="103">
        <v>0.23418600000000001</v>
      </c>
      <c r="L182" s="103">
        <v>-1.579061</v>
      </c>
      <c r="M182" s="49">
        <f t="shared" si="4"/>
        <v>-7.6716878376981934E-2</v>
      </c>
      <c r="N182" s="49">
        <f t="shared" si="5"/>
        <v>6.1836557103712497E-2</v>
      </c>
      <c r="O182" s="54"/>
      <c r="P182" s="54"/>
    </row>
    <row r="183" spans="8:16">
      <c r="H183" s="95">
        <v>41844</v>
      </c>
      <c r="I183" s="103">
        <v>2237.0149999999999</v>
      </c>
      <c r="J183" s="103">
        <v>5841.6788999999999</v>
      </c>
      <c r="K183" s="103">
        <v>1.782756</v>
      </c>
      <c r="L183" s="103">
        <v>-0.327955</v>
      </c>
      <c r="M183" s="49">
        <f t="shared" si="4"/>
        <v>-6.0256992993773628E-2</v>
      </c>
      <c r="N183" s="49">
        <f t="shared" si="5"/>
        <v>5.8354213667082488E-2</v>
      </c>
      <c r="O183" s="54"/>
      <c r="P183" s="54"/>
    </row>
    <row r="184" spans="8:16">
      <c r="H184" s="95">
        <v>41845</v>
      </c>
      <c r="I184" s="103">
        <v>2260.4540000000002</v>
      </c>
      <c r="J184" s="103">
        <v>5883.8591999999999</v>
      </c>
      <c r="K184" s="103">
        <v>1.0477799999999999</v>
      </c>
      <c r="L184" s="103">
        <v>0.72205799999999998</v>
      </c>
      <c r="M184" s="49">
        <f t="shared" si="4"/>
        <v>-5.0410551936731385E-2</v>
      </c>
      <c r="N184" s="49">
        <f t="shared" si="5"/>
        <v>6.5996143153953302E-2</v>
      </c>
      <c r="O184" s="54"/>
      <c r="P184" s="54"/>
    </row>
    <row r="185" spans="8:16">
      <c r="H185" s="95">
        <v>41848</v>
      </c>
      <c r="I185" s="103">
        <v>2323.8969999999999</v>
      </c>
      <c r="J185" s="103">
        <v>5981.1126000000004</v>
      </c>
      <c r="K185" s="103">
        <v>2.8066490000000002</v>
      </c>
      <c r="L185" s="103">
        <v>1.6528849999999999</v>
      </c>
      <c r="M185" s="49">
        <f t="shared" si="4"/>
        <v>-2.3758913215714439E-2</v>
      </c>
      <c r="N185" s="49">
        <f t="shared" si="5"/>
        <v>8.3615828769239453E-2</v>
      </c>
      <c r="O185" s="54"/>
      <c r="P185" s="54"/>
    </row>
    <row r="186" spans="8:16">
      <c r="H186" s="95">
        <v>41849</v>
      </c>
      <c r="I186" s="103">
        <v>2331.3690000000001</v>
      </c>
      <c r="J186" s="103">
        <v>6028.7986000000001</v>
      </c>
      <c r="K186" s="103">
        <v>0.32152900000000001</v>
      </c>
      <c r="L186" s="103">
        <v>0.79727599999999998</v>
      </c>
      <c r="M186" s="49">
        <f t="shared" si="4"/>
        <v>-2.0620016181787215E-2</v>
      </c>
      <c r="N186" s="49">
        <f t="shared" si="5"/>
        <v>9.2255242180498298E-2</v>
      </c>
      <c r="O186" s="54"/>
      <c r="P186" s="54"/>
    </row>
    <row r="187" spans="8:16">
      <c r="H187" s="95">
        <v>41850</v>
      </c>
      <c r="I187" s="103">
        <v>2322.011</v>
      </c>
      <c r="J187" s="103">
        <v>6089.5555999999997</v>
      </c>
      <c r="K187" s="103">
        <v>-0.401395</v>
      </c>
      <c r="L187" s="103">
        <v>1.0077799999999999</v>
      </c>
      <c r="M187" s="49">
        <f t="shared" si="4"/>
        <v>-2.4551199056986661E-2</v>
      </c>
      <c r="N187" s="49">
        <f t="shared" si="5"/>
        <v>0.10326276725343075</v>
      </c>
      <c r="O187" s="54"/>
      <c r="P187" s="54"/>
    </row>
    <row r="188" spans="8:16">
      <c r="H188" s="95">
        <v>41851</v>
      </c>
      <c r="I188" s="103">
        <v>2350.2510000000002</v>
      </c>
      <c r="J188" s="103">
        <v>6106.9306999999999</v>
      </c>
      <c r="K188" s="103">
        <v>1.2161869999999999</v>
      </c>
      <c r="L188" s="103">
        <v>0.28532600000000002</v>
      </c>
      <c r="M188" s="49">
        <f t="shared" si="4"/>
        <v>-1.2687915834542429E-2</v>
      </c>
      <c r="N188" s="49">
        <f t="shared" si="5"/>
        <v>0.10641066541981026</v>
      </c>
      <c r="O188" s="54"/>
      <c r="P188" s="54"/>
    </row>
    <row r="189" spans="8:16">
      <c r="H189" s="95">
        <v>41852</v>
      </c>
      <c r="I189" s="103">
        <v>2329.402</v>
      </c>
      <c r="J189" s="103">
        <v>6135.3604999999998</v>
      </c>
      <c r="K189" s="103">
        <v>-0.88709700000000002</v>
      </c>
      <c r="L189" s="103">
        <v>0.46553299999999997</v>
      </c>
      <c r="M189" s="49">
        <f t="shared" si="4"/>
        <v>-2.1446329145616838E-2</v>
      </c>
      <c r="N189" s="49">
        <f t="shared" si="5"/>
        <v>0.11156137622380746</v>
      </c>
      <c r="O189" s="54"/>
      <c r="P189" s="54"/>
    </row>
    <row r="190" spans="8:16">
      <c r="H190" s="95">
        <v>41855</v>
      </c>
      <c r="I190" s="103">
        <v>2375.62</v>
      </c>
      <c r="J190" s="103">
        <v>6191.4048000000003</v>
      </c>
      <c r="K190" s="103">
        <v>1.9841139999999999</v>
      </c>
      <c r="L190" s="103">
        <v>0.91346400000000005</v>
      </c>
      <c r="M190" s="49">
        <f t="shared" si="4"/>
        <v>-2.0307050671848348E-3</v>
      </c>
      <c r="N190" s="49">
        <f t="shared" si="5"/>
        <v>0.12171508752365701</v>
      </c>
      <c r="O190" s="54"/>
      <c r="P190" s="54"/>
    </row>
    <row r="191" spans="8:16">
      <c r="H191" s="95">
        <v>41856</v>
      </c>
      <c r="I191" s="103">
        <v>2369.3530000000001</v>
      </c>
      <c r="J191" s="103">
        <v>6193.9377999999997</v>
      </c>
      <c r="K191" s="103">
        <v>-0.26380500000000001</v>
      </c>
      <c r="L191" s="103">
        <v>4.0911999999999997E-2</v>
      </c>
      <c r="M191" s="49">
        <f t="shared" si="4"/>
        <v>-4.6633961420805559E-3</v>
      </c>
      <c r="N191" s="49">
        <f t="shared" si="5"/>
        <v>0.12217399861225142</v>
      </c>
      <c r="O191" s="54"/>
      <c r="P191" s="54"/>
    </row>
    <row r="192" spans="8:16">
      <c r="H192" s="95">
        <v>41857</v>
      </c>
      <c r="I192" s="103">
        <v>2363.221</v>
      </c>
      <c r="J192" s="103">
        <v>6210.5595999999996</v>
      </c>
      <c r="K192" s="103">
        <v>-0.25880500000000001</v>
      </c>
      <c r="L192" s="103">
        <v>0.26835599999999998</v>
      </c>
      <c r="M192" s="49">
        <f t="shared" si="4"/>
        <v>-7.2393753460474608E-3</v>
      </c>
      <c r="N192" s="49">
        <f t="shared" si="5"/>
        <v>0.12518541919353865</v>
      </c>
      <c r="O192" s="54"/>
      <c r="P192" s="54"/>
    </row>
    <row r="193" spans="8:16">
      <c r="H193" s="95">
        <v>41858</v>
      </c>
      <c r="I193" s="103">
        <v>2327.4569999999999</v>
      </c>
      <c r="J193" s="103">
        <v>6151.6367</v>
      </c>
      <c r="K193" s="103">
        <v>-1.513358</v>
      </c>
      <c r="L193" s="103">
        <v>-0.94875299999999996</v>
      </c>
      <c r="M193" s="49">
        <f t="shared" si="4"/>
        <v>-2.2263400174924786E-2</v>
      </c>
      <c r="N193" s="49">
        <f t="shared" si="5"/>
        <v>0.11451018343272268</v>
      </c>
      <c r="O193" s="54"/>
      <c r="P193" s="54"/>
    </row>
    <row r="194" spans="8:16">
      <c r="H194" s="95">
        <v>41859</v>
      </c>
      <c r="I194" s="103">
        <v>2331.134</v>
      </c>
      <c r="J194" s="103">
        <v>6179.8194000000003</v>
      </c>
      <c r="K194" s="103">
        <v>0.15798400000000001</v>
      </c>
      <c r="L194" s="103">
        <v>0.45813300000000001</v>
      </c>
      <c r="M194" s="49">
        <f t="shared" si="4"/>
        <v>-2.0718736845996677E-2</v>
      </c>
      <c r="N194" s="49">
        <f t="shared" si="5"/>
        <v>0.11961612640016583</v>
      </c>
      <c r="O194" s="54"/>
      <c r="P194" s="54"/>
    </row>
    <row r="195" spans="8:16">
      <c r="H195" s="95">
        <v>41862</v>
      </c>
      <c r="I195" s="103">
        <v>2365.3490000000002</v>
      </c>
      <c r="J195" s="103">
        <v>6271.2205000000004</v>
      </c>
      <c r="K195" s="103">
        <v>1.467741</v>
      </c>
      <c r="L195" s="103">
        <v>1.479025</v>
      </c>
      <c r="M195" s="49">
        <f t="shared" si="4"/>
        <v>-6.3454282250360317E-3</v>
      </c>
      <c r="N195" s="49">
        <f t="shared" si="5"/>
        <v>0.1361755335457393</v>
      </c>
      <c r="O195" s="54"/>
      <c r="P195" s="54"/>
    </row>
    <row r="196" spans="8:16">
      <c r="H196" s="95">
        <v>41863</v>
      </c>
      <c r="I196" s="103">
        <v>2357.0520000000001</v>
      </c>
      <c r="J196" s="103">
        <v>6273.5228999999999</v>
      </c>
      <c r="K196" s="103">
        <v>-0.350773</v>
      </c>
      <c r="L196" s="103">
        <v>3.6713999999999997E-2</v>
      </c>
      <c r="M196" s="49">
        <f t="shared" si="4"/>
        <v>-9.8308978035283046E-3</v>
      </c>
      <c r="N196" s="49">
        <f t="shared" si="5"/>
        <v>0.13659266615149535</v>
      </c>
      <c r="O196" s="54"/>
      <c r="P196" s="54"/>
    </row>
    <row r="197" spans="8:16">
      <c r="H197" s="95">
        <v>41864</v>
      </c>
      <c r="I197" s="103">
        <v>2358.9009999999998</v>
      </c>
      <c r="J197" s="103">
        <v>6254.2539999999999</v>
      </c>
      <c r="K197" s="103">
        <v>7.8445000000000001E-2</v>
      </c>
      <c r="L197" s="103">
        <v>-0.30714599999999997</v>
      </c>
      <c r="M197" s="49">
        <f t="shared" si="4"/>
        <v>-9.0541552157699101E-3</v>
      </c>
      <c r="N197" s="49">
        <f t="shared" si="5"/>
        <v>0.13310166264773726</v>
      </c>
      <c r="O197" s="54"/>
      <c r="P197" s="54"/>
    </row>
    <row r="198" spans="8:16">
      <c r="H198" s="95">
        <v>41865</v>
      </c>
      <c r="I198" s="103">
        <v>2335.9450000000002</v>
      </c>
      <c r="J198" s="103">
        <v>6219.933</v>
      </c>
      <c r="K198" s="103">
        <v>-0.97316499999999995</v>
      </c>
      <c r="L198" s="103">
        <v>-0.54876199999999997</v>
      </c>
      <c r="M198" s="49">
        <f t="shared" ref="M198:M245" si="6">I198/$I$5-1</f>
        <v>-1.8697693801266513E-2</v>
      </c>
      <c r="N198" s="49">
        <f t="shared" ref="N198:N245" si="7">J198/$J$5-1</f>
        <v>0.12688362574617673</v>
      </c>
      <c r="O198" s="54"/>
      <c r="P198" s="54"/>
    </row>
    <row r="199" spans="8:16">
      <c r="H199" s="95">
        <v>41866</v>
      </c>
      <c r="I199" s="103">
        <v>2360.6350000000002</v>
      </c>
      <c r="J199" s="103">
        <v>6281.3882000000003</v>
      </c>
      <c r="K199" s="103">
        <v>1.0569599999999999</v>
      </c>
      <c r="L199" s="103">
        <v>0.98803600000000003</v>
      </c>
      <c r="M199" s="49">
        <f t="shared" si="6"/>
        <v>-8.3257227402839806E-3</v>
      </c>
      <c r="N199" s="49">
        <f t="shared" si="7"/>
        <v>0.13801764577452058</v>
      </c>
      <c r="O199" s="54"/>
      <c r="P199" s="54"/>
    </row>
    <row r="200" spans="8:16">
      <c r="H200" s="95">
        <v>41869</v>
      </c>
      <c r="I200" s="103">
        <v>2374.5619999999999</v>
      </c>
      <c r="J200" s="103">
        <v>6367.0838999999996</v>
      </c>
      <c r="K200" s="103">
        <v>0.58996800000000005</v>
      </c>
      <c r="L200" s="103">
        <v>1.3642799999999999</v>
      </c>
      <c r="M200" s="49">
        <f t="shared" si="6"/>
        <v>-2.4751581000935774E-3</v>
      </c>
      <c r="N200" s="49">
        <f t="shared" si="7"/>
        <v>0.1535433887570985</v>
      </c>
      <c r="O200" s="54"/>
      <c r="P200" s="54"/>
    </row>
    <row r="201" spans="8:16">
      <c r="H201" s="95">
        <v>41870</v>
      </c>
      <c r="I201" s="103">
        <v>2374.768</v>
      </c>
      <c r="J201" s="103">
        <v>6358.0834999999997</v>
      </c>
      <c r="K201" s="103">
        <v>8.6750000000000004E-3</v>
      </c>
      <c r="L201" s="103">
        <v>-0.14135800000000001</v>
      </c>
      <c r="M201" s="49">
        <f t="shared" si="6"/>
        <v>-2.3886199859355361E-3</v>
      </c>
      <c r="N201" s="49">
        <f t="shared" si="7"/>
        <v>0.15191275971573015</v>
      </c>
      <c r="O201" s="54"/>
      <c r="P201" s="54"/>
    </row>
    <row r="202" spans="8:16">
      <c r="H202" s="95">
        <v>41871</v>
      </c>
      <c r="I202" s="103">
        <v>2366.14</v>
      </c>
      <c r="J202" s="103">
        <v>6357.0835999999999</v>
      </c>
      <c r="K202" s="103">
        <v>-0.36331999999999998</v>
      </c>
      <c r="L202" s="103">
        <v>-1.5726E-2</v>
      </c>
      <c r="M202" s="49">
        <f t="shared" si="6"/>
        <v>-6.0131386701866019E-3</v>
      </c>
      <c r="N202" s="49">
        <f t="shared" si="7"/>
        <v>0.15173160488056014</v>
      </c>
      <c r="O202" s="54"/>
      <c r="P202" s="54"/>
    </row>
    <row r="203" spans="8:16">
      <c r="H203" s="95">
        <v>41872</v>
      </c>
      <c r="I203" s="103">
        <v>2354.2440000000001</v>
      </c>
      <c r="J203" s="103">
        <v>6355.3209999999999</v>
      </c>
      <c r="K203" s="103">
        <v>-0.50275999999999998</v>
      </c>
      <c r="L203" s="103">
        <v>-2.7727000000000002E-2</v>
      </c>
      <c r="M203" s="49">
        <f t="shared" si="6"/>
        <v>-1.1010504718847791E-2</v>
      </c>
      <c r="N203" s="49">
        <f t="shared" si="7"/>
        <v>0.15141226943454478</v>
      </c>
      <c r="O203" s="54"/>
      <c r="P203" s="54"/>
    </row>
    <row r="204" spans="8:16">
      <c r="H204" s="95">
        <v>41873</v>
      </c>
      <c r="I204" s="103">
        <v>2365.364</v>
      </c>
      <c r="J204" s="103">
        <v>6405.7380000000003</v>
      </c>
      <c r="K204" s="103">
        <v>0.47233799999999998</v>
      </c>
      <c r="L204" s="103">
        <v>0.79330400000000001</v>
      </c>
      <c r="M204" s="49">
        <f t="shared" si="6"/>
        <v>-6.3391269060439903E-3</v>
      </c>
      <c r="N204" s="49">
        <f t="shared" si="7"/>
        <v>0.1605464661789866</v>
      </c>
      <c r="O204" s="54"/>
      <c r="P204" s="54"/>
    </row>
    <row r="205" spans="8:16">
      <c r="H205" s="95">
        <v>41876</v>
      </c>
      <c r="I205" s="103">
        <v>2342.8629999999998</v>
      </c>
      <c r="J205" s="103">
        <v>6376.9988999999996</v>
      </c>
      <c r="K205" s="103">
        <v>-0.95126999999999995</v>
      </c>
      <c r="L205" s="103">
        <v>-0.44864599999999999</v>
      </c>
      <c r="M205" s="49">
        <f t="shared" si="6"/>
        <v>-1.5791525482114044E-2</v>
      </c>
      <c r="N205" s="49">
        <f t="shared" si="7"/>
        <v>0.15533971858079165</v>
      </c>
      <c r="O205" s="54"/>
      <c r="P205" s="54"/>
    </row>
    <row r="206" spans="8:16">
      <c r="H206" s="95">
        <v>41877</v>
      </c>
      <c r="I206" s="103">
        <v>2324.0920000000001</v>
      </c>
      <c r="J206" s="103">
        <v>6282.6927999999998</v>
      </c>
      <c r="K206" s="103">
        <v>-0.80119899999999999</v>
      </c>
      <c r="L206" s="103">
        <v>-1.4788479999999999</v>
      </c>
      <c r="M206" s="49">
        <f t="shared" si="6"/>
        <v>-2.3676996068817124E-2</v>
      </c>
      <c r="N206" s="49">
        <f t="shared" si="7"/>
        <v>0.13825400400830667</v>
      </c>
      <c r="O206" s="54"/>
      <c r="P206" s="54"/>
    </row>
    <row r="207" spans="8:16">
      <c r="H207" s="95">
        <v>41878</v>
      </c>
      <c r="I207" s="103">
        <v>2327.5949999999998</v>
      </c>
      <c r="J207" s="103">
        <v>6296.2222000000002</v>
      </c>
      <c r="K207" s="103">
        <v>0.150726</v>
      </c>
      <c r="L207" s="103">
        <v>0.21534400000000001</v>
      </c>
      <c r="M207" s="49">
        <f t="shared" si="6"/>
        <v>-2.2205428040197539E-2</v>
      </c>
      <c r="N207" s="49">
        <f t="shared" si="7"/>
        <v>0.14070516535139022</v>
      </c>
      <c r="O207" s="54"/>
      <c r="P207" s="54"/>
    </row>
    <row r="208" spans="8:16">
      <c r="H208" s="95">
        <v>41879</v>
      </c>
      <c r="I208" s="103">
        <v>2311.2779999999998</v>
      </c>
      <c r="J208" s="103">
        <v>6245.6325999999999</v>
      </c>
      <c r="K208" s="103">
        <v>-0.70102399999999998</v>
      </c>
      <c r="L208" s="103">
        <v>-0.80349099999999996</v>
      </c>
      <c r="M208" s="49">
        <f t="shared" si="6"/>
        <v>-2.9060002839794596E-2</v>
      </c>
      <c r="N208" s="49">
        <f t="shared" si="7"/>
        <v>0.13153969815535316</v>
      </c>
      <c r="O208" s="54"/>
      <c r="P208" s="54"/>
    </row>
    <row r="209" spans="8:16">
      <c r="H209" s="95">
        <v>41880</v>
      </c>
      <c r="I209" s="103">
        <v>2338.2869999999998</v>
      </c>
      <c r="J209" s="103">
        <v>6296.7755999999999</v>
      </c>
      <c r="K209" s="103">
        <v>1.168574</v>
      </c>
      <c r="L209" s="103">
        <v>0.81886000000000003</v>
      </c>
      <c r="M209" s="49">
        <f t="shared" si="6"/>
        <v>-1.7713847862634746E-2</v>
      </c>
      <c r="N209" s="49">
        <f t="shared" si="7"/>
        <v>0.14080542646328453</v>
      </c>
      <c r="O209" s="54"/>
      <c r="P209" s="54"/>
    </row>
    <row r="210" spans="8:16">
      <c r="H210" s="95">
        <v>41883</v>
      </c>
      <c r="I210" s="103">
        <v>2355.317</v>
      </c>
      <c r="J210" s="103">
        <v>6390.4780000000001</v>
      </c>
      <c r="K210" s="103">
        <v>0.72831100000000004</v>
      </c>
      <c r="L210" s="103">
        <v>1.4881009999999999</v>
      </c>
      <c r="M210" s="49">
        <f t="shared" si="6"/>
        <v>-1.0559750366946896E-2</v>
      </c>
      <c r="N210" s="49">
        <f t="shared" si="7"/>
        <v>0.15778176692436641</v>
      </c>
      <c r="O210" s="54"/>
      <c r="P210" s="54"/>
    </row>
    <row r="211" spans="8:16">
      <c r="H211" s="95">
        <v>41884</v>
      </c>
      <c r="I211" s="103">
        <v>2386.46</v>
      </c>
      <c r="J211" s="103">
        <v>6459.1598000000004</v>
      </c>
      <c r="K211" s="103">
        <v>1.3222419999999999</v>
      </c>
      <c r="L211" s="103">
        <v>1.0747519999999999</v>
      </c>
      <c r="M211" s="49">
        <f t="shared" si="6"/>
        <v>2.5230481244333802E-3</v>
      </c>
      <c r="N211" s="49">
        <f t="shared" si="7"/>
        <v>0.17022505141099575</v>
      </c>
      <c r="O211" s="54"/>
      <c r="P211" s="54"/>
    </row>
    <row r="212" spans="8:16">
      <c r="H212" s="95">
        <v>41885</v>
      </c>
      <c r="I212" s="103">
        <v>2408.8380000000002</v>
      </c>
      <c r="J212" s="103">
        <v>6501.5006999999996</v>
      </c>
      <c r="K212" s="103">
        <v>0.93770699999999996</v>
      </c>
      <c r="L212" s="103">
        <v>0.65551700000000002</v>
      </c>
      <c r="M212" s="49">
        <f t="shared" si="6"/>
        <v>1.1923775884768117E-2</v>
      </c>
      <c r="N212" s="49">
        <f t="shared" si="7"/>
        <v>0.17789607727403256</v>
      </c>
      <c r="O212" s="54"/>
      <c r="P212" s="54"/>
    </row>
    <row r="213" spans="8:16">
      <c r="H213" s="95">
        <v>41886</v>
      </c>
      <c r="I213" s="103">
        <v>2426.2240000000002</v>
      </c>
      <c r="J213" s="103">
        <v>6528.8062</v>
      </c>
      <c r="K213" s="103">
        <v>0.72175900000000004</v>
      </c>
      <c r="L213" s="103">
        <v>0.41998799999999997</v>
      </c>
      <c r="M213" s="49">
        <f t="shared" si="6"/>
        <v>1.9227424684534977E-2</v>
      </c>
      <c r="N213" s="49">
        <f t="shared" si="7"/>
        <v>0.18284309532757304</v>
      </c>
      <c r="O213" s="54"/>
      <c r="P213" s="54"/>
    </row>
    <row r="214" spans="8:16">
      <c r="H214" s="95">
        <v>41887</v>
      </c>
      <c r="I214" s="103">
        <v>2449.259</v>
      </c>
      <c r="J214" s="103">
        <v>6574.5766000000003</v>
      </c>
      <c r="K214" s="103">
        <v>0.94941799999999998</v>
      </c>
      <c r="L214" s="103">
        <v>0.70105300000000004</v>
      </c>
      <c r="M214" s="49">
        <f t="shared" si="6"/>
        <v>2.8904150216723323E-2</v>
      </c>
      <c r="N214" s="49">
        <f t="shared" si="7"/>
        <v>0.19113545383108965</v>
      </c>
      <c r="O214" s="54"/>
      <c r="P214" s="54"/>
    </row>
    <row r="215" spans="8:16">
      <c r="H215" s="95">
        <v>41891</v>
      </c>
      <c r="I215" s="103">
        <v>2445.2240000000002</v>
      </c>
      <c r="J215" s="103">
        <v>6629.6507000000001</v>
      </c>
      <c r="K215" s="103">
        <v>-0.164744</v>
      </c>
      <c r="L215" s="103">
        <v>0.83768299999999996</v>
      </c>
      <c r="M215" s="49">
        <f t="shared" si="6"/>
        <v>2.720909540785077E-2</v>
      </c>
      <c r="N215" s="49">
        <f t="shared" si="7"/>
        <v>0.20111339113245719</v>
      </c>
      <c r="O215" s="54"/>
      <c r="P215" s="54"/>
    </row>
    <row r="216" spans="8:16">
      <c r="H216" s="95">
        <v>41892</v>
      </c>
      <c r="I216" s="103">
        <v>2432.433</v>
      </c>
      <c r="J216" s="103">
        <v>6638.3090000000002</v>
      </c>
      <c r="K216" s="103">
        <v>-0.52310100000000004</v>
      </c>
      <c r="L216" s="103">
        <v>0.13059999999999999</v>
      </c>
      <c r="M216" s="49">
        <f t="shared" si="6"/>
        <v>2.1835750659327857E-2</v>
      </c>
      <c r="N216" s="49">
        <f t="shared" si="7"/>
        <v>0.20268204090678732</v>
      </c>
      <c r="O216" s="54"/>
      <c r="P216" s="54"/>
    </row>
    <row r="217" spans="8:16">
      <c r="H217" s="95">
        <v>41893</v>
      </c>
      <c r="I217" s="103">
        <v>2423.4540000000002</v>
      </c>
      <c r="J217" s="103">
        <v>6617.3942999999999</v>
      </c>
      <c r="K217" s="103">
        <v>-0.36913699999999999</v>
      </c>
      <c r="L217" s="103">
        <v>-0.31506099999999998</v>
      </c>
      <c r="M217" s="49">
        <f t="shared" si="6"/>
        <v>1.8063781110662092E-2</v>
      </c>
      <c r="N217" s="49">
        <f t="shared" si="7"/>
        <v>0.1988928629578619</v>
      </c>
      <c r="O217" s="54"/>
      <c r="P217" s="54"/>
    </row>
    <row r="218" spans="8:16">
      <c r="H218" s="95">
        <v>41894</v>
      </c>
      <c r="I218" s="103">
        <v>2438.3580000000002</v>
      </c>
      <c r="J218" s="103">
        <v>6668.0497999999998</v>
      </c>
      <c r="K218" s="103">
        <v>0.61499000000000004</v>
      </c>
      <c r="L218" s="103">
        <v>0.76549</v>
      </c>
      <c r="M218" s="49">
        <f t="shared" si="6"/>
        <v>2.4324771661204059E-2</v>
      </c>
      <c r="N218" s="49">
        <f t="shared" si="7"/>
        <v>0.20807026945146645</v>
      </c>
      <c r="O218" s="54"/>
      <c r="P218" s="54"/>
    </row>
    <row r="219" spans="8:16">
      <c r="H219" s="95">
        <v>41897</v>
      </c>
      <c r="I219" s="103">
        <v>2437.1889999999999</v>
      </c>
      <c r="J219" s="103">
        <v>6701.5433000000003</v>
      </c>
      <c r="K219" s="103">
        <v>-4.7941999999999999E-2</v>
      </c>
      <c r="L219" s="103">
        <v>0.50229800000000002</v>
      </c>
      <c r="M219" s="49">
        <f t="shared" si="6"/>
        <v>2.3833688867753722E-2</v>
      </c>
      <c r="N219" s="49">
        <f t="shared" si="7"/>
        <v>0.21413838573486199</v>
      </c>
      <c r="O219" s="54"/>
      <c r="P219" s="54"/>
    </row>
    <row r="220" spans="8:16">
      <c r="H220" s="95">
        <v>41898</v>
      </c>
      <c r="I220" s="103">
        <v>2388.7649999999999</v>
      </c>
      <c r="J220" s="103">
        <v>6504.9791999999998</v>
      </c>
      <c r="K220" s="103">
        <v>-1.9868790000000001</v>
      </c>
      <c r="L220" s="103">
        <v>-2.9331170000000002</v>
      </c>
      <c r="M220" s="49">
        <f t="shared" si="6"/>
        <v>3.491350809551319E-3</v>
      </c>
      <c r="N220" s="49">
        <f t="shared" si="7"/>
        <v>0.17852628738918308</v>
      </c>
      <c r="O220" s="54"/>
      <c r="P220" s="54"/>
    </row>
    <row r="221" spans="8:16">
      <c r="H221" s="95">
        <v>41899</v>
      </c>
      <c r="I221" s="103">
        <v>2401.326</v>
      </c>
      <c r="J221" s="103">
        <v>6574.0667000000003</v>
      </c>
      <c r="K221" s="103">
        <v>0.525837</v>
      </c>
      <c r="L221" s="103">
        <v>1.062071</v>
      </c>
      <c r="M221" s="49">
        <f t="shared" si="6"/>
        <v>8.7680753335288575E-3</v>
      </c>
      <c r="N221" s="49">
        <f t="shared" si="7"/>
        <v>0.19104307374262763</v>
      </c>
      <c r="O221" s="54"/>
      <c r="P221" s="54"/>
    </row>
    <row r="222" spans="8:16">
      <c r="H222" s="95">
        <v>41900</v>
      </c>
      <c r="I222" s="103">
        <v>2408.6640000000002</v>
      </c>
      <c r="J222" s="103">
        <v>6676.6253999999999</v>
      </c>
      <c r="K222" s="103">
        <v>0.30558099999999999</v>
      </c>
      <c r="L222" s="103">
        <v>1.5600499999999999</v>
      </c>
      <c r="M222" s="49">
        <f t="shared" si="6"/>
        <v>1.1850680584460038E-2</v>
      </c>
      <c r="N222" s="49">
        <f t="shared" si="7"/>
        <v>0.20962393622262754</v>
      </c>
      <c r="O222" s="54"/>
      <c r="P222" s="54"/>
    </row>
    <row r="223" spans="8:16">
      <c r="H223" s="95">
        <v>41901</v>
      </c>
      <c r="I223" s="103">
        <v>2425.2109999999998</v>
      </c>
      <c r="J223" s="103">
        <v>6742.4029</v>
      </c>
      <c r="K223" s="103">
        <v>0.68697799999999998</v>
      </c>
      <c r="L223" s="103">
        <v>0.98519100000000004</v>
      </c>
      <c r="M223" s="49">
        <f t="shared" si="6"/>
        <v>1.8801875608602137E-2</v>
      </c>
      <c r="N223" s="49">
        <f t="shared" si="7"/>
        <v>0.22154104010341213</v>
      </c>
      <c r="O223" s="54"/>
      <c r="P223" s="54"/>
    </row>
    <row r="224" spans="8:16">
      <c r="H224" s="95">
        <v>41904</v>
      </c>
      <c r="I224" s="103">
        <v>2378.92</v>
      </c>
      <c r="J224" s="103">
        <v>6680.3325999999997</v>
      </c>
      <c r="K224" s="103">
        <v>-1.908741</v>
      </c>
      <c r="L224" s="103">
        <v>-0.92059599999999997</v>
      </c>
      <c r="M224" s="49">
        <f t="shared" si="6"/>
        <v>-6.4441488892463816E-4</v>
      </c>
      <c r="N224" s="49">
        <f t="shared" si="7"/>
        <v>0.21029558059200681</v>
      </c>
      <c r="O224" s="54"/>
      <c r="P224" s="54"/>
    </row>
    <row r="225" spans="8:16">
      <c r="H225" s="95">
        <v>41905</v>
      </c>
      <c r="I225" s="103">
        <v>2399.462</v>
      </c>
      <c r="J225" s="103">
        <v>6736.6277</v>
      </c>
      <c r="K225" s="103">
        <v>0.86350099999999996</v>
      </c>
      <c r="L225" s="103">
        <v>0.84269899999999998</v>
      </c>
      <c r="M225" s="49">
        <f t="shared" si="6"/>
        <v>7.9850314267781997E-3</v>
      </c>
      <c r="N225" s="49">
        <f t="shared" si="7"/>
        <v>0.22049473006833464</v>
      </c>
      <c r="O225" s="54"/>
      <c r="P225" s="54"/>
    </row>
    <row r="226" spans="8:16">
      <c r="H226" s="95">
        <v>41906</v>
      </c>
      <c r="I226" s="103">
        <v>2441.864</v>
      </c>
      <c r="J226" s="103">
        <v>6798.3522000000003</v>
      </c>
      <c r="K226" s="103">
        <v>1.7671460000000001</v>
      </c>
      <c r="L226" s="103">
        <v>0.91625199999999996</v>
      </c>
      <c r="M226" s="49">
        <f t="shared" si="6"/>
        <v>2.5797599953622186E-2</v>
      </c>
      <c r="N226" s="49">
        <f t="shared" si="7"/>
        <v>0.23167753997277729</v>
      </c>
      <c r="O226" s="54"/>
      <c r="P226" s="54"/>
    </row>
    <row r="227" spans="8:16">
      <c r="H227" s="95">
        <v>41907</v>
      </c>
      <c r="I227" s="103">
        <v>2436.9650000000001</v>
      </c>
      <c r="J227" s="103">
        <v>6784.8441000000003</v>
      </c>
      <c r="K227" s="103">
        <v>-0.200625</v>
      </c>
      <c r="L227" s="103">
        <v>-0.19869700000000001</v>
      </c>
      <c r="M227" s="49">
        <f t="shared" si="6"/>
        <v>2.3739589170805209E-2</v>
      </c>
      <c r="N227" s="49">
        <f t="shared" si="7"/>
        <v>0.2292302376135813</v>
      </c>
      <c r="O227" s="54"/>
      <c r="P227" s="54"/>
    </row>
    <row r="228" spans="8:16">
      <c r="H228" s="95">
        <v>41908</v>
      </c>
      <c r="I228" s="103">
        <v>2437.201</v>
      </c>
      <c r="J228" s="103">
        <v>6806.4607999999998</v>
      </c>
      <c r="K228" s="103">
        <v>9.6839999999999999E-3</v>
      </c>
      <c r="L228" s="103">
        <v>0.31860300000000003</v>
      </c>
      <c r="M228" s="49">
        <f t="shared" si="6"/>
        <v>2.3838729922947444E-2</v>
      </c>
      <c r="N228" s="49">
        <f t="shared" si="7"/>
        <v>0.23314659897513712</v>
      </c>
      <c r="O228" s="54"/>
      <c r="P228" s="54"/>
    </row>
    <row r="229" spans="8:16">
      <c r="H229" s="95">
        <v>41911</v>
      </c>
      <c r="I229" s="103">
        <v>2447.799</v>
      </c>
      <c r="J229" s="103">
        <v>6859.2448999999997</v>
      </c>
      <c r="K229" s="103">
        <v>0.43484299999999998</v>
      </c>
      <c r="L229" s="103">
        <v>0.77549999999999997</v>
      </c>
      <c r="M229" s="49">
        <f t="shared" si="6"/>
        <v>2.8290821834826341E-2</v>
      </c>
      <c r="N229" s="49">
        <f t="shared" si="7"/>
        <v>0.2427096502153594</v>
      </c>
      <c r="O229" s="54"/>
      <c r="P229" s="54"/>
    </row>
    <row r="230" spans="8:16">
      <c r="H230" s="95">
        <v>41912</v>
      </c>
      <c r="I230" s="103">
        <v>2450.9879999999998</v>
      </c>
      <c r="J230" s="103">
        <v>6907.7584999999999</v>
      </c>
      <c r="K230" s="103">
        <v>0.13028000000000001</v>
      </c>
      <c r="L230" s="103">
        <v>0.70727300000000004</v>
      </c>
      <c r="M230" s="49">
        <f t="shared" si="6"/>
        <v>2.9630482252545054E-2</v>
      </c>
      <c r="N230" s="49">
        <f t="shared" si="7"/>
        <v>0.25149900236207867</v>
      </c>
      <c r="O230" s="54"/>
      <c r="P230" s="54"/>
    </row>
    <row r="231" spans="8:16">
      <c r="H231" s="95">
        <v>41920</v>
      </c>
      <c r="I231" s="103">
        <v>2478.3829999999998</v>
      </c>
      <c r="J231" s="103">
        <v>7116.6623</v>
      </c>
      <c r="K231" s="103">
        <v>1.117713</v>
      </c>
      <c r="L231" s="103">
        <v>3.0241910000000001</v>
      </c>
      <c r="M231" s="49">
        <f t="shared" si="6"/>
        <v>4.1138791171767997E-2</v>
      </c>
      <c r="N231" s="49">
        <f t="shared" si="7"/>
        <v>0.28934672058929323</v>
      </c>
      <c r="O231" s="54"/>
      <c r="P231" s="54"/>
    </row>
    <row r="232" spans="8:16">
      <c r="H232" s="95">
        <v>41921</v>
      </c>
      <c r="I232" s="103">
        <v>2481.9549999999999</v>
      </c>
      <c r="J232" s="103">
        <v>7111.1643999999997</v>
      </c>
      <c r="K232" s="103">
        <v>0.144126</v>
      </c>
      <c r="L232" s="103">
        <v>-7.7254000000000003E-2</v>
      </c>
      <c r="M232" s="49">
        <f t="shared" si="6"/>
        <v>4.2639345267751372E-2</v>
      </c>
      <c r="N232" s="49">
        <f t="shared" si="7"/>
        <v>0.28835064981393432</v>
      </c>
      <c r="O232" s="54"/>
      <c r="P232" s="54"/>
    </row>
    <row r="233" spans="8:16">
      <c r="H233" s="95">
        <v>41922</v>
      </c>
      <c r="I233" s="103">
        <v>2466.7890000000002</v>
      </c>
      <c r="J233" s="103">
        <v>7117.2649000000001</v>
      </c>
      <c r="K233" s="103">
        <v>-0.61105100000000001</v>
      </c>
      <c r="L233" s="103">
        <v>8.5788000000000003E-2</v>
      </c>
      <c r="M233" s="49">
        <f t="shared" si="6"/>
        <v>3.626829167881418E-2</v>
      </c>
      <c r="N233" s="49">
        <f t="shared" si="7"/>
        <v>0.28945589541044892</v>
      </c>
      <c r="O233" s="54"/>
      <c r="P233" s="54"/>
    </row>
    <row r="234" spans="8:16">
      <c r="H234" s="95">
        <v>41925</v>
      </c>
      <c r="I234" s="103">
        <v>2454.9459999999999</v>
      </c>
      <c r="J234" s="103">
        <v>7162.0546000000004</v>
      </c>
      <c r="K234" s="103">
        <v>-0.48009800000000002</v>
      </c>
      <c r="L234" s="103">
        <v>0.62931099999999995</v>
      </c>
      <c r="M234" s="49">
        <f t="shared" si="6"/>
        <v>3.1293190290591522E-2</v>
      </c>
      <c r="N234" s="49">
        <f t="shared" si="7"/>
        <v>0.2975705775994828</v>
      </c>
      <c r="O234" s="54"/>
      <c r="P234" s="54"/>
    </row>
    <row r="235" spans="8:16">
      <c r="H235" s="95">
        <v>41926</v>
      </c>
      <c r="I235" s="103">
        <v>2446.5619999999999</v>
      </c>
      <c r="J235" s="103">
        <v>7140.5025999999998</v>
      </c>
      <c r="K235" s="103">
        <v>-0.34151500000000001</v>
      </c>
      <c r="L235" s="103">
        <v>-0.30091899999999999</v>
      </c>
      <c r="M235" s="49">
        <f t="shared" si="6"/>
        <v>2.7771173061945209E-2</v>
      </c>
      <c r="N235" s="49">
        <f t="shared" si="7"/>
        <v>0.29366593812795116</v>
      </c>
      <c r="O235" s="54"/>
      <c r="P235" s="54"/>
    </row>
    <row r="236" spans="8:16">
      <c r="H236" s="95">
        <v>41927</v>
      </c>
      <c r="I236" s="103">
        <v>2463.8739999999998</v>
      </c>
      <c r="J236" s="103">
        <v>7293.0897000000004</v>
      </c>
      <c r="K236" s="103">
        <v>0.70760500000000004</v>
      </c>
      <c r="L236" s="103">
        <v>2.136924</v>
      </c>
      <c r="M236" s="49">
        <f t="shared" si="6"/>
        <v>3.5043735354684191E-2</v>
      </c>
      <c r="N236" s="49">
        <f t="shared" si="7"/>
        <v>0.3213105935430649</v>
      </c>
      <c r="O236" s="54"/>
      <c r="P236" s="54"/>
    </row>
    <row r="237" spans="8:16">
      <c r="H237" s="95">
        <v>41928</v>
      </c>
      <c r="I237" s="103">
        <v>2444.395</v>
      </c>
      <c r="J237" s="103">
        <v>7204.7972</v>
      </c>
      <c r="K237" s="103">
        <v>-0.79058399999999995</v>
      </c>
      <c r="L237" s="103">
        <v>-1.2106319999999999</v>
      </c>
      <c r="M237" s="49">
        <f t="shared" si="6"/>
        <v>2.6860842511554406E-2</v>
      </c>
      <c r="N237" s="49">
        <f t="shared" si="7"/>
        <v>0.3053143806375247</v>
      </c>
      <c r="O237" s="54"/>
      <c r="P237" s="54"/>
    </row>
    <row r="238" spans="8:16">
      <c r="H238" s="95">
        <v>41929</v>
      </c>
      <c r="I238" s="103">
        <v>2441.732</v>
      </c>
      <c r="J238" s="103">
        <v>7106.0423000000001</v>
      </c>
      <c r="K238" s="103">
        <v>-0.108943</v>
      </c>
      <c r="L238" s="103">
        <v>-1.3706830000000001</v>
      </c>
      <c r="M238" s="49">
        <f t="shared" si="6"/>
        <v>2.5742148346491689E-2</v>
      </c>
      <c r="N238" s="49">
        <f t="shared" si="7"/>
        <v>0.28742266383411219</v>
      </c>
      <c r="O238" s="54"/>
      <c r="P238" s="54"/>
    </row>
    <row r="239" spans="8:16">
      <c r="H239" s="95">
        <v>41932</v>
      </c>
      <c r="I239" s="103">
        <v>2454.7109999999998</v>
      </c>
      <c r="J239" s="103">
        <v>7219.2547000000004</v>
      </c>
      <c r="K239" s="103">
        <v>0.53154900000000005</v>
      </c>
      <c r="L239" s="103">
        <v>1.5931850000000001</v>
      </c>
      <c r="M239" s="49">
        <f t="shared" si="6"/>
        <v>3.1194469626381949E-2</v>
      </c>
      <c r="N239" s="49">
        <f t="shared" si="7"/>
        <v>0.30793368859779147</v>
      </c>
      <c r="O239" s="54"/>
      <c r="P239" s="54"/>
    </row>
    <row r="240" spans="8:16">
      <c r="H240" s="95">
        <v>41933</v>
      </c>
      <c r="I240" s="103">
        <v>2433.3910000000001</v>
      </c>
      <c r="J240" s="103">
        <v>7101.7165000000005</v>
      </c>
      <c r="K240" s="103">
        <v>-0.86853400000000003</v>
      </c>
      <c r="L240" s="103">
        <v>-1.6281209999999999</v>
      </c>
      <c r="M240" s="49">
        <f t="shared" si="6"/>
        <v>2.2238194898956287E-2</v>
      </c>
      <c r="N240" s="49">
        <f t="shared" si="7"/>
        <v>0.28663894587633787</v>
      </c>
      <c r="O240" s="54"/>
      <c r="P240" s="54"/>
    </row>
    <row r="241" spans="8:16">
      <c r="H241" s="95">
        <v>41934</v>
      </c>
      <c r="I241" s="103">
        <v>2418.6410000000001</v>
      </c>
      <c r="J241" s="103">
        <v>6962.2024000000001</v>
      </c>
      <c r="K241" s="103">
        <v>-0.60614999999999997</v>
      </c>
      <c r="L241" s="103">
        <v>-1.964512</v>
      </c>
      <c r="M241" s="49">
        <f t="shared" si="6"/>
        <v>1.604189789006627E-2</v>
      </c>
      <c r="N241" s="49">
        <f t="shared" si="7"/>
        <v>0.26136276446880258</v>
      </c>
      <c r="O241" s="54"/>
      <c r="P241" s="54"/>
    </row>
    <row r="242" spans="8:16">
      <c r="H242" s="95">
        <v>41935</v>
      </c>
      <c r="I242" s="103">
        <v>2395.9360000000001</v>
      </c>
      <c r="J242" s="103">
        <v>6860.6732000000002</v>
      </c>
      <c r="K242" s="103">
        <v>-0.93874999999999997</v>
      </c>
      <c r="L242" s="103">
        <v>-1.458291</v>
      </c>
      <c r="M242" s="49">
        <f t="shared" si="6"/>
        <v>6.5038013757039437E-3</v>
      </c>
      <c r="N242" s="49">
        <f t="shared" si="7"/>
        <v>0.24296841954336545</v>
      </c>
      <c r="O242" s="54"/>
      <c r="P242" s="54"/>
    </row>
    <row r="243" spans="8:16">
      <c r="H243" s="95">
        <v>41936</v>
      </c>
      <c r="I243" s="103">
        <v>2390.7060000000001</v>
      </c>
      <c r="J243" s="103">
        <v>6879.7864</v>
      </c>
      <c r="K243" s="103">
        <v>-0.21828600000000001</v>
      </c>
      <c r="L243" s="103">
        <v>0.27859099999999998</v>
      </c>
      <c r="M243" s="49">
        <f t="shared" si="6"/>
        <v>4.3067414871280629E-3</v>
      </c>
      <c r="N243" s="49">
        <f t="shared" si="7"/>
        <v>0.24643121441842486</v>
      </c>
      <c r="O243" s="54"/>
      <c r="P243" s="54"/>
    </row>
    <row r="244" spans="8:16">
      <c r="H244" s="95">
        <v>41939</v>
      </c>
      <c r="I244" s="103">
        <v>2368.8319999999999</v>
      </c>
      <c r="J244" s="103">
        <v>6970.1790000000001</v>
      </c>
      <c r="K244" s="103">
        <v>-0.91496</v>
      </c>
      <c r="L244" s="103">
        <v>1.313887</v>
      </c>
      <c r="M244" s="49">
        <f t="shared" si="6"/>
        <v>-4.8822619550725754E-3</v>
      </c>
      <c r="N244" s="49">
        <f t="shared" si="7"/>
        <v>0.26280790864143722</v>
      </c>
      <c r="O244" s="54"/>
      <c r="P244" s="54"/>
    </row>
    <row r="245" spans="8:16">
      <c r="H245" s="95">
        <v>41940</v>
      </c>
      <c r="I245" s="103">
        <v>2416.6529999999998</v>
      </c>
      <c r="J245" s="103">
        <v>7093.9202999999998</v>
      </c>
      <c r="K245" s="103">
        <v>2.0187590000000002</v>
      </c>
      <c r="L245" s="103">
        <v>1.775296</v>
      </c>
      <c r="M245" s="49">
        <f t="shared" si="6"/>
        <v>1.5206763079647745E-2</v>
      </c>
      <c r="N245" s="49">
        <f t="shared" si="7"/>
        <v>0.28522648530432804</v>
      </c>
      <c r="O245" s="54"/>
      <c r="P245" s="54"/>
    </row>
    <row r="246" spans="8:16">
      <c r="H246" s="95">
        <v>41941</v>
      </c>
      <c r="I246" s="103">
        <v>2451.384</v>
      </c>
      <c r="J246" s="103">
        <v>7122.2991000000002</v>
      </c>
      <c r="K246" s="103">
        <v>1.4371529999999999</v>
      </c>
      <c r="L246" s="103">
        <v>0.40004400000000001</v>
      </c>
      <c r="M246" s="49"/>
      <c r="N246" s="49"/>
      <c r="O246" s="54"/>
      <c r="P246" s="54"/>
    </row>
    <row r="247" spans="8:16">
      <c r="H247" s="95">
        <v>41942</v>
      </c>
      <c r="I247" s="103">
        <v>2468.9250000000002</v>
      </c>
      <c r="J247" s="103">
        <v>7150.5478999999996</v>
      </c>
      <c r="K247" s="103">
        <v>0.71555500000000005</v>
      </c>
      <c r="L247" s="103">
        <v>0.39662500000000001</v>
      </c>
      <c r="M247" s="49"/>
      <c r="N247" s="49"/>
      <c r="O247" s="54"/>
      <c r="P247" s="54"/>
    </row>
    <row r="248" spans="8:16">
      <c r="H248" s="95">
        <v>41943</v>
      </c>
      <c r="I248" s="103">
        <v>2508.3249999999998</v>
      </c>
      <c r="J248" s="103">
        <v>7116.0378000000001</v>
      </c>
      <c r="K248" s="103">
        <v>1.595836</v>
      </c>
      <c r="L248" s="103">
        <v>-0.482622</v>
      </c>
      <c r="M248" s="49"/>
      <c r="N248" s="49"/>
    </row>
    <row r="249" spans="8:16">
      <c r="H249" s="95">
        <v>41946</v>
      </c>
      <c r="I249" s="103">
        <v>2512.5479999999998</v>
      </c>
      <c r="J249" s="103">
        <v>7117.7565000000004</v>
      </c>
      <c r="K249" s="103">
        <v>0.16835900000000001</v>
      </c>
      <c r="L249" s="103">
        <v>2.4152E-2</v>
      </c>
      <c r="M249" s="49"/>
      <c r="N249" s="49"/>
    </row>
    <row r="250" spans="8:16">
      <c r="H250" s="95">
        <v>41947</v>
      </c>
      <c r="I250" s="103">
        <v>2513.172</v>
      </c>
      <c r="J250" s="103">
        <v>7080.3526000000002</v>
      </c>
      <c r="K250" s="103">
        <v>2.4834999999999999E-2</v>
      </c>
      <c r="L250" s="103">
        <v>-0.525501</v>
      </c>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117" priority="17" stopIfTrue="1">
      <formula>AND(H247&gt;0,H248&gt;0)</formula>
    </cfRule>
    <cfRule type="expression" dxfId="116"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115" priority="25" stopIfTrue="1">
      <formula>AND(H247&gt;0,#REF!&gt;0)</formula>
    </cfRule>
    <cfRule type="expression" dxfId="114" priority="26" stopIfTrue="1">
      <formula>AND(H247&gt;0,#REF!="")</formula>
    </cfRule>
  </conditionalFormatting>
  <conditionalFormatting sqref="H247:H331">
    <cfRule type="expression" dxfId="113" priority="15" stopIfTrue="1">
      <formula>AND(H247&gt;0,H248&gt;0)</formula>
    </cfRule>
    <cfRule type="expression" dxfId="112" priority="16" stopIfTrue="1">
      <formula>AND(H247&gt;0,H248="")</formula>
    </cfRule>
  </conditionalFormatting>
  <conditionalFormatting sqref="H247:H331">
    <cfRule type="expression" dxfId="111" priority="13" stopIfTrue="1">
      <formula>AND(H247&gt;0,H248&gt;0)</formula>
    </cfRule>
    <cfRule type="expression" dxfId="110" priority="14" stopIfTrue="1">
      <formula>AND(H247&gt;0,H248="")</formula>
    </cfRule>
  </conditionalFormatting>
  <conditionalFormatting sqref="H247:H701">
    <cfRule type="expression" dxfId="109" priority="5" stopIfTrue="1">
      <formula>AND(H247&gt;0,H248&gt;0)</formula>
    </cfRule>
    <cfRule type="expression" dxfId="108" priority="6" stopIfTrue="1">
      <formula>AND(H247&gt;0,H248="")</formula>
    </cfRule>
  </conditionalFormatting>
  <conditionalFormatting sqref="H5:H273">
    <cfRule type="expression" dxfId="107" priority="1" stopIfTrue="1">
      <formula>AND(H5&gt;0,H6&gt;0)</formula>
    </cfRule>
    <cfRule type="expression" dxfId="106"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13"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41939</v>
      </c>
      <c r="C5" s="72" t="s">
        <v>46</v>
      </c>
      <c r="D5" s="79">
        <f>华融行业周报!E11</f>
        <v>41943</v>
      </c>
      <c r="E5" s="80">
        <f>TODAY()</f>
        <v>41947</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2" t="s">
        <v>332</v>
      </c>
      <c r="B7" s="70" t="s">
        <v>122</v>
      </c>
      <c r="C7" s="71" t="str">
        <f>[5]!S_INFO_NAME(B7)</f>
        <v>东北制药</v>
      </c>
      <c r="D7" s="72">
        <f>[5]!s_pq_pctchange(B7,$B$5,$D$5)</f>
        <v>1.4061207609594728</v>
      </c>
      <c r="E7" s="72">
        <f>[5]!S_VAL_PE_TTM(B7,$D$5)</f>
        <v>-214.64715576171875</v>
      </c>
      <c r="F7" s="72">
        <f>[5]!S_VAL_PB(B7,$E$5,1)</f>
        <v>3.8264904022216797</v>
      </c>
      <c r="G7" s="72">
        <f>[5]!S_VAL_MV(B7,$D$5)/100000000</f>
        <v>58.192711336800002</v>
      </c>
      <c r="H7" s="72">
        <f>[5]!s_pq_pctchange(B7,$F$5,$G$5)</f>
        <v>7.7639751552795122</v>
      </c>
      <c r="I7" s="100">
        <f t="shared" ref="I7:I20" si="0">D7*G7</f>
        <v>81.825979547196155</v>
      </c>
      <c r="J7" s="101">
        <f>I7/$J$6</f>
        <v>1.8129992725465489</v>
      </c>
      <c r="K7" s="98"/>
    </row>
    <row r="8" spans="1:11">
      <c r="A8" s="170"/>
      <c r="B8" s="70" t="s">
        <v>144</v>
      </c>
      <c r="C8" s="71" t="str">
        <f>[5]!S_INFO_NAME(B8)</f>
        <v>普洛药业</v>
      </c>
      <c r="D8" s="72">
        <f>[5]!s_pq_pctchange(B8,$B$5,$D$5)</f>
        <v>3.4813925570227999</v>
      </c>
      <c r="E8" s="72">
        <f>[5]!S_VAL_PE_TTM(B8,$D$5)</f>
        <v>31.580038070678711</v>
      </c>
      <c r="F8" s="72">
        <f>[5]!S_VAL_PB(B8,$E$5,1)</f>
        <v>5.4069247245788574</v>
      </c>
      <c r="G8" s="72">
        <f>[5]!S_VAL_MV(B8,$D$5)/100000000</f>
        <v>98.860134521999996</v>
      </c>
      <c r="H8" s="72">
        <f>[5]!s_pq_pctchange(B8,$F$5,$G$5)</f>
        <v>-5.8139534883720811</v>
      </c>
      <c r="I8" s="100">
        <f t="shared" si="0"/>
        <v>344.17093651116352</v>
      </c>
      <c r="J8" s="101">
        <f t="shared" ref="J8:J79" si="1">I8/$J$6</f>
        <v>7.6257157076439208</v>
      </c>
    </row>
    <row r="9" spans="1:11">
      <c r="A9" s="170"/>
      <c r="B9" s="70" t="s">
        <v>123</v>
      </c>
      <c r="C9" s="71" t="str">
        <f>[5]!S_INFO_NAME(B9)</f>
        <v>新华制药</v>
      </c>
      <c r="D9" s="72">
        <f>[5]!s_pq_pctchange(B9,$B$5,$D$5)</f>
        <v>4.3683589138134638</v>
      </c>
      <c r="E9" s="72">
        <f>[5]!S_VAL_PE_TTM(B9,$D$5)</f>
        <v>81.480400085449219</v>
      </c>
      <c r="F9" s="72">
        <f>[5]!S_VAL_PB(B9,$E$5,1)</f>
        <v>2.2299957275390625</v>
      </c>
      <c r="G9" s="72">
        <f>[5]!S_VAL_MV(B9,$D$5)/100000000</f>
        <v>40.426454172</v>
      </c>
      <c r="H9" s="72">
        <f>[5]!s_pq_pctchange(B9,$F$5,$G$5)</f>
        <v>0.83160083160083165</v>
      </c>
      <c r="I9" s="100">
        <f t="shared" si="0"/>
        <v>176.5972614361277</v>
      </c>
      <c r="J9" s="101">
        <f t="shared" si="1"/>
        <v>3.9128246100951585</v>
      </c>
    </row>
    <row r="10" spans="1:11">
      <c r="A10" s="170"/>
      <c r="B10" s="70" t="s">
        <v>124</v>
      </c>
      <c r="C10" s="71" t="str">
        <f>[5]!S_INFO_NAME(B10)</f>
        <v>北大医药</v>
      </c>
      <c r="D10" s="72">
        <f>[5]!s_pq_pctchange(B10,$B$5,$D$5)</f>
        <v>-7.2235872235872467</v>
      </c>
      <c r="E10" s="72">
        <f>[5]!S_VAL_PE_TTM(B10,$D$5)</f>
        <v>198.43756103515625</v>
      </c>
      <c r="F10" s="72">
        <f>[5]!S_VAL_PB(B10,$E$5,1)</f>
        <v>9.092625617980957</v>
      </c>
      <c r="G10" s="72">
        <f>[5]!S_VAL_MV(B10,$D$5)/100000000</f>
        <v>112.52242584</v>
      </c>
      <c r="H10" s="72">
        <f>[5]!s_pq_pctchange(B10,$F$5,$G$5)</f>
        <v>-2.7924528301886631</v>
      </c>
      <c r="I10" s="100">
        <f t="shared" si="0"/>
        <v>-812.81555766486747</v>
      </c>
      <c r="J10" s="101">
        <f t="shared" si="1"/>
        <v>-18.009366009617388</v>
      </c>
    </row>
    <row r="11" spans="1:11">
      <c r="A11" s="170"/>
      <c r="B11" s="70" t="s">
        <v>125</v>
      </c>
      <c r="C11" s="71" t="str">
        <f>[5]!S_INFO_NAME(B11)</f>
        <v>广济药业</v>
      </c>
      <c r="D11" s="72">
        <f>[5]!s_pq_pctchange(B11,$B$5,$D$5)</f>
        <v>10.064935064935066</v>
      </c>
      <c r="E11" s="72">
        <f>[5]!S_VAL_PE_TTM(B11,$D$5)</f>
        <v>-57.89996337890625</v>
      </c>
      <c r="F11" s="72">
        <f>[5]!S_VAL_PB(B11,$E$5,1)</f>
        <v>4.6275544166564941</v>
      </c>
      <c r="G11" s="72">
        <f>[5]!S_VAL_MV(B11,$D$5)/100000000</f>
        <v>34.131267562800005</v>
      </c>
      <c r="H11" s="72">
        <f>[5]!s_pq_pctchange(B11,$F$5,$G$5)</f>
        <v>-0.41899441340782495</v>
      </c>
      <c r="I11" s="100">
        <f t="shared" si="0"/>
        <v>343.52899170350656</v>
      </c>
      <c r="J11" s="101">
        <f t="shared" si="1"/>
        <v>7.6114922852573201</v>
      </c>
    </row>
    <row r="12" spans="1:11">
      <c r="A12" s="170"/>
      <c r="B12" s="70" t="s">
        <v>126</v>
      </c>
      <c r="C12" s="71" t="str">
        <f>[5]!S_INFO_NAME(B12)</f>
        <v>鑫富药业</v>
      </c>
      <c r="D12" s="72">
        <f>[5]!s_pq_pctchange(B12,$B$5,$D$5)</f>
        <v>-5.383663366336644</v>
      </c>
      <c r="E12" s="72">
        <f>[5]!S_VAL_PE_TTM(B12,$D$5)</f>
        <v>110.44024658203125</v>
      </c>
      <c r="F12" s="72">
        <f>[5]!S_VAL_PB(B12,$E$5,1)</f>
        <v>27.339723587036133</v>
      </c>
      <c r="G12" s="72">
        <f>[5]!S_VAL_MV(B12,$D$5)/100000000</f>
        <v>134.64962450939998</v>
      </c>
      <c r="H12" s="72">
        <f>[5]!s_pq_pctchange(B12,$F$5,$G$5)</f>
        <v>16.434540389972142</v>
      </c>
      <c r="I12" s="100">
        <f t="shared" si="0"/>
        <v>-724.90825076224144</v>
      </c>
      <c r="J12" s="101">
        <f t="shared" si="1"/>
        <v>-16.061624175692124</v>
      </c>
    </row>
    <row r="13" spans="1:11">
      <c r="A13" s="170"/>
      <c r="B13" s="70" t="s">
        <v>127</v>
      </c>
      <c r="C13" s="71" t="str">
        <f>[5]!S_INFO_NAME(B13)</f>
        <v>京新药业</v>
      </c>
      <c r="D13" s="72">
        <f>[5]!s_pq_pctchange(B13,$B$5,$D$5)</f>
        <v>5.1179126944304931</v>
      </c>
      <c r="E13" s="72">
        <f>[5]!S_VAL_PE_TTM(B13,$D$5)</f>
        <v>58.678226470947266</v>
      </c>
      <c r="F13" s="72">
        <f>[5]!S_VAL_PB(B13,$E$5,1)</f>
        <v>7.035395622253418</v>
      </c>
      <c r="G13" s="72">
        <f>[5]!S_VAL_MV(B13,$D$5)/100000000</f>
        <v>60.011467530499999</v>
      </c>
      <c r="H13" s="72">
        <f>[5]!s_pq_pctchange(B13,$F$5,$G$5)</f>
        <v>6.8939393939394078</v>
      </c>
      <c r="I13" s="100">
        <f t="shared" si="0"/>
        <v>307.13345148574928</v>
      </c>
      <c r="J13" s="101">
        <f t="shared" si="1"/>
        <v>6.8050847322542634</v>
      </c>
    </row>
    <row r="14" spans="1:11">
      <c r="A14" s="170"/>
      <c r="B14" s="70" t="s">
        <v>128</v>
      </c>
      <c r="C14" s="71" t="str">
        <f>[5]!S_INFO_NAME(B14)</f>
        <v>海翔药业</v>
      </c>
      <c r="D14" s="72">
        <f>[5]!s_pq_pctchange(B14,$B$5,$D$5)</f>
        <v>0.30864197530864335</v>
      </c>
      <c r="E14" s="72">
        <f>[5]!S_VAL_PE_TTM(B14,$D$5)</f>
        <v>-123.99910736083984</v>
      </c>
      <c r="F14" s="72">
        <f>[5]!S_VAL_PB(B14,$E$5,1)</f>
        <v>10.384453773498535</v>
      </c>
      <c r="G14" s="72">
        <f>[5]!S_VAL_MV(B14,$D$5)/100000000</f>
        <v>62.837775000000001</v>
      </c>
      <c r="H14" s="72">
        <f>[5]!s_pq_pctchange(B14,$F$5,$G$5)</f>
        <v>0</v>
      </c>
      <c r="I14" s="100">
        <f t="shared" si="0"/>
        <v>19.394375000000085</v>
      </c>
      <c r="J14" s="101">
        <f t="shared" si="1"/>
        <v>0.42971667386168172</v>
      </c>
    </row>
    <row r="15" spans="1:11">
      <c r="A15" s="170"/>
      <c r="B15" s="70" t="s">
        <v>129</v>
      </c>
      <c r="C15" s="71" t="str">
        <f>[5]!S_INFO_NAME(B15)</f>
        <v>仙琚制药</v>
      </c>
      <c r="D15" s="72">
        <f>[5]!s_pq_pctchange(B15,$B$5,$D$5)</f>
        <v>2.9029029029029152</v>
      </c>
      <c r="E15" s="72">
        <f>[5]!S_VAL_PE_TTM(B15,$D$5)</f>
        <v>116.80171203613281</v>
      </c>
      <c r="F15" s="72">
        <f>[5]!S_VAL_PB(B15,$E$5,1)</f>
        <v>4.6164412498474121</v>
      </c>
      <c r="G15" s="72">
        <f>[5]!S_VAL_MV(B15,$D$5)/100000000</f>
        <v>52.643880000000003</v>
      </c>
      <c r="H15" s="72">
        <f>[5]!s_pq_pctchange(B15,$F$5,$G$5)</f>
        <v>5.4763690922730701</v>
      </c>
      <c r="I15" s="100">
        <f t="shared" si="0"/>
        <v>152.82007207207272</v>
      </c>
      <c r="J15" s="101">
        <f t="shared" si="1"/>
        <v>3.3859989337172904</v>
      </c>
    </row>
    <row r="16" spans="1:11">
      <c r="A16" s="170"/>
      <c r="B16" s="70" t="s">
        <v>130</v>
      </c>
      <c r="C16" s="71" t="str">
        <f>[5]!S_INFO_NAME(B16)</f>
        <v>永安药业</v>
      </c>
      <c r="D16" s="72">
        <f>[5]!s_pq_pctchange(B16,$B$5,$D$5)</f>
        <v>3.6645525017618086</v>
      </c>
      <c r="E16" s="72">
        <f>[5]!S_VAL_PE_TTM(B16,$D$5)</f>
        <v>96.46429443359375</v>
      </c>
      <c r="F16" s="72">
        <f>[5]!S_VAL_PB(B16,$E$5,1)</f>
        <v>2.5456306934356689</v>
      </c>
      <c r="G16" s="72">
        <f>[5]!S_VAL_MV(B16,$D$5)/100000000</f>
        <v>27.5077</v>
      </c>
      <c r="H16" s="72">
        <f>[5]!s_pq_pctchange(B16,$F$5,$G$5)</f>
        <v>-0.66666666666667096</v>
      </c>
      <c r="I16" s="100">
        <f t="shared" si="0"/>
        <v>100.8034108527133</v>
      </c>
      <c r="J16" s="101">
        <f t="shared" si="1"/>
        <v>2.2334778215611646</v>
      </c>
    </row>
    <row r="17" spans="1:10">
      <c r="A17" s="170"/>
      <c r="B17" s="70" t="s">
        <v>131</v>
      </c>
      <c r="C17" s="71" t="str">
        <f>[5]!S_INFO_NAME(B17)</f>
        <v>海普瑞</v>
      </c>
      <c r="D17" s="72">
        <f>[5]!s_pq_pctchange(B17,$B$5,$D$5)</f>
        <v>5.555555555555558</v>
      </c>
      <c r="E17" s="72">
        <f>[5]!S_VAL_PE_TTM(B17,$D$5)</f>
        <v>88.23968505859375</v>
      </c>
      <c r="F17" s="72">
        <f>[5]!S_VAL_PB(B17,$E$5,1)</f>
        <v>2.7063922882080078</v>
      </c>
      <c r="G17" s="72">
        <f>[5]!S_VAL_MV(B17,$D$5)/100000000</f>
        <v>220.45509999999999</v>
      </c>
      <c r="H17" s="72">
        <f>[5]!s_pq_pctchange(B17,$F$5,$G$5)</f>
        <v>-9.375</v>
      </c>
      <c r="I17" s="100">
        <f t="shared" si="0"/>
        <v>1224.750555555556</v>
      </c>
      <c r="J17" s="101">
        <f t="shared" si="1"/>
        <v>27.136514326632234</v>
      </c>
    </row>
    <row r="18" spans="1:10">
      <c r="A18" s="170"/>
      <c r="B18" s="70" t="s">
        <v>132</v>
      </c>
      <c r="C18" s="71" t="str">
        <f>[5]!S_INFO_NAME(B18)</f>
        <v>东诚药业</v>
      </c>
      <c r="D18" s="72">
        <f>[5]!s_pq_pctchange(B18,$B$5,$D$5)</f>
        <v>0</v>
      </c>
      <c r="E18" s="72">
        <f>[5]!S_VAL_PE_TTM(B18,$D$5)</f>
        <v>42.199958801269531</v>
      </c>
      <c r="F18" s="72">
        <f>[5]!S_VAL_PB(B18,$E$5,1)</f>
        <v>3.8411691188812256</v>
      </c>
      <c r="G18" s="72">
        <f>[5]!S_VAL_MV(B18,$D$5)/100000000</f>
        <v>41.78304</v>
      </c>
      <c r="H18" s="72">
        <f>[5]!s_pq_pctchange(B18,$F$5,$G$5)</f>
        <v>4.4848484848484693</v>
      </c>
      <c r="I18" s="100">
        <f t="shared" si="0"/>
        <v>0</v>
      </c>
      <c r="J18" s="101">
        <f t="shared" si="1"/>
        <v>0</v>
      </c>
    </row>
    <row r="19" spans="1:10">
      <c r="A19" s="170"/>
      <c r="B19" s="70" t="s">
        <v>133</v>
      </c>
      <c r="C19" s="71" t="str">
        <f>[5]!S_INFO_NAME(B19)</f>
        <v>双成药业</v>
      </c>
      <c r="D19" s="72">
        <f>[5]!s_pq_pctchange(B19,$B$5,$D$5)</f>
        <v>2.3977433004231274</v>
      </c>
      <c r="E19" s="72">
        <f>[5]!S_VAL_PE_TTM(B19,$D$5)</f>
        <v>64.468086242675781</v>
      </c>
      <c r="F19" s="72">
        <f>[5]!S_VAL_PB(B19,$E$5,1)</f>
        <v>4.4688801765441895</v>
      </c>
      <c r="G19" s="72">
        <f>[5]!S_VAL_MV(B19,$D$5)/100000000</f>
        <v>39.204000000000001</v>
      </c>
      <c r="H19" s="72">
        <f>[5]!s_pq_pctchange(B19,$F$5,$G$5)</f>
        <v>4.4577511643379975</v>
      </c>
      <c r="I19" s="100">
        <f t="shared" si="0"/>
        <v>94.001128349788289</v>
      </c>
      <c r="J19" s="101">
        <f t="shared" si="1"/>
        <v>2.0827612240000453</v>
      </c>
    </row>
    <row r="20" spans="1:10">
      <c r="A20" s="170"/>
      <c r="B20" s="70" t="s">
        <v>134</v>
      </c>
      <c r="C20" s="71" t="str">
        <f>[5]!S_INFO_NAME(B20)</f>
        <v>新开源</v>
      </c>
      <c r="D20" s="72">
        <f>[5]!s_pq_pctchange(B20,$B$5,$D$5)</f>
        <v>0</v>
      </c>
      <c r="E20" s="72">
        <f>[5]!S_VAL_PE_TTM(B20,$D$5)</f>
        <v>61.025417327880859</v>
      </c>
      <c r="F20" s="72">
        <f>[5]!S_VAL_PB(B20,$E$5,1)</f>
        <v>4.4056191444396973</v>
      </c>
      <c r="G20" s="72">
        <f>[5]!S_VAL_MV(B20,$D$5)/100000000</f>
        <v>16.611840000000001</v>
      </c>
      <c r="H20" s="72">
        <f>[5]!s_pq_pctchange(B20,$F$5,$G$5)</f>
        <v>1.7013232514177634</v>
      </c>
      <c r="I20" s="100">
        <f t="shared" si="0"/>
        <v>0</v>
      </c>
      <c r="J20" s="101">
        <f t="shared" si="1"/>
        <v>0</v>
      </c>
    </row>
    <row r="21" spans="1:10">
      <c r="A21" s="170"/>
      <c r="B21" s="70" t="s">
        <v>135</v>
      </c>
      <c r="C21" s="71" t="str">
        <f>[5]!S_INFO_NAME(B21)</f>
        <v>福安药业</v>
      </c>
      <c r="D21" s="72">
        <f>[5]!s_pq_pctchange(B21,$B$5,$D$5)</f>
        <v>0</v>
      </c>
      <c r="E21" s="72">
        <f>[5]!S_VAL_PE_TTM(B21,$D$5)</f>
        <v>112.92521667480469</v>
      </c>
      <c r="F21" s="72">
        <f>[5]!S_VAL_PB(B21,$E$5,1)</f>
        <v>3.2939689159393311</v>
      </c>
      <c r="G21" s="72">
        <f>[5]!S_VAL_MV(B21,$D$5)/100000000</f>
        <v>56.136054000000001</v>
      </c>
      <c r="H21" s="72">
        <f>[5]!s_pq_pctchange(B21,$F$5,$G$5)</f>
        <v>-3.477443609022568</v>
      </c>
      <c r="I21" s="100"/>
      <c r="J21" s="105"/>
    </row>
    <row r="22" spans="1:10">
      <c r="A22" s="170"/>
      <c r="B22" s="70" t="s">
        <v>136</v>
      </c>
      <c r="C22" s="71" t="str">
        <f>[5]!S_INFO_NAME(B22)</f>
        <v>金城医药</v>
      </c>
      <c r="D22" s="72">
        <f>[5]!s_pq_pctchange(B22,$B$5,$D$5)</f>
        <v>-0.45625335480408147</v>
      </c>
      <c r="E22" s="72">
        <f>[5]!S_VAL_PE_TTM(B22,$D$5)</f>
        <v>46.951011657714844</v>
      </c>
      <c r="F22" s="72">
        <f>[5]!S_VAL_PB(B22,$E$5,1)</f>
        <v>4.7756733894348145</v>
      </c>
      <c r="G22" s="72">
        <f>[5]!S_VAL_MV(B22,$D$5)/100000000</f>
        <v>46.847637200000001</v>
      </c>
      <c r="H22" s="72">
        <f>[5]!s_pq_pctchange(B22,$F$5,$G$5)</f>
        <v>0.9302325581395321</v>
      </c>
      <c r="I22" s="100"/>
      <c r="J22" s="105"/>
    </row>
    <row r="23" spans="1:10">
      <c r="A23" s="170"/>
      <c r="B23" s="70" t="s">
        <v>137</v>
      </c>
      <c r="C23" s="71" t="str">
        <f>[5]!S_INFO_NAME(B23)</f>
        <v>尔康制药</v>
      </c>
      <c r="D23" s="72">
        <f>[5]!s_pq_pctchange(B23,$B$5,$D$5)</f>
        <v>3.6511156186612714</v>
      </c>
      <c r="E23" s="72">
        <f>[5]!S_VAL_PE_TTM(B23,$D$5)</f>
        <v>70.142417907714844</v>
      </c>
      <c r="F23" s="72">
        <f>[5]!S_VAL_PB(B23,$E$5,1)</f>
        <v>14.003531455993652</v>
      </c>
      <c r="G23" s="72">
        <f>[5]!S_VAL_MV(B23,$D$5)/100000000</f>
        <v>185.79142400000001</v>
      </c>
      <c r="H23" s="72">
        <f>[5]!s_pq_pctchange(B23,$F$5,$G$5)</f>
        <v>9.6908442330558842</v>
      </c>
      <c r="I23" s="100"/>
      <c r="J23" s="105"/>
    </row>
    <row r="24" spans="1:10">
      <c r="A24" s="170"/>
      <c r="B24" s="70" t="s">
        <v>138</v>
      </c>
      <c r="C24" s="71" t="str">
        <f>[5]!S_INFO_NAME(B24)</f>
        <v>浙江医药</v>
      </c>
      <c r="D24" s="72">
        <f>[5]!s_pq_pctchange(B24,$B$5,$D$5)</f>
        <v>2.2727272727272707</v>
      </c>
      <c r="E24" s="72">
        <f>[5]!S_VAL_PE_TTM(B24,$D$5)</f>
        <v>31.001197814941406</v>
      </c>
      <c r="F24" s="72">
        <f>[5]!S_VAL_PB(B24,$E$5,1)</f>
        <v>1.5756093263626099</v>
      </c>
      <c r="G24" s="72">
        <f>[5]!S_VAL_MV(B24,$D$5)/100000000</f>
        <v>101.099664</v>
      </c>
      <c r="H24" s="72">
        <f>[5]!s_pq_pctchange(B24,$F$5,$G$5)</f>
        <v>-4.4789762340036621</v>
      </c>
      <c r="I24" s="100"/>
      <c r="J24" s="105"/>
    </row>
    <row r="25" spans="1:10">
      <c r="A25" s="170"/>
      <c r="B25" s="70" t="s">
        <v>139</v>
      </c>
      <c r="C25" s="71" t="str">
        <f>[5]!S_INFO_NAME(B25)</f>
        <v>海正药业</v>
      </c>
      <c r="D25" s="72">
        <f>[5]!s_pq_pctchange(B25,$B$5,$D$5)</f>
        <v>2.199144777031159</v>
      </c>
      <c r="E25" s="72">
        <f>[5]!S_VAL_PE_TTM(B25,$D$5)</f>
        <v>51.435489654541016</v>
      </c>
      <c r="F25" s="72">
        <f>[5]!S_VAL_PB(B25,$E$5,1)</f>
        <v>3.2896890640258789</v>
      </c>
      <c r="G25" s="72">
        <f>[5]!S_VAL_MV(B25,$D$5)/100000000</f>
        <v>161.53347716659999</v>
      </c>
      <c r="H25" s="72">
        <f>[5]!s_pq_pctchange(B25,$F$5,$G$5)</f>
        <v>-11.890606420927464</v>
      </c>
      <c r="I25" s="100"/>
      <c r="J25" s="105"/>
    </row>
    <row r="26" spans="1:10">
      <c r="A26" s="170"/>
      <c r="B26" s="70" t="s">
        <v>140</v>
      </c>
      <c r="C26" s="71" t="str">
        <f>[5]!S_INFO_NAME(B26)</f>
        <v>天药股份</v>
      </c>
      <c r="D26" s="72">
        <f>[5]!s_pq_pctchange(B26,$B$5,$D$5)</f>
        <v>5.2064631956912022</v>
      </c>
      <c r="E26" s="72">
        <f>[5]!S_VAL_PE_TTM(B26,$D$5)</f>
        <v>97.359443664550781</v>
      </c>
      <c r="F26" s="72">
        <f>[5]!S_VAL_PB(B26,$E$5,1)</f>
        <v>2.4465591907501221</v>
      </c>
      <c r="G26" s="72">
        <f>[5]!S_VAL_MV(B26,$D$5)/100000000</f>
        <v>56.306100656000005</v>
      </c>
      <c r="H26" s="72">
        <f>[5]!s_pq_pctchange(B26,$F$5,$G$5)</f>
        <v>-6.2222222222222285</v>
      </c>
      <c r="I26" s="100"/>
      <c r="J26" s="105"/>
    </row>
    <row r="27" spans="1:10">
      <c r="A27" s="170"/>
      <c r="B27" s="70" t="s">
        <v>141</v>
      </c>
      <c r="C27" s="71" t="str">
        <f>[5]!S_INFO_NAME(B27)</f>
        <v>鹏欣资源</v>
      </c>
      <c r="D27" s="72">
        <f>[5]!s_pq_pctchange(B27,$B$5,$D$5)</f>
        <v>-1.8118059614260607</v>
      </c>
      <c r="E27" s="72">
        <f>[5]!S_VAL_PE_TTM(B27,$D$5)</f>
        <v>238.12918090820313</v>
      </c>
      <c r="F27" s="72">
        <f>[5]!S_VAL_PB(B27,$E$5,1)</f>
        <v>16.798240661621094</v>
      </c>
      <c r="G27" s="72">
        <f>[5]!S_VAL_MV(B27,$D$5)/100000000</f>
        <v>248.47200000000001</v>
      </c>
      <c r="H27" s="72">
        <f>[5]!s_pq_pctchange(B27,$F$5,$G$5)</f>
        <v>-7.2555205047318498</v>
      </c>
      <c r="I27" s="100"/>
      <c r="J27" s="105"/>
    </row>
    <row r="28" spans="1:10">
      <c r="A28" s="170"/>
      <c r="B28" s="70" t="s">
        <v>142</v>
      </c>
      <c r="C28" s="71" t="str">
        <f>[5]!S_INFO_NAME(B28)</f>
        <v>华海药业</v>
      </c>
      <c r="D28" s="72">
        <f>[5]!s_pq_pctchange(B28,$B$5,$D$5)</f>
        <v>3.5584604212055115</v>
      </c>
      <c r="E28" s="72">
        <f>[5]!S_VAL_PE_TTM(B28,$D$5)</f>
        <v>40.441017150878906</v>
      </c>
      <c r="F28" s="72">
        <f>[5]!S_VAL_PB(B28,$E$5,1)</f>
        <v>3.8642909526824951</v>
      </c>
      <c r="G28" s="72">
        <f>[5]!S_VAL_MV(B28,$D$5)/100000000</f>
        <v>112.03415644459999</v>
      </c>
      <c r="H28" s="72">
        <f>[5]!s_pq_pctchange(B28,$F$5,$G$5)</f>
        <v>3.2774390243902385</v>
      </c>
      <c r="I28" s="100"/>
      <c r="J28" s="105"/>
    </row>
    <row r="29" spans="1:10">
      <c r="A29" s="171"/>
      <c r="B29" s="70" t="s">
        <v>143</v>
      </c>
      <c r="C29" s="71" t="str">
        <f>[5]!S_INFO_NAME(B29)</f>
        <v>西南药业</v>
      </c>
      <c r="D29" s="72">
        <f>[5]!s_pq_pctchange(B29,$B$5,$D$5)</f>
        <v>3.3467202141901131</v>
      </c>
      <c r="E29" s="72">
        <f>[5]!S_VAL_PE_TTM(B29,$D$5)</f>
        <v>245.36770629882813</v>
      </c>
      <c r="F29" s="72">
        <f>[5]!S_VAL_PB(B29,$E$5,1)</f>
        <v>10.362529754638672</v>
      </c>
      <c r="G29" s="72">
        <f>[5]!S_VAL_MV(B29,$D$5)/100000000</f>
        <v>44.798588411200001</v>
      </c>
      <c r="H29" s="72">
        <f>[5]!s_pq_pctchange(B29,$F$5,$G$5)</f>
        <v>-1.1396011396011319</v>
      </c>
      <c r="I29" s="100"/>
      <c r="J29" s="105"/>
    </row>
    <row r="30" spans="1:10">
      <c r="A30" s="169" t="s">
        <v>145</v>
      </c>
      <c r="B30" s="108" t="s">
        <v>146</v>
      </c>
      <c r="C30" s="71" t="str">
        <f>[5]!S_INFO_NAME(B30)</f>
        <v>国农科技</v>
      </c>
      <c r="D30" s="74">
        <f>[5]!s_pq_pctchange(B30,$B$5,$D$5)</f>
        <v>11.688311688311703</v>
      </c>
      <c r="E30" s="74">
        <f>[5]!S_VAL_PE_TTM(B30,$D$5)</f>
        <v>-250.75564575195312</v>
      </c>
      <c r="F30" s="74">
        <f>[5]!S_VAL_PB(B30,$E$5,1)</f>
        <v>24.043426513671875</v>
      </c>
      <c r="G30" s="74">
        <f>[5]!S_VAL_MV(B30,$D$5)/100000000</f>
        <v>18.777186542399999</v>
      </c>
      <c r="H30" s="74">
        <f>[5]!s_pq_pctchange(B30,$F$5,$G$5)</f>
        <v>-6.8745003996802501</v>
      </c>
      <c r="I30" s="100">
        <f t="shared" ref="I30:I56" si="2">D30*G30</f>
        <v>219.47360893714313</v>
      </c>
      <c r="J30" s="101">
        <f t="shared" si="1"/>
        <v>4.8628259086919883</v>
      </c>
    </row>
    <row r="31" spans="1:10">
      <c r="A31" s="170"/>
      <c r="B31" s="109" t="s">
        <v>147</v>
      </c>
      <c r="C31" s="71" t="str">
        <f>[5]!S_INFO_NAME(B31)</f>
        <v>丰原药业</v>
      </c>
      <c r="D31" s="75">
        <f>[5]!s_pq_pctchange(B31,$B$5,$D$5)</f>
        <v>17.168141592920328</v>
      </c>
      <c r="E31" s="72">
        <f>[5]!S_VAL_PE_TTM(B31,$D$5)</f>
        <v>101.77786254882812</v>
      </c>
      <c r="F31" s="72">
        <f>[5]!S_VAL_PB(B31,$E$5,1)</f>
        <v>4.3174848556518555</v>
      </c>
      <c r="G31" s="72">
        <f>[5]!S_VAL_MV(B31,$D$5)/100000000</f>
        <v>41.327498852000005</v>
      </c>
      <c r="H31" s="75">
        <f>[5]!s_pq_pctchange(B31,$F$5,$G$5)</f>
        <v>2.3560209424083878</v>
      </c>
      <c r="I31" s="100">
        <f t="shared" si="2"/>
        <v>709.51635197238841</v>
      </c>
      <c r="J31" s="101">
        <f t="shared" si="1"/>
        <v>15.720589439981833</v>
      </c>
    </row>
    <row r="32" spans="1:10">
      <c r="A32" s="170"/>
      <c r="B32" s="109" t="s">
        <v>148</v>
      </c>
      <c r="C32" s="71" t="str">
        <f>[5]!S_INFO_NAME(B32)</f>
        <v>丽珠集团</v>
      </c>
      <c r="D32" s="76">
        <f>[5]!s_pq_pctchange(B32,$B$5,$D$5)</f>
        <v>0.33259423503326779</v>
      </c>
      <c r="E32" s="72">
        <f>[5]!S_VAL_PE_TTM(B32,$D$5)</f>
        <v>30.179294586181641</v>
      </c>
      <c r="F32" s="72">
        <f>[5]!S_VAL_PB(B32,$E$5,1)</f>
        <v>4.730278491973877</v>
      </c>
      <c r="G32" s="72">
        <f>[5]!S_VAL_MV(B32,$D$5)/100000000</f>
        <v>160.57696563599998</v>
      </c>
      <c r="H32" s="76">
        <f>[5]!s_pq_pctchange(B32,$F$5,$G$5)</f>
        <v>3.1458277792588474</v>
      </c>
      <c r="I32" s="100">
        <f t="shared" si="2"/>
        <v>53.406973049668743</v>
      </c>
      <c r="J32" s="101">
        <f t="shared" si="1"/>
        <v>1.1833259292925926</v>
      </c>
    </row>
    <row r="33" spans="1:10">
      <c r="A33" s="170"/>
      <c r="B33" s="109" t="s">
        <v>149</v>
      </c>
      <c r="C33" s="71" t="str">
        <f>[5]!S_INFO_NAME(B33)</f>
        <v>金浦钛业</v>
      </c>
      <c r="D33" s="76">
        <f>[5]!s_pq_pctchange(B33,$B$5,$D$5)</f>
        <v>-1.0714285714285676</v>
      </c>
      <c r="E33" s="72">
        <f>[5]!S_VAL_PE_TTM(B33,$D$5)</f>
        <v>66.828971862792969</v>
      </c>
      <c r="F33" s="72">
        <f>[5]!S_VAL_PB(B33,$E$5,1)</f>
        <v>5.5110702514648437</v>
      </c>
      <c r="G33" s="72">
        <f>[5]!S_VAL_MV(B33,$D$5)/100000000</f>
        <v>42.472967462500002</v>
      </c>
      <c r="H33" s="76">
        <f>[5]!s_pq_pctchange(B33,$F$5,$G$5)</f>
        <v>-7.8740157480315043</v>
      </c>
      <c r="I33" s="100">
        <f t="shared" si="2"/>
        <v>-45.506750852678408</v>
      </c>
      <c r="J33" s="101">
        <f t="shared" si="1"/>
        <v>-1.0082825362851409</v>
      </c>
    </row>
    <row r="34" spans="1:10">
      <c r="A34" s="170"/>
      <c r="B34" s="109" t="s">
        <v>150</v>
      </c>
      <c r="C34" s="71" t="str">
        <f>[5]!S_INFO_NAME(B34)</f>
        <v>海南海药</v>
      </c>
      <c r="D34" s="76">
        <f>[5]!s_pq_pctchange(B34,$B$5,$D$5)</f>
        <v>-0.9302325581395321</v>
      </c>
      <c r="E34" s="72">
        <f>[5]!S_VAL_PE_TTM(B34,$D$5)</f>
        <v>47.479595184326172</v>
      </c>
      <c r="F34" s="72">
        <f>[5]!S_VAL_PB(B34,$E$5,1)</f>
        <v>5.5696310997009277</v>
      </c>
      <c r="G34" s="72">
        <f>[5]!S_VAL_MV(B34,$D$5)/100000000</f>
        <v>84.38036713919999</v>
      </c>
      <c r="H34" s="76">
        <f>[5]!s_pq_pctchange(B34,$F$5,$G$5)</f>
        <v>3.3271719038816983</v>
      </c>
      <c r="I34" s="100">
        <f t="shared" si="2"/>
        <v>-78.493364780650921</v>
      </c>
      <c r="J34" s="101">
        <f t="shared" si="1"/>
        <v>-1.7391592992170584</v>
      </c>
    </row>
    <row r="35" spans="1:10">
      <c r="A35" s="170"/>
      <c r="B35" s="109" t="s">
        <v>151</v>
      </c>
      <c r="C35" s="71" t="str">
        <f>[5]!S_INFO_NAME(B35)</f>
        <v>华神集团</v>
      </c>
      <c r="D35" s="76">
        <f>[5]!s_pq_pctchange(B35,$B$5,$D$5)</f>
        <v>0.77444336882865894</v>
      </c>
      <c r="E35" s="72">
        <f>[5]!S_VAL_PE_TTM(B35,$D$5)</f>
        <v>92.162078857421875</v>
      </c>
      <c r="F35" s="72">
        <f>[5]!S_VAL_PB(B35,$E$5,1)</f>
        <v>6.7903823852539062</v>
      </c>
      <c r="G35" s="72">
        <f>[5]!S_VAL_MV(B35,$D$5)/100000000</f>
        <v>40.061897403300001</v>
      </c>
      <c r="H35" s="76">
        <f>[5]!s_pq_pctchange(B35,$F$5,$G$5)</f>
        <v>-3.1847133757961665</v>
      </c>
      <c r="I35" s="100">
        <f t="shared" si="2"/>
        <v>31.025670786679758</v>
      </c>
      <c r="J35" s="101">
        <f t="shared" si="1"/>
        <v>0.68742860003374751</v>
      </c>
    </row>
    <row r="36" spans="1:10">
      <c r="A36" s="170"/>
      <c r="B36" s="109" t="s">
        <v>152</v>
      </c>
      <c r="C36" s="71" t="str">
        <f>[5]!S_INFO_NAME(B36)</f>
        <v>山大华特</v>
      </c>
      <c r="D36" s="76">
        <f>[5]!s_pq_pctchange(B36,$B$5,$D$5)</f>
        <v>3.2413793103448274</v>
      </c>
      <c r="E36" s="72">
        <f>[5]!S_VAL_PE_TTM(B36,$D$5)</f>
        <v>30.349193572998047</v>
      </c>
      <c r="F36" s="72">
        <f>[5]!S_VAL_PB(B36,$E$5,1)</f>
        <v>6.8651728630065918</v>
      </c>
      <c r="G36" s="72">
        <f>[5]!S_VAL_MV(B36,$D$5)/100000000</f>
        <v>53.968343706599995</v>
      </c>
      <c r="H36" s="76">
        <f>[5]!s_pq_pctchange(B36,$F$5,$G$5)</f>
        <v>0.88699080157688126</v>
      </c>
      <c r="I36" s="100">
        <f t="shared" si="2"/>
        <v>174.93187270415169</v>
      </c>
      <c r="J36" s="101">
        <f t="shared" si="1"/>
        <v>3.8759249777743721</v>
      </c>
    </row>
    <row r="37" spans="1:10">
      <c r="A37" s="170"/>
      <c r="B37" s="109" t="s">
        <v>153</v>
      </c>
      <c r="C37" s="71" t="str">
        <f>[5]!S_INFO_NAME(B37)</f>
        <v>华东医药</v>
      </c>
      <c r="D37" s="76">
        <f>[5]!s_pq_pctchange(B37,$B$5,$D$5)</f>
        <v>-0.55073431241654536</v>
      </c>
      <c r="E37" s="72">
        <f>[5]!S_VAL_PE_TTM(B37,$D$5)</f>
        <v>39.489456176757813</v>
      </c>
      <c r="F37" s="72">
        <f>[5]!S_VAL_PB(B37,$E$5,1)</f>
        <v>9.6145925521850586</v>
      </c>
      <c r="G37" s="72">
        <f>[5]!S_VAL_MV(B37,$D$5)/100000000</f>
        <v>258.65634863690002</v>
      </c>
      <c r="H37" s="76">
        <f>[5]!s_pq_pctchange(B37,$F$5,$G$5)</f>
        <v>13.917781079742442</v>
      </c>
      <c r="I37" s="100">
        <f t="shared" si="2"/>
        <v>-142.45092631871736</v>
      </c>
      <c r="J37" s="101">
        <f t="shared" si="1"/>
        <v>-3.1562521734365996</v>
      </c>
    </row>
    <row r="38" spans="1:10">
      <c r="A38" s="170"/>
      <c r="B38" s="109" t="s">
        <v>154</v>
      </c>
      <c r="C38" s="71" t="str">
        <f>[5]!S_INFO_NAME(B38)</f>
        <v>华邦颖泰</v>
      </c>
      <c r="D38" s="74">
        <f>[5]!s_pq_pctchange(B38,$B$5,$D$5)</f>
        <v>2.6633204103525765</v>
      </c>
      <c r="E38" s="74">
        <f>[5]!S_VAL_PE_TTM(B38,$D$5)</f>
        <v>33.526012420654297</v>
      </c>
      <c r="F38" s="74">
        <f>[5]!S_VAL_PB(B38,$E$5,1)</f>
        <v>3.5497746467590332</v>
      </c>
      <c r="G38" s="74">
        <f>[5]!S_VAL_MV(B38,$D$5)/100000000</f>
        <v>138.0373214517</v>
      </c>
      <c r="H38" s="74">
        <f>[5]!s_pq_pctchange(B38,$F$5,$G$5)</f>
        <v>-0.78482668410725376</v>
      </c>
      <c r="I38" s="100">
        <f t="shared" si="2"/>
        <v>367.63761561271212</v>
      </c>
      <c r="J38" s="101">
        <f t="shared" si="1"/>
        <v>8.1456614800700429</v>
      </c>
    </row>
    <row r="39" spans="1:10">
      <c r="A39" s="170"/>
      <c r="B39" s="109" t="s">
        <v>155</v>
      </c>
      <c r="C39" s="71" t="str">
        <f>[5]!S_INFO_NAME(B39)</f>
        <v>恩华药业</v>
      </c>
      <c r="D39" s="75">
        <f>[5]!s_pq_pctchange(B39,$B$5,$D$5)</f>
        <v>6.5176908752327734</v>
      </c>
      <c r="E39" s="72">
        <f>[5]!S_VAL_PE_TTM(B39,$D$5)</f>
        <v>52.818923950195313</v>
      </c>
      <c r="F39" s="72">
        <f>[5]!S_VAL_PB(B39,$E$5,1)</f>
        <v>12.994009971618652</v>
      </c>
      <c r="G39" s="72">
        <f>[5]!S_VAL_MV(B39,$D$5)/100000000</f>
        <v>112.43232</v>
      </c>
      <c r="H39" s="75">
        <f>[5]!s_pq_pctchange(B39,$F$5,$G$5)</f>
        <v>12.725090036014407</v>
      </c>
      <c r="I39" s="100">
        <f t="shared" si="2"/>
        <v>732.79910614525124</v>
      </c>
      <c r="J39" s="101">
        <f t="shared" si="1"/>
        <v>16.236460030372179</v>
      </c>
    </row>
    <row r="40" spans="1:10">
      <c r="A40" s="170"/>
      <c r="B40" s="109" t="s">
        <v>156</v>
      </c>
      <c r="C40" s="71" t="str">
        <f>[5]!S_INFO_NAME(B40)</f>
        <v>信立泰</v>
      </c>
      <c r="D40" s="76">
        <f>[5]!s_pq_pctchange(B40,$B$5,$D$5)</f>
        <v>3.1258880363739694</v>
      </c>
      <c r="E40" s="72">
        <f>[5]!S_VAL_PE_TTM(B40,$D$5)</f>
        <v>23.984764099121094</v>
      </c>
      <c r="F40" s="72">
        <f>[5]!S_VAL_PB(B40,$E$5,1)</f>
        <v>7.4206051826477051</v>
      </c>
      <c r="G40" s="72">
        <f>[5]!S_VAL_MV(B40,$D$5)/100000000</f>
        <v>237.249504</v>
      </c>
      <c r="H40" s="76">
        <f>[5]!s_pq_pctchange(B40,$F$5,$G$5)</f>
        <v>-0.63547082611207228</v>
      </c>
      <c r="I40" s="100">
        <f t="shared" si="2"/>
        <v>741.61538618925817</v>
      </c>
      <c r="J40" s="101">
        <f t="shared" si="1"/>
        <v>16.431800304876706</v>
      </c>
    </row>
    <row r="41" spans="1:10">
      <c r="A41" s="170"/>
      <c r="B41" s="109" t="s">
        <v>157</v>
      </c>
      <c r="C41" s="71" t="str">
        <f>[5]!S_INFO_NAME(B41)</f>
        <v>亚太药业</v>
      </c>
      <c r="D41" s="76">
        <f>[5]!s_pq_pctchange(B41,$B$5,$D$5)</f>
        <v>7.8057775046097122</v>
      </c>
      <c r="E41" s="72">
        <f>[5]!S_VAL_PE_TTM(B41,$D$5)</f>
        <v>95.342948913574219</v>
      </c>
      <c r="F41" s="72">
        <f>[5]!S_VAL_PB(B41,$E$5,1)</f>
        <v>5.1328659057617188</v>
      </c>
      <c r="G41" s="72">
        <f>[5]!S_VAL_MV(B41,$D$5)/100000000</f>
        <v>35.781599999999997</v>
      </c>
      <c r="H41" s="76">
        <f>[5]!s_pq_pctchange(B41,$F$5,$G$5)</f>
        <v>-0.42245021122511162</v>
      </c>
      <c r="I41" s="100">
        <f t="shared" si="2"/>
        <v>279.30320835894287</v>
      </c>
      <c r="J41" s="101">
        <f t="shared" si="1"/>
        <v>6.1884564826090376</v>
      </c>
    </row>
    <row r="42" spans="1:10">
      <c r="A42" s="170"/>
      <c r="B42" s="109" t="s">
        <v>158</v>
      </c>
      <c r="C42" s="71" t="str">
        <f>[5]!S_INFO_NAME(B42)</f>
        <v>力生制药</v>
      </c>
      <c r="D42" s="76">
        <f>[5]!s_pq_pctchange(B42,$B$5,$D$5)</f>
        <v>3.0102347983142597</v>
      </c>
      <c r="E42" s="72">
        <f>[5]!S_VAL_PE_TTM(B42,$D$5)</f>
        <v>46.438468933105469</v>
      </c>
      <c r="F42" s="72">
        <f>[5]!S_VAL_PB(B42,$E$5,1)</f>
        <v>2.1797242164611816</v>
      </c>
      <c r="G42" s="72">
        <f>[5]!S_VAL_MV(B42,$D$5)/100000000</f>
        <v>62.436098262399987</v>
      </c>
      <c r="H42" s="76">
        <f>[5]!s_pq_pctchange(B42,$F$5,$G$5)</f>
        <v>3.8208168642951179</v>
      </c>
      <c r="I42" s="100">
        <f t="shared" si="2"/>
        <v>187.94731566044493</v>
      </c>
      <c r="J42" s="101">
        <f t="shared" si="1"/>
        <v>4.1643051321240101</v>
      </c>
    </row>
    <row r="43" spans="1:10">
      <c r="A43" s="170"/>
      <c r="B43" s="109" t="s">
        <v>159</v>
      </c>
      <c r="C43" s="71" t="str">
        <f>[5]!S_INFO_NAME(B43)</f>
        <v>科伦药业</v>
      </c>
      <c r="D43" s="76">
        <f>[5]!s_pq_pctchange(B43,$B$5,$D$5)</f>
        <v>3.9499670836076417</v>
      </c>
      <c r="E43" s="72">
        <f>[5]!S_VAL_PE_TTM(B43,$D$5)</f>
        <v>21.521507263183594</v>
      </c>
      <c r="F43" s="72">
        <f>[5]!S_VAL_PB(B43,$E$5,1)</f>
        <v>2.2773122787475586</v>
      </c>
      <c r="G43" s="72">
        <f>[5]!S_VAL_MV(B43,$D$5)/100000000</f>
        <v>227.376</v>
      </c>
      <c r="H43" s="76">
        <f>[5]!s_pq_pctchange(B43,$F$5,$G$5)</f>
        <v>6.276053728578046</v>
      </c>
      <c r="I43" s="100">
        <f t="shared" si="2"/>
        <v>898.12771560237115</v>
      </c>
      <c r="J43" s="101">
        <f t="shared" si="1"/>
        <v>19.899607729129691</v>
      </c>
    </row>
    <row r="44" spans="1:10">
      <c r="A44" s="170"/>
      <c r="B44" s="109" t="s">
        <v>160</v>
      </c>
      <c r="C44" s="71" t="str">
        <f>[5]!S_INFO_NAME(B44)</f>
        <v>誉衡药业</v>
      </c>
      <c r="D44" s="74">
        <f>[5]!s_pq_pctchange(B44,$B$5,$D$5)</f>
        <v>-2.3462783171521062</v>
      </c>
      <c r="E44" s="74">
        <f>[5]!S_VAL_PE_TTM(B44,$D$5)</f>
        <v>43.350326538085937</v>
      </c>
      <c r="F44" s="74">
        <f>[5]!S_VAL_PB(B44,$E$5,1)</f>
        <v>7.1870083808898926</v>
      </c>
      <c r="G44" s="74">
        <f>[5]!S_VAL_MV(B44,$D$5)/100000000</f>
        <v>168.98</v>
      </c>
      <c r="H44" s="74">
        <f>[5]!s_pq_pctchange(B44,$F$5,$G$5)</f>
        <v>10.180580999738286</v>
      </c>
      <c r="I44" s="100">
        <f t="shared" si="2"/>
        <v>-396.47411003236289</v>
      </c>
      <c r="J44" s="101">
        <f t="shared" si="1"/>
        <v>-8.7845850064968136</v>
      </c>
    </row>
    <row r="45" spans="1:10">
      <c r="A45" s="170"/>
      <c r="B45" s="109" t="s">
        <v>161</v>
      </c>
      <c r="C45" s="71" t="str">
        <f>[5]!S_INFO_NAME(B45)</f>
        <v>金达威</v>
      </c>
      <c r="D45" s="75">
        <f>[5]!s_pq_pctchange(B45,$B$5,$D$5)</f>
        <v>0</v>
      </c>
      <c r="E45" s="72">
        <f>[5]!S_VAL_PE_TTM(B45,$D$5)</f>
        <v>40.612255096435547</v>
      </c>
      <c r="F45" s="72">
        <f>[5]!S_VAL_PB(B45,$E$5,1)</f>
        <v>5.675694465637207</v>
      </c>
      <c r="G45" s="72">
        <f>[5]!S_VAL_MV(B45,$D$5)/100000000</f>
        <v>74.764799999999994</v>
      </c>
      <c r="H45" s="75">
        <f>[5]!s_pq_pctchange(B45,$F$5,$G$5)</f>
        <v>-1.7632241813602123</v>
      </c>
      <c r="I45" s="100">
        <f t="shared" si="2"/>
        <v>0</v>
      </c>
      <c r="J45" s="101">
        <f t="shared" si="1"/>
        <v>0</v>
      </c>
    </row>
    <row r="46" spans="1:10">
      <c r="A46" s="170"/>
      <c r="B46" s="109" t="s">
        <v>162</v>
      </c>
      <c r="C46" s="71" t="str">
        <f>[5]!S_INFO_NAME(B46)</f>
        <v>海思科</v>
      </c>
      <c r="D46" s="74">
        <f>[5]!s_pq_pctchange(B46,$B$5,$D$5)</f>
        <v>5.6594724220623505</v>
      </c>
      <c r="E46" s="74">
        <f>[5]!S_VAL_PE_TTM(B46,$D$5)</f>
        <v>45.767719268798828</v>
      </c>
      <c r="F46" s="74">
        <f>[5]!S_VAL_PB(B46,$E$5,1)</f>
        <v>11.823320388793945</v>
      </c>
      <c r="G46" s="74">
        <f>[5]!S_VAL_MV(B46,$D$5)/100000000</f>
        <v>237.98348100000001</v>
      </c>
      <c r="H46" s="74">
        <f>[5]!s_pq_pctchange(B46,$F$5,$G$5)</f>
        <v>-4.1686863790596167</v>
      </c>
      <c r="I46" s="100">
        <f t="shared" si="2"/>
        <v>1346.8609476258994</v>
      </c>
      <c r="J46" s="101">
        <f t="shared" si="1"/>
        <v>29.842085994933665</v>
      </c>
    </row>
    <row r="47" spans="1:10">
      <c r="A47" s="170"/>
      <c r="B47" s="109" t="s">
        <v>163</v>
      </c>
      <c r="C47" s="71" t="str">
        <f>[5]!S_INFO_NAME(B47)</f>
        <v>莱美药业</v>
      </c>
      <c r="D47" s="75">
        <f>[5]!s_pq_pctchange(B47,$B$5,$D$5)</f>
        <v>4.6428571428571486</v>
      </c>
      <c r="E47" s="72">
        <f>[5]!S_VAL_PE_TTM(B47,$D$5)</f>
        <v>6399.19140625</v>
      </c>
      <c r="F47" s="72">
        <f>[5]!S_VAL_PB(B47,$E$5,1)</f>
        <v>6.1999058723449707</v>
      </c>
      <c r="G47" s="72">
        <f>[5]!S_VAL_MV(B47,$D$5)/100000000</f>
        <v>70.950684961199983</v>
      </c>
      <c r="H47" s="75">
        <f>[5]!s_pq_pctchange(B47,$F$5,$G$5)</f>
        <v>15.458167330677286</v>
      </c>
      <c r="I47" s="100">
        <f t="shared" si="2"/>
        <v>329.41389446271461</v>
      </c>
      <c r="J47" s="101">
        <f t="shared" si="1"/>
        <v>7.2987473456783292</v>
      </c>
    </row>
    <row r="48" spans="1:10">
      <c r="A48" s="170"/>
      <c r="B48" s="109" t="s">
        <v>164</v>
      </c>
      <c r="C48" s="71" t="str">
        <f>[5]!S_INFO_NAME(B48)</f>
        <v>北陆药业</v>
      </c>
      <c r="D48" s="76">
        <f>[5]!s_pq_pctchange(B48,$B$5,$D$5)</f>
        <v>6.1162079510703515</v>
      </c>
      <c r="E48" s="72">
        <f>[5]!S_VAL_PE_TTM(B48,$D$5)</f>
        <v>69.293258666992188</v>
      </c>
      <c r="F48" s="72">
        <f>[5]!S_VAL_PB(B48,$E$5,1)</f>
        <v>9.5766973495483398</v>
      </c>
      <c r="G48" s="72">
        <f>[5]!S_VAL_MV(B48,$D$5)/100000000</f>
        <v>54.006005688000002</v>
      </c>
      <c r="H48" s="76">
        <f>[5]!s_pq_pctchange(B48,$F$5,$G$5)</f>
        <v>3.6523929471032668</v>
      </c>
      <c r="I48" s="100">
        <f t="shared" si="2"/>
        <v>330.31196139449622</v>
      </c>
      <c r="J48" s="101">
        <f t="shared" si="1"/>
        <v>7.3186456066344237</v>
      </c>
    </row>
    <row r="49" spans="1:10">
      <c r="A49" s="170"/>
      <c r="B49" s="109" t="s">
        <v>165</v>
      </c>
      <c r="C49" s="71" t="str">
        <f>[5]!S_INFO_NAME(B49)</f>
        <v>康芝药业</v>
      </c>
      <c r="D49" s="76">
        <f>[5]!s_pq_pctchange(B49,$B$5,$D$5)</f>
        <v>3.7894736842105203</v>
      </c>
      <c r="E49" s="72">
        <f>[5]!S_VAL_PE_TTM(B49,$D$5)</f>
        <v>144.76162719726562</v>
      </c>
      <c r="F49" s="72">
        <f>[5]!S_VAL_PB(B49,$E$5,1)</f>
        <v>2.7237415313720703</v>
      </c>
      <c r="G49" s="72">
        <f>[5]!S_VAL_MV(B49,$D$5)/100000000</f>
        <v>44.37</v>
      </c>
      <c r="H49" s="76">
        <f>[5]!s_pq_pctchange(B49,$F$5,$G$5)</f>
        <v>-1.7921146953405076</v>
      </c>
      <c r="I49" s="100">
        <f t="shared" si="2"/>
        <v>168.13894736842079</v>
      </c>
      <c r="J49" s="101">
        <f t="shared" si="1"/>
        <v>3.7254157047990368</v>
      </c>
    </row>
    <row r="50" spans="1:10">
      <c r="A50" s="170"/>
      <c r="B50" s="109" t="s">
        <v>166</v>
      </c>
      <c r="C50" s="71" t="str">
        <f>[5]!S_INFO_NAME(B50)</f>
        <v>华仁药业</v>
      </c>
      <c r="D50" s="76">
        <f>[5]!s_pq_pctchange(B50,$B$5,$D$5)</f>
        <v>5.209656925031747</v>
      </c>
      <c r="E50" s="72">
        <f>[5]!S_VAL_PE_TTM(B50,$D$5)</f>
        <v>57.770053863525391</v>
      </c>
      <c r="F50" s="72">
        <f>[5]!S_VAL_PB(B50,$E$5,1)</f>
        <v>3.7236065864562988</v>
      </c>
      <c r="G50" s="72">
        <f>[5]!S_VAL_MV(B50,$D$5)/100000000</f>
        <v>55.685255057999981</v>
      </c>
      <c r="H50" s="76">
        <f>[5]!s_pq_pctchange(B50,$F$5,$G$5)</f>
        <v>-8.3597883597883449</v>
      </c>
      <c r="I50" s="100">
        <f t="shared" si="2"/>
        <v>290.1010746350687</v>
      </c>
      <c r="J50" s="101">
        <f t="shared" si="1"/>
        <v>6.4277023041928727</v>
      </c>
    </row>
    <row r="51" spans="1:10">
      <c r="A51" s="170"/>
      <c r="B51" s="109" t="s">
        <v>167</v>
      </c>
      <c r="C51" s="71" t="str">
        <f>[5]!S_INFO_NAME(B51)</f>
        <v>翰宇药业</v>
      </c>
      <c r="D51" s="76">
        <f>[5]!s_pq_pctchange(B51,$B$5,$D$5)</f>
        <v>5.8976020738820356</v>
      </c>
      <c r="E51" s="72">
        <f>[5]!S_VAL_PE_TTM(B51,$D$5)</f>
        <v>78.981781005859375</v>
      </c>
      <c r="F51" s="72">
        <f>[5]!S_VAL_PB(B51,$E$5,1)</f>
        <v>11.663331985473633</v>
      </c>
      <c r="G51" s="72">
        <f>[5]!S_VAL_MV(B51,$D$5)/100000000</f>
        <v>130.72</v>
      </c>
      <c r="H51" s="76">
        <f>[5]!s_pq_pctchange(B51,$F$5,$G$5)</f>
        <v>14.842903575297939</v>
      </c>
      <c r="I51" s="100">
        <f t="shared" si="2"/>
        <v>770.93454309785966</v>
      </c>
      <c r="J51" s="101">
        <f t="shared" si="1"/>
        <v>17.08141807225477</v>
      </c>
    </row>
    <row r="52" spans="1:10">
      <c r="A52" s="170"/>
      <c r="B52" s="109" t="s">
        <v>168</v>
      </c>
      <c r="C52" s="71" t="str">
        <f>[5]!S_INFO_NAME(B52)</f>
        <v>仟源医药</v>
      </c>
      <c r="D52" s="74">
        <f>[5]!s_pq_pctchange(B52,$B$5,$D$5)</f>
        <v>13.79063951411219</v>
      </c>
      <c r="E52" s="74">
        <f>[5]!S_VAL_PE_TTM(B52,$D$5)</f>
        <v>111.53710174560547</v>
      </c>
      <c r="F52" s="74">
        <f>[5]!S_VAL_PB(B52,$E$5,1)</f>
        <v>6.8501005172729492</v>
      </c>
      <c r="G52" s="74">
        <f>[5]!S_VAL_MV(B52,$D$5)/100000000</f>
        <v>42.615299999999998</v>
      </c>
      <c r="H52" s="74">
        <f>[5]!s_pq_pctchange(B52,$F$5,$G$5)</f>
        <v>0</v>
      </c>
      <c r="I52" s="100">
        <f t="shared" si="2"/>
        <v>587.6922400857452</v>
      </c>
      <c r="J52" s="101">
        <f t="shared" si="1"/>
        <v>13.021360815389318</v>
      </c>
    </row>
    <row r="53" spans="1:10">
      <c r="A53" s="170"/>
      <c r="B53" s="109" t="s">
        <v>169</v>
      </c>
      <c r="C53" s="71" t="str">
        <f>[5]!S_INFO_NAME(B53)</f>
        <v>利德曼</v>
      </c>
      <c r="D53" s="75">
        <f>[5]!s_pq_pctchange(B53,$B$5,$D$5)</f>
        <v>7.7682266794014687</v>
      </c>
      <c r="E53" s="72">
        <f>[5]!S_VAL_PE_TTM(B53,$D$5)</f>
        <v>66.417594909667969</v>
      </c>
      <c r="F53" s="72">
        <f>[5]!S_VAL_PB(B53,$E$5,1)</f>
        <v>6.1936831474304199</v>
      </c>
      <c r="G53" s="72">
        <f>[5]!S_VAL_MV(B53,$D$5)/100000000</f>
        <v>53.234879499999998</v>
      </c>
      <c r="H53" s="75">
        <f>[5]!s_pq_pctchange(B53,$F$5,$G$5)</f>
        <v>-3.1847133757961665</v>
      </c>
      <c r="I53" s="100">
        <f t="shared" si="2"/>
        <v>413.54061120662232</v>
      </c>
      <c r="J53" s="101">
        <f t="shared" si="1"/>
        <v>9.1627235192903029</v>
      </c>
    </row>
    <row r="54" spans="1:10">
      <c r="A54" s="170"/>
      <c r="B54" s="109" t="s">
        <v>170</v>
      </c>
      <c r="C54" s="71" t="str">
        <f>[5]!S_INFO_NAME(B54)</f>
        <v>博晖创新</v>
      </c>
      <c r="D54" s="76">
        <f>[5]!s_pq_pctchange(B54,$B$5,$D$5)</f>
        <v>0</v>
      </c>
      <c r="E54" s="72">
        <f>[5]!S_VAL_PE_TTM(B54,$D$5)</f>
        <v>82.285324096679688</v>
      </c>
      <c r="F54" s="72">
        <f>[5]!S_VAL_PB(B54,$E$5,1)</f>
        <v>5.0082955360412598</v>
      </c>
      <c r="G54" s="72">
        <f>[5]!S_VAL_MV(B54,$D$5)/100000000</f>
        <v>34.930688000000004</v>
      </c>
      <c r="H54" s="76">
        <f>[5]!s_pq_pctchange(B54,$F$5,$G$5)</f>
        <v>-7.834101382488468</v>
      </c>
      <c r="I54" s="100">
        <f t="shared" si="2"/>
        <v>0</v>
      </c>
      <c r="J54" s="101">
        <f t="shared" si="1"/>
        <v>0</v>
      </c>
    </row>
    <row r="55" spans="1:10">
      <c r="A55" s="170"/>
      <c r="B55" s="109" t="s">
        <v>171</v>
      </c>
      <c r="C55" s="71" t="str">
        <f>[5]!S_INFO_NAME(B55)</f>
        <v>博腾股份</v>
      </c>
      <c r="D55" s="76">
        <f>[5]!s_pq_pctchange(B55,$B$5,$D$5)</f>
        <v>7.4621212121211977</v>
      </c>
      <c r="E55" s="72">
        <f>[5]!S_VAL_PE_TTM(B55,$D$5)</f>
        <v>131.05599975585937</v>
      </c>
      <c r="F55" s="72">
        <f>[5]!S_VAL_PB(B55,$E$5,1)</f>
        <v>21.592540740966797</v>
      </c>
      <c r="G55" s="72">
        <f>[5]!S_VAL_MV(B55,$D$5)/100000000</f>
        <v>92.769900000000007</v>
      </c>
      <c r="H55" s="76">
        <f>[5]!s_pq_pctchange(B55,$F$5,$G$5)</f>
        <v>0</v>
      </c>
      <c r="I55" s="100">
        <f t="shared" si="2"/>
        <v>692.26023863636237</v>
      </c>
      <c r="J55" s="101">
        <f t="shared" si="1"/>
        <v>15.338249734446734</v>
      </c>
    </row>
    <row r="56" spans="1:10">
      <c r="A56" s="170"/>
      <c r="B56" s="109" t="s">
        <v>172</v>
      </c>
      <c r="C56" s="71" t="str">
        <f>[5]!S_INFO_NAME(B56)</f>
        <v>华润双鹤</v>
      </c>
      <c r="D56" s="76">
        <f>[5]!s_pq_pctchange(B56,$B$5,$D$5)</f>
        <v>2.2630834512022524</v>
      </c>
      <c r="E56" s="72">
        <f>[5]!S_VAL_PE_TTM(B56,$D$5)</f>
        <v>15.975610733032227</v>
      </c>
      <c r="F56" s="72">
        <f>[5]!S_VAL_PB(B56,$E$5,1)</f>
        <v>2.3810224533081055</v>
      </c>
      <c r="G56" s="72">
        <f>[5]!S_VAL_MV(B56,$D$5)/100000000</f>
        <v>124.00085112120001</v>
      </c>
      <c r="H56" s="76">
        <f>[5]!s_pq_pctchange(B56,$F$5,$G$5)</f>
        <v>4.8266166822867884</v>
      </c>
      <c r="I56" s="100">
        <f t="shared" si="2"/>
        <v>280.62427410738201</v>
      </c>
      <c r="J56" s="101">
        <f t="shared" si="1"/>
        <v>6.2177270303514556</v>
      </c>
    </row>
    <row r="57" spans="1:10">
      <c r="A57" s="170"/>
      <c r="B57" s="109" t="s">
        <v>173</v>
      </c>
      <c r="C57" s="71" t="str">
        <f>[5]!S_INFO_NAME(B57)</f>
        <v>人福医药</v>
      </c>
      <c r="D57" s="76">
        <f>[5]!s_pq_pctchange(B57,$B$5,$D$5)</f>
        <v>3.104212860310418</v>
      </c>
      <c r="E57" s="72">
        <f>[5]!S_VAL_PE_TTM(B57,$D$5)</f>
        <v>33.913970947265625</v>
      </c>
      <c r="F57" s="72">
        <f>[5]!S_VAL_PB(B57,$E$5,1)</f>
        <v>3.3622169494628906</v>
      </c>
      <c r="G57" s="72">
        <f>[5]!S_VAL_MV(B57,$D$5)/100000000</f>
        <v>147.52884493799996</v>
      </c>
      <c r="H57" s="76">
        <f>[5]!s_pq_pctchange(B57,$F$5,$G$5)</f>
        <v>4.4583640383198286</v>
      </c>
      <c r="I57" s="100"/>
      <c r="J57" s="101"/>
    </row>
    <row r="58" spans="1:10">
      <c r="A58" s="170"/>
      <c r="B58" s="109" t="s">
        <v>174</v>
      </c>
      <c r="C58" s="71" t="str">
        <f>[5]!S_INFO_NAME(B58)</f>
        <v>复星医药</v>
      </c>
      <c r="D58" s="74">
        <f>[5]!s_pq_pctchange(B58,$B$5,$D$5)</f>
        <v>2.8086910439851565</v>
      </c>
      <c r="E58" s="74">
        <f>[5]!S_VAL_PE_TTM(B58,$D$5)</f>
        <v>20.268476486206055</v>
      </c>
      <c r="F58" s="74">
        <f>[5]!S_VAL_PB(B58,$E$5,1)</f>
        <v>2.8736486434936523</v>
      </c>
      <c r="G58" s="74">
        <f>[5]!S_VAL_MV(B58,$D$5)/100000000</f>
        <v>448.45260461599997</v>
      </c>
      <c r="H58" s="74">
        <f>[5]!s_pq_pctchange(B58,$F$5,$G$5)</f>
        <v>12.650948821161601</v>
      </c>
      <c r="I58" s="100">
        <f t="shared" ref="I58:I79" si="3">D58*G58</f>
        <v>1259.5648142367756</v>
      </c>
      <c r="J58" s="101">
        <f t="shared" si="1"/>
        <v>27.907885790959071</v>
      </c>
    </row>
    <row r="59" spans="1:10">
      <c r="A59" s="170"/>
      <c r="B59" s="109" t="s">
        <v>175</v>
      </c>
      <c r="C59" s="71" t="str">
        <f>[5]!S_INFO_NAME(B59)</f>
        <v>江苏吴中</v>
      </c>
      <c r="D59" s="75">
        <f>[5]!s_pq_pctchange(B59,$B$5,$D$5)</f>
        <v>5.8726220016542596</v>
      </c>
      <c r="E59" s="72">
        <f>[5]!S_VAL_PE_TTM(B59,$D$5)</f>
        <v>178.62214660644531</v>
      </c>
      <c r="F59" s="72">
        <f>[5]!S_VAL_PB(B59,$E$5,1)</f>
        <v>8.1367349624633789</v>
      </c>
      <c r="G59" s="72">
        <f>[5]!S_VAL_MV(B59,$D$5)/100000000</f>
        <v>79.833600000000004</v>
      </c>
      <c r="H59" s="75">
        <f>[5]!s_pq_pctchange(B59,$F$5,$G$5)</f>
        <v>-3.3106960950764042</v>
      </c>
      <c r="I59" s="100">
        <f t="shared" si="3"/>
        <v>468.83255583126555</v>
      </c>
      <c r="J59" s="101">
        <f t="shared" si="1"/>
        <v>10.387814327086165</v>
      </c>
    </row>
    <row r="60" spans="1:10">
      <c r="A60" s="170"/>
      <c r="B60" s="109" t="s">
        <v>176</v>
      </c>
      <c r="C60" s="71" t="str">
        <f>[5]!S_INFO_NAME(B60)</f>
        <v>恒瑞医药</v>
      </c>
      <c r="D60" s="76">
        <f>[5]!s_pq_pctchange(B60,$B$5,$D$5)</f>
        <v>2.4191427820142053</v>
      </c>
      <c r="E60" s="72">
        <f>[5]!S_VAL_PE_TTM(B60,$D$5)</f>
        <v>40.985263824462891</v>
      </c>
      <c r="F60" s="72">
        <f>[5]!S_VAL_PB(B60,$E$5,1)</f>
        <v>9.0823001861572266</v>
      </c>
      <c r="G60" s="72">
        <f>[5]!S_VAL_MV(B60,$D$5)/100000000</f>
        <v>585.80520027400007</v>
      </c>
      <c r="H60" s="76">
        <f>[5]!s_pq_pctchange(B60,$F$5,$G$5)</f>
        <v>12.101534828807537</v>
      </c>
      <c r="I60" s="100">
        <f t="shared" si="3"/>
        <v>1417.1464219092331</v>
      </c>
      <c r="J60" s="101">
        <f t="shared" si="1"/>
        <v>31.399384965889151</v>
      </c>
    </row>
    <row r="61" spans="1:10">
      <c r="A61" s="170"/>
      <c r="B61" s="109" t="s">
        <v>177</v>
      </c>
      <c r="C61" s="71" t="str">
        <f>[5]!S_INFO_NAME(B61)</f>
        <v>美罗药业</v>
      </c>
      <c r="D61" s="76">
        <f>[5]!s_pq_pctchange(B61,$B$5,$D$5)</f>
        <v>0</v>
      </c>
      <c r="E61" s="72">
        <f>[5]!S_VAL_PE_TTM(B61,$D$5)</f>
        <v>72.594047546386719</v>
      </c>
      <c r="F61" s="72">
        <f>[5]!S_VAL_PB(B61,$E$5,1)</f>
        <v>3.7988948822021484</v>
      </c>
      <c r="G61" s="72">
        <f>[5]!S_VAL_MV(B61,$D$5)/100000000</f>
        <v>36.085000000000001</v>
      </c>
      <c r="H61" s="76">
        <f>[5]!s_pq_pctchange(B61,$F$5,$G$5)</f>
        <v>-5.0570962479608355</v>
      </c>
      <c r="I61" s="100">
        <f t="shared" si="3"/>
        <v>0</v>
      </c>
      <c r="J61" s="101">
        <f t="shared" si="1"/>
        <v>0</v>
      </c>
    </row>
    <row r="62" spans="1:10">
      <c r="A62" s="170"/>
      <c r="B62" s="109" t="s">
        <v>178</v>
      </c>
      <c r="C62" s="71" t="str">
        <f>[5]!S_INFO_NAME(B62)</f>
        <v>健康元</v>
      </c>
      <c r="D62" s="76">
        <f>[5]!s_pq_pctchange(B62,$B$5,$D$5)</f>
        <v>1.1747430249632762</v>
      </c>
      <c r="E62" s="72">
        <f>[5]!S_VAL_PE_TTM(B62,$D$5)</f>
        <v>33.392795562744141</v>
      </c>
      <c r="F62" s="72">
        <f>[5]!S_VAL_PB(B62,$E$5,1)</f>
        <v>2.6307921409606934</v>
      </c>
      <c r="G62" s="72">
        <f>[5]!S_VAL_MV(B62,$D$5)/100000000</f>
        <v>106.50809295879998</v>
      </c>
      <c r="H62" s="76">
        <f>[5]!s_pq_pctchange(B62,$F$5,$G$5)</f>
        <v>-7.1290944123314048</v>
      </c>
      <c r="I62" s="100">
        <f t="shared" si="3"/>
        <v>125.11963930549051</v>
      </c>
      <c r="J62" s="101">
        <f t="shared" si="1"/>
        <v>2.772246862150932</v>
      </c>
    </row>
    <row r="63" spans="1:10">
      <c r="A63" s="170"/>
      <c r="B63" s="109" t="s">
        <v>179</v>
      </c>
      <c r="C63" s="71" t="str">
        <f>[5]!S_INFO_NAME(B63)</f>
        <v>ST金泰</v>
      </c>
      <c r="D63" s="76">
        <f>[5]!s_pq_pctchange(B63,$B$5,$D$5)</f>
        <v>5.8695652173912816</v>
      </c>
      <c r="E63" s="72">
        <f>[5]!S_VAL_PE_TTM(B63,$D$5)</f>
        <v>43.205047607421875</v>
      </c>
      <c r="F63" s="72">
        <f>[5]!S_VAL_PB(B63,$E$5,1)</f>
        <v>125.45310211181641</v>
      </c>
      <c r="G63" s="72">
        <f>[5]!S_VAL_MV(B63,$D$5)/100000000</f>
        <v>21.638454322799998</v>
      </c>
      <c r="H63" s="76">
        <f>[5]!s_pq_pctchange(B63,$F$5,$G$5)</f>
        <v>0</v>
      </c>
      <c r="I63" s="100">
        <f t="shared" si="3"/>
        <v>127.00831885121688</v>
      </c>
      <c r="J63" s="101">
        <f t="shared" si="1"/>
        <v>2.8140938973031409</v>
      </c>
    </row>
    <row r="64" spans="1:10">
      <c r="A64" s="170"/>
      <c r="B64" s="109" t="s">
        <v>180</v>
      </c>
      <c r="C64" s="71" t="str">
        <f>[5]!S_INFO_NAME(B64)</f>
        <v>现代制药</v>
      </c>
      <c r="D64" s="76">
        <f>[5]!s_pq_pctchange(B64,$B$5,$D$5)</f>
        <v>3.7274549098196497</v>
      </c>
      <c r="E64" s="72">
        <f>[5]!S_VAL_PE_TTM(B64,$D$5)</f>
        <v>44.021049499511719</v>
      </c>
      <c r="F64" s="72">
        <f>[5]!S_VAL_PB(B64,$E$5,1)</f>
        <v>7.132746696472168</v>
      </c>
      <c r="G64" s="72">
        <f>[5]!S_VAL_MV(B64,$D$5)/100000000</f>
        <v>74.465404437599986</v>
      </c>
      <c r="H64" s="76">
        <f>[5]!s_pq_pctchange(B64,$F$5,$G$5)</f>
        <v>3.362944162436543</v>
      </c>
      <c r="I64" s="100">
        <f t="shared" si="3"/>
        <v>277.56643738263801</v>
      </c>
      <c r="J64" s="101">
        <f t="shared" si="1"/>
        <v>6.1499752504374818</v>
      </c>
    </row>
    <row r="65" spans="1:10">
      <c r="A65" s="170"/>
      <c r="B65" s="109" t="s">
        <v>181</v>
      </c>
      <c r="C65" s="71" t="str">
        <f>[5]!S_INFO_NAME(B65)</f>
        <v>联环药业</v>
      </c>
      <c r="D65" s="74">
        <f>[5]!s_pq_pctchange(B65,$B$5,$D$5)</f>
        <v>2.3557126030624209</v>
      </c>
      <c r="E65" s="74">
        <f>[5]!S_VAL_PE_TTM(B65,$D$5)</f>
        <v>61.491439819335938</v>
      </c>
      <c r="F65" s="74">
        <f>[5]!S_VAL_PB(B65,$E$5,1)</f>
        <v>6.5538487434387207</v>
      </c>
      <c r="G65" s="74">
        <f>[5]!S_VAL_MV(B65,$D$5)/100000000</f>
        <v>27.234492848199999</v>
      </c>
      <c r="H65" s="74">
        <f>[5]!s_pq_pctchange(B65,$F$5,$G$5)</f>
        <v>-1.831501831501825</v>
      </c>
      <c r="I65" s="100">
        <f t="shared" si="3"/>
        <v>64.156638040518104</v>
      </c>
      <c r="J65" s="101">
        <f t="shared" si="1"/>
        <v>1.4215037661651462</v>
      </c>
    </row>
    <row r="66" spans="1:10">
      <c r="A66" s="170"/>
      <c r="B66" s="109" t="s">
        <v>182</v>
      </c>
      <c r="C66" s="71" t="str">
        <f>[5]!S_INFO_NAME(B66)</f>
        <v>哈药股份</v>
      </c>
      <c r="D66" s="75">
        <f>[5]!s_pq_pctchange(B66,$B$5,$D$5)</f>
        <v>6.2755798090040837</v>
      </c>
      <c r="E66" s="72">
        <f>[5]!S_VAL_PE_TTM(B66,$D$5)</f>
        <v>64.817535400390625</v>
      </c>
      <c r="F66" s="72">
        <f>[5]!S_VAL_PB(B66,$E$5,1)</f>
        <v>1.8469294309616089</v>
      </c>
      <c r="G66" s="72">
        <f>[5]!S_VAL_MV(B66,$D$5)/100000000</f>
        <v>149.37194821309998</v>
      </c>
      <c r="H66" s="75">
        <f>[5]!s_pq_pctchange(B66,$F$5,$G$5)</f>
        <v>-1.4469453376205754</v>
      </c>
      <c r="I66" s="100">
        <f t="shared" si="3"/>
        <v>937.39558223773383</v>
      </c>
      <c r="J66" s="101">
        <f t="shared" si="1"/>
        <v>20.769656753147846</v>
      </c>
    </row>
    <row r="67" spans="1:10">
      <c r="A67" s="170"/>
      <c r="B67" s="109" t="s">
        <v>183</v>
      </c>
      <c r="C67" s="71" t="str">
        <f>[5]!S_INFO_NAME(B67)</f>
        <v>广誉远</v>
      </c>
      <c r="D67" s="76">
        <f>[5]!s_pq_pctchange(B67,$B$5,$D$5)</f>
        <v>1.7572537801389343</v>
      </c>
      <c r="E67" s="72">
        <f>[5]!S_VAL_PE_TTM(B67,$D$5)</f>
        <v>-324.46530151367187</v>
      </c>
      <c r="F67" s="72">
        <f>[5]!S_VAL_PB(B67,$E$5,1)</f>
        <v>129.8592529296875</v>
      </c>
      <c r="G67" s="72">
        <f>[5]!S_VAL_MV(B67,$D$5)/100000000</f>
        <v>60.708301061999997</v>
      </c>
      <c r="H67" s="76">
        <f>[5]!s_pq_pctchange(B67,$F$5,$G$5)</f>
        <v>4.3179983857950077</v>
      </c>
      <c r="I67" s="100">
        <f t="shared" si="3"/>
        <v>106.67989152701197</v>
      </c>
      <c r="J67" s="101">
        <f t="shared" si="1"/>
        <v>2.3636816424820282</v>
      </c>
    </row>
    <row r="68" spans="1:10">
      <c r="A68" s="170"/>
      <c r="B68" s="109" t="s">
        <v>184</v>
      </c>
      <c r="C68" s="71" t="str">
        <f>[5]!S_INFO_NAME(B68)</f>
        <v>鲁抗医药</v>
      </c>
      <c r="D68" s="76">
        <f>[5]!s_pq_pctchange(B68,$B$5,$D$5)</f>
        <v>-4.069175991861651</v>
      </c>
      <c r="E68" s="72">
        <f>[5]!S_VAL_PE_TTM(B68,$D$5)</f>
        <v>-329.10079956054687</v>
      </c>
      <c r="F68" s="72">
        <f>[5]!S_VAL_PB(B68,$E$5,1)</f>
        <v>3.6017298698425293</v>
      </c>
      <c r="G68" s="72">
        <f>[5]!S_VAL_MV(B68,$D$5)/100000000</f>
        <v>54.8425672925</v>
      </c>
      <c r="H68" s="76">
        <f>[5]!s_pq_pctchange(B68,$F$5,$G$5)</f>
        <v>-0.60975609756098725</v>
      </c>
      <c r="I68" s="100">
        <f t="shared" si="3"/>
        <v>-223.16405815869803</v>
      </c>
      <c r="J68" s="101">
        <f t="shared" si="1"/>
        <v>-4.9445943371431245</v>
      </c>
    </row>
    <row r="69" spans="1:10">
      <c r="A69" s="170"/>
      <c r="B69" s="109" t="s">
        <v>185</v>
      </c>
      <c r="C69" s="71" t="str">
        <f>[5]!S_INFO_NAME(B69)</f>
        <v>华北制药</v>
      </c>
      <c r="D69" s="76">
        <f>[5]!s_pq_pctchange(B69,$B$5,$D$5)</f>
        <v>3.1065088757396442</v>
      </c>
      <c r="E69" s="72">
        <f>[5]!S_VAL_PE_TTM(B69,$D$5)</f>
        <v>483.78411865234375</v>
      </c>
      <c r="F69" s="72">
        <f>[5]!S_VAL_PB(B69,$E$5,1)</f>
        <v>2.7455132007598877</v>
      </c>
      <c r="G69" s="72">
        <f>[5]!S_VAL_MV(B69,$D$5)/100000000</f>
        <v>113.66708961129999</v>
      </c>
      <c r="H69" s="76">
        <f>[5]!s_pq_pctchange(B69,$F$5,$G$5)</f>
        <v>2.6639344262294973</v>
      </c>
      <c r="I69" s="100">
        <f t="shared" si="3"/>
        <v>353.10782275699688</v>
      </c>
      <c r="J69" s="105" t="s">
        <v>120</v>
      </c>
    </row>
    <row r="70" spans="1:10">
      <c r="A70" s="171"/>
      <c r="B70" s="73" t="s">
        <v>186</v>
      </c>
      <c r="C70" s="71" t="str">
        <f>[5]!S_INFO_NAME(B70)</f>
        <v>三精制药</v>
      </c>
      <c r="D70" s="74">
        <f>[5]!s_pq_pctchange(B70,$B$5,$D$5)</f>
        <v>1.9480519480519431</v>
      </c>
      <c r="E70" s="74">
        <f>[5]!S_VAL_PE_TTM(B70,$D$5)</f>
        <v>38.869419097900391</v>
      </c>
      <c r="F70" s="74">
        <f>[5]!S_VAL_PB(B70,$E$5,1)</f>
        <v>2.7132265567779541</v>
      </c>
      <c r="G70" s="74">
        <f>[5]!S_VAL_MV(B70,$D$5)/100000000</f>
        <v>54.625505837399999</v>
      </c>
      <c r="H70" s="74">
        <f>[5]!s_pq_pctchange(B70,$F$5,$G$5)</f>
        <v>-4.3290043290043378</v>
      </c>
      <c r="I70" s="100">
        <f t="shared" si="3"/>
        <v>106.41332305986985</v>
      </c>
      <c r="J70" s="101">
        <f t="shared" si="1"/>
        <v>2.3577753467103562</v>
      </c>
    </row>
    <row r="71" spans="1:10">
      <c r="A71" s="116" t="s">
        <v>267</v>
      </c>
      <c r="B71" s="73" t="s">
        <v>266</v>
      </c>
      <c r="C71" s="71" t="str">
        <f>[5]!S_INFO_NAME(B71)</f>
        <v>康美药业</v>
      </c>
      <c r="D71" s="75">
        <f>[5]!s_pq_pctchange(B71,$B$5,$D$5)</f>
        <v>2.3733162283515075</v>
      </c>
      <c r="E71" s="72">
        <f>[5]!S_VAL_PE_TTM(B71,$D$5)</f>
        <v>17.62440299987793</v>
      </c>
      <c r="F71" s="72">
        <f>[5]!S_VAL_PB(B71,$E$5,1)</f>
        <v>2.8791818618774414</v>
      </c>
      <c r="G71" s="72">
        <f>[5]!S_VAL_MV(B71,$D$5)/100000000</f>
        <v>350.91483148679998</v>
      </c>
      <c r="H71" s="75">
        <f>[5]!s_pq_pctchange(B71,$F$5,$G$5)</f>
        <v>-7.2164948453608098</v>
      </c>
      <c r="I71" s="100">
        <f t="shared" si="3"/>
        <v>832.83186433685694</v>
      </c>
      <c r="J71" s="101">
        <f t="shared" si="1"/>
        <v>18.452862679455045</v>
      </c>
    </row>
    <row r="72" spans="1:10">
      <c r="A72" s="169" t="s">
        <v>268</v>
      </c>
      <c r="B72" s="109" t="s">
        <v>208</v>
      </c>
      <c r="C72" s="71" t="str">
        <f>[5]!S_INFO_NAME(B72)</f>
        <v>东阿阿胶</v>
      </c>
      <c r="D72" s="76">
        <f>[5]!s_pq_pctchange(B72,$B$5,$D$5)</f>
        <v>3.2960387057756169</v>
      </c>
      <c r="E72" s="72">
        <f>[5]!S_VAL_PE_TTM(B72,$D$5)</f>
        <v>17.654499053955078</v>
      </c>
      <c r="F72" s="72">
        <f>[5]!S_VAL_PB(B72,$E$5,1)</f>
        <v>4.4413013458251953</v>
      </c>
      <c r="G72" s="72">
        <f>[5]!S_VAL_MV(B72,$D$5)/100000000</f>
        <v>223.41375703919999</v>
      </c>
      <c r="H72" s="76">
        <f>[5]!s_pq_pctchange(B72,$F$5,$G$5)</f>
        <v>-3.7235337064979279</v>
      </c>
      <c r="I72" s="100">
        <f t="shared" si="3"/>
        <v>736.38039060395283</v>
      </c>
      <c r="J72" s="101">
        <f t="shared" si="1"/>
        <v>16.315809720462514</v>
      </c>
    </row>
    <row r="73" spans="1:10">
      <c r="A73" s="170"/>
      <c r="B73" s="109" t="s">
        <v>209</v>
      </c>
      <c r="C73" s="71" t="str">
        <f>[5]!S_INFO_NAME(B73)</f>
        <v>云南白药</v>
      </c>
      <c r="D73" s="76">
        <f>[5]!s_pq_pctchange(B73,$B$5,$D$5)</f>
        <v>1.6539923954372426</v>
      </c>
      <c r="E73" s="72">
        <f>[5]!S_VAL_PE_TTM(B73,$D$5)</f>
        <v>22.209335327148437</v>
      </c>
      <c r="F73" s="72">
        <f>[5]!S_VAL_PB(B73,$E$5,1)</f>
        <v>6.0785293579101563</v>
      </c>
      <c r="G73" s="72">
        <f>[5]!S_VAL_MV(B73,$D$5)/100000000</f>
        <v>556.8364292146</v>
      </c>
      <c r="H73" s="76">
        <f>[5]!s_pq_pctchange(B73,$F$5,$G$5)</f>
        <v>-1.9326923076923186</v>
      </c>
      <c r="I73" s="100">
        <f t="shared" si="3"/>
        <v>921.00321942337689</v>
      </c>
      <c r="J73" s="101">
        <f t="shared" si="1"/>
        <v>20.406454967819915</v>
      </c>
    </row>
    <row r="74" spans="1:10">
      <c r="A74" s="170"/>
      <c r="B74" s="109" t="s">
        <v>210</v>
      </c>
      <c r="C74" s="71" t="str">
        <f>[5]!S_INFO_NAME(B74)</f>
        <v>紫光古汉</v>
      </c>
      <c r="D74" s="76">
        <f>[5]!s_pq_pctchange(B74,$B$5,$D$5)</f>
        <v>3.2786885245901676</v>
      </c>
      <c r="E74" s="72">
        <f>[5]!S_VAL_PE_TTM(B74,$D$5)</f>
        <v>-21.431535720825195</v>
      </c>
      <c r="F74" s="72">
        <f>[5]!S_VAL_PB(B74,$E$5,1)</f>
        <v>13.25847053527832</v>
      </c>
      <c r="G74" s="72">
        <f>[5]!S_VAL_MV(B74,$D$5)/100000000</f>
        <v>35.174674552500001</v>
      </c>
      <c r="H74" s="76">
        <f>[5]!s_pq_pctchange(B74,$F$5,$G$5)</f>
        <v>12.74193548387097</v>
      </c>
      <c r="I74" s="100">
        <f t="shared" si="3"/>
        <v>115.32680181147555</v>
      </c>
      <c r="J74" s="101">
        <f t="shared" si="1"/>
        <v>2.5552692304615343</v>
      </c>
    </row>
    <row r="75" spans="1:10">
      <c r="A75" s="170"/>
      <c r="B75" s="109" t="s">
        <v>211</v>
      </c>
      <c r="C75" s="71" t="str">
        <f>[5]!S_INFO_NAME(B75)</f>
        <v>青海明胶</v>
      </c>
      <c r="D75" s="76">
        <f>[5]!s_pq_pctchange(B75,$B$5,$D$5)</f>
        <v>7.058823529411784</v>
      </c>
      <c r="E75" s="72">
        <f>[5]!S_VAL_PE_TTM(B75,$D$5)</f>
        <v>-164.85690307617187</v>
      </c>
      <c r="F75" s="72">
        <f>[5]!S_VAL_PB(B75,$E$5,1)</f>
        <v>3.7934446334838867</v>
      </c>
      <c r="G75" s="72">
        <f>[5]!S_VAL_MV(B75,$D$5)/100000000</f>
        <v>34.369870079999998</v>
      </c>
      <c r="H75" s="76">
        <f>[5]!s_pq_pctchange(B75,$F$5,$G$5)</f>
        <v>-9.9866844207723062</v>
      </c>
      <c r="I75" s="100">
        <f t="shared" si="3"/>
        <v>242.61084762353008</v>
      </c>
      <c r="J75" s="101">
        <f t="shared" si="1"/>
        <v>5.3754723461594489</v>
      </c>
    </row>
    <row r="76" spans="1:10">
      <c r="A76" s="170"/>
      <c r="B76" s="109" t="s">
        <v>212</v>
      </c>
      <c r="C76" s="71" t="str">
        <f>[5]!S_INFO_NAME(B76)</f>
        <v>仁和药业</v>
      </c>
      <c r="D76" s="76">
        <f>[5]!s_pq_pctchange(B76,$B$5,$D$5)</f>
        <v>8.1395348837209447</v>
      </c>
      <c r="E76" s="72">
        <f>[5]!S_VAL_PE_TTM(B76,$D$5)</f>
        <v>34.645683288574219</v>
      </c>
      <c r="F76" s="72">
        <f>[5]!S_VAL_PB(B76,$E$5,1)</f>
        <v>3.927053689956665</v>
      </c>
      <c r="G76" s="72">
        <f>[5]!S_VAL_MV(B76,$D$5)/100000000</f>
        <v>73.7060013384</v>
      </c>
      <c r="H76" s="76">
        <f>[5]!s_pq_pctchange(B76,$F$5,$G$5)</f>
        <v>-6.076388888888884</v>
      </c>
      <c r="I76" s="100">
        <f t="shared" si="3"/>
        <v>599.93256903348947</v>
      </c>
      <c r="J76" s="101">
        <f t="shared" si="1"/>
        <v>13.292566948218941</v>
      </c>
    </row>
    <row r="77" spans="1:10">
      <c r="A77" s="170"/>
      <c r="B77" s="109" t="s">
        <v>213</v>
      </c>
      <c r="C77" s="71" t="str">
        <f>[5]!S_INFO_NAME(B77)</f>
        <v>通化金马</v>
      </c>
      <c r="D77" s="76">
        <f>[5]!s_pq_pctchange(B77,$B$5,$D$5)</f>
        <v>6.2581486310299805</v>
      </c>
      <c r="E77" s="72">
        <f>[5]!S_VAL_PE_TTM(B77,$D$5)</f>
        <v>648.3260498046875</v>
      </c>
      <c r="F77" s="72">
        <f>[5]!S_VAL_PB(B77,$E$5,1)</f>
        <v>5.8473935127258301</v>
      </c>
      <c r="G77" s="72">
        <f>[5]!S_VAL_MV(B77,$D$5)/100000000</f>
        <v>36.594826494000003</v>
      </c>
      <c r="H77" s="76">
        <f>[5]!s_pq_pctchange(B77,$F$5,$G$5)</f>
        <v>-5.4481546572934914</v>
      </c>
      <c r="I77" s="100">
        <f t="shared" si="3"/>
        <v>229.01586332620579</v>
      </c>
      <c r="J77" s="101">
        <f t="shared" si="1"/>
        <v>5.0742514285764928</v>
      </c>
    </row>
    <row r="78" spans="1:10">
      <c r="A78" s="170"/>
      <c r="B78" s="109" t="s">
        <v>214</v>
      </c>
      <c r="C78" s="71" t="str">
        <f>[5]!S_INFO_NAME(B78)</f>
        <v>金陵药业</v>
      </c>
      <c r="D78" s="76">
        <f>[5]!s_pq_pctchange(B78,$B$5,$D$5)</f>
        <v>8.1099656357388241</v>
      </c>
      <c r="E78" s="72">
        <f>[5]!S_VAL_PE_TTM(B78,$D$5)</f>
        <v>40.4327392578125</v>
      </c>
      <c r="F78" s="72">
        <f>[5]!S_VAL_PB(B78,$E$5,1)</f>
        <v>3.5290918350219727</v>
      </c>
      <c r="G78" s="72">
        <f>[5]!S_VAL_MV(B78,$D$5)/100000000</f>
        <v>79.279200000000003</v>
      </c>
      <c r="H78" s="76">
        <f>[5]!s_pq_pctchange(B78,$F$5,$G$5)</f>
        <v>-6.976744186046524</v>
      </c>
      <c r="I78" s="100">
        <f t="shared" si="3"/>
        <v>642.95158762886535</v>
      </c>
      <c r="J78" s="101">
        <f t="shared" si="1"/>
        <v>14.245729377201503</v>
      </c>
    </row>
    <row r="79" spans="1:10">
      <c r="A79" s="170"/>
      <c r="B79" s="109" t="s">
        <v>215</v>
      </c>
      <c r="C79" s="71" t="str">
        <f>[5]!S_INFO_NAME(B79)</f>
        <v>九芝堂</v>
      </c>
      <c r="D79" s="76">
        <f>[5]!s_pq_pctchange(B79,$B$5,$D$5)</f>
        <v>6.068965517241387</v>
      </c>
      <c r="E79" s="72">
        <f>[5]!S_VAL_PE_TTM(B79,$D$5)</f>
        <v>30.87803840637207</v>
      </c>
      <c r="F79" s="72">
        <f>[5]!S_VAL_PB(B79,$E$5,1)</f>
        <v>3.0435762405395508</v>
      </c>
      <c r="G79" s="72">
        <f>[5]!S_VAL_MV(B79,$D$5)/100000000</f>
        <v>45.771690218400003</v>
      </c>
      <c r="H79" s="76">
        <f>[5]!s_pq_pctchange(B79,$F$5,$G$5)</f>
        <v>0.96082779009607489</v>
      </c>
      <c r="I79" s="100">
        <f t="shared" si="3"/>
        <v>277.78680960132453</v>
      </c>
      <c r="J79" s="101">
        <f t="shared" si="1"/>
        <v>6.1548579866342132</v>
      </c>
    </row>
    <row r="80" spans="1:10">
      <c r="A80" s="170"/>
      <c r="B80" s="109" t="s">
        <v>216</v>
      </c>
      <c r="C80" s="71" t="str">
        <f>[5]!S_INFO_NAME(B80)</f>
        <v>华润三九</v>
      </c>
      <c r="D80" s="76">
        <f>[5]!s_pq_pctchange(B80,$B$5,$D$5)</f>
        <v>1.1665888940737501</v>
      </c>
      <c r="E80" s="72">
        <f>[5]!S_VAL_PE_TTM(B80,$D$5)</f>
        <v>19.382747650146484</v>
      </c>
      <c r="F80" s="72">
        <f>[5]!S_VAL_PB(B80,$E$5,1)</f>
        <v>3.4339697360992432</v>
      </c>
      <c r="G80" s="72">
        <f>[5]!S_VAL_MV(B80,$D$5)/100000000</f>
        <v>212.22551999999999</v>
      </c>
      <c r="H80" s="76">
        <f>[5]!s_pq_pctchange(B80,$F$5,$G$5)</f>
        <v>1.9246519246519211</v>
      </c>
    </row>
    <row r="81" spans="1:8">
      <c r="A81" s="170"/>
      <c r="B81" s="109" t="s">
        <v>217</v>
      </c>
      <c r="C81" s="71" t="str">
        <f>[5]!S_INFO_NAME(B81)</f>
        <v>沃华医药</v>
      </c>
      <c r="D81" s="76">
        <f>[5]!s_pq_pctchange(B81,$B$5,$D$5)</f>
        <v>4.2427007299269848</v>
      </c>
      <c r="E81" s="72">
        <f>[5]!S_VAL_PE_TTM(B81,$D$5)</f>
        <v>191.37651062011719</v>
      </c>
      <c r="F81" s="72">
        <f>[5]!S_VAL_PB(B81,$E$5,1)</f>
        <v>5.9544277191162109</v>
      </c>
      <c r="G81" s="72">
        <f>[5]!S_VAL_MV(B81,$D$5)/100000000</f>
        <v>37.469430000000003</v>
      </c>
      <c r="H81" s="76">
        <f>[5]!s_pq_pctchange(B81,$F$5,$G$5)</f>
        <v>-9.2905405405405368</v>
      </c>
    </row>
    <row r="82" spans="1:8">
      <c r="A82" s="170"/>
      <c r="B82" s="109" t="s">
        <v>218</v>
      </c>
      <c r="C82" s="71" t="str">
        <f>[5]!S_INFO_NAME(B82)</f>
        <v>紫鑫药业</v>
      </c>
      <c r="D82" s="76">
        <f>[5]!s_pq_pctchange(B82,$B$5,$D$5)</f>
        <v>1.8079800498753018</v>
      </c>
      <c r="E82" s="72">
        <f>[5]!S_VAL_PE_TTM(B82,$D$5)</f>
        <v>-279.64129638671875</v>
      </c>
      <c r="F82" s="72">
        <f>[5]!S_VAL_PB(B82,$E$5,1)</f>
        <v>4.3286457061767578</v>
      </c>
      <c r="G82" s="72">
        <f>[5]!S_VAL_MV(B82,$D$5)/100000000</f>
        <v>83.771492680599991</v>
      </c>
      <c r="H82" s="76">
        <f>[5]!s_pq_pctchange(B82,$F$5,$G$5)</f>
        <v>-4.8543689320388435</v>
      </c>
    </row>
    <row r="83" spans="1:8">
      <c r="A83" s="170"/>
      <c r="B83" s="109" t="s">
        <v>219</v>
      </c>
      <c r="C83" s="71" t="str">
        <f>[5]!S_INFO_NAME(B83)</f>
        <v>嘉应制药</v>
      </c>
      <c r="D83" s="76">
        <f>[5]!s_pq_pctchange(B83,$B$5,$D$5)</f>
        <v>3.4313725490196179</v>
      </c>
      <c r="E83" s="72">
        <f>[5]!S_VAL_PE_TTM(B83,$D$5)</f>
        <v>30.851940155029297</v>
      </c>
      <c r="F83" s="72">
        <f>[5]!S_VAL_PB(B83,$E$5,1)</f>
        <v>6.5189394950866699</v>
      </c>
      <c r="G83" s="72">
        <f>[5]!S_VAL_MV(B83,$D$5)/100000000</f>
        <v>53.542288964000008</v>
      </c>
      <c r="H83" s="76">
        <f>[5]!s_pq_pctchange(B83,$F$5,$G$5)</f>
        <v>4.2263610315186328</v>
      </c>
    </row>
    <row r="84" spans="1:8">
      <c r="A84" s="170"/>
      <c r="B84" s="109" t="s">
        <v>220</v>
      </c>
      <c r="C84" s="71" t="str">
        <f>[5]!S_INFO_NAME(B84)</f>
        <v>恒康医疗</v>
      </c>
      <c r="D84" s="76">
        <f>[5]!s_pq_pctchange(B84,$B$5,$D$5)</f>
        <v>4.1363636363636491</v>
      </c>
      <c r="E84" s="72">
        <f>[5]!S_VAL_PE_TTM(B84,$D$5)</f>
        <v>56.250396728515625</v>
      </c>
      <c r="F84" s="72">
        <f>[5]!S_VAL_PB(B84,$E$5,1)</f>
        <v>17.028753280639648</v>
      </c>
      <c r="G84" s="72">
        <f>[5]!S_VAL_MV(B84,$D$5)/100000000</f>
        <v>141.20097390000001</v>
      </c>
      <c r="H84" s="76">
        <f>[5]!s_pq_pctchange(B84,$F$5,$G$5)</f>
        <v>22.123015873015884</v>
      </c>
    </row>
    <row r="85" spans="1:8">
      <c r="A85" s="170"/>
      <c r="B85" s="109" t="s">
        <v>221</v>
      </c>
      <c r="C85" s="71" t="str">
        <f>[5]!S_INFO_NAME(B85)</f>
        <v>桂林三金</v>
      </c>
      <c r="D85" s="76">
        <f>[5]!s_pq_pctchange(B85,$B$5,$D$5)</f>
        <v>5.6293149229952322</v>
      </c>
      <c r="E85" s="72">
        <f>[5]!S_VAL_PE_TTM(B85,$D$5)</f>
        <v>27.076717376708984</v>
      </c>
      <c r="F85" s="72">
        <f>[5]!S_VAL_PB(B85,$E$5,1)</f>
        <v>5.2669200897216797</v>
      </c>
      <c r="G85" s="72">
        <f>[5]!S_VAL_MV(B85,$D$5)/100000000</f>
        <v>117.39078000000001</v>
      </c>
      <c r="H85" s="76">
        <f>[5]!s_pq_pctchange(B85,$F$5,$G$5)</f>
        <v>1.6622340425531901</v>
      </c>
    </row>
    <row r="86" spans="1:8">
      <c r="A86" s="170"/>
      <c r="B86" s="109" t="s">
        <v>222</v>
      </c>
      <c r="C86" s="71" t="str">
        <f>[5]!S_INFO_NAME(B86)</f>
        <v>奇正藏药</v>
      </c>
      <c r="D86" s="76">
        <f>[5]!s_pq_pctchange(B86,$B$5,$D$5)</f>
        <v>6.0290117860380965</v>
      </c>
      <c r="E86" s="72">
        <f>[5]!S_VAL_PE_TTM(B86,$D$5)</f>
        <v>40.625312805175781</v>
      </c>
      <c r="F86" s="72">
        <f>[5]!S_VAL_PB(B86,$E$5,1)</f>
        <v>6.7381062507629395</v>
      </c>
      <c r="G86" s="72">
        <f>[5]!S_VAL_MV(B86,$D$5)/100000000</f>
        <v>94.963399999999993</v>
      </c>
      <c r="H86" s="76">
        <f>[5]!s_pq_pctchange(B86,$F$5,$G$5)</f>
        <v>-3.6774479397430282</v>
      </c>
    </row>
    <row r="87" spans="1:8">
      <c r="A87" s="170"/>
      <c r="B87" s="109" t="s">
        <v>223</v>
      </c>
      <c r="C87" s="71" t="str">
        <f>[5]!S_INFO_NAME(B87)</f>
        <v>众生药业</v>
      </c>
      <c r="D87" s="76">
        <f>[5]!s_pq_pctchange(B87,$B$5,$D$5)</f>
        <v>2.2889842632332069</v>
      </c>
      <c r="E87" s="72">
        <f>[5]!S_VAL_PE_TTM(B87,$D$5)</f>
        <v>36.108341217041016</v>
      </c>
      <c r="F87" s="72">
        <f>[5]!S_VAL_PB(B87,$E$5,1)</f>
        <v>4.6166138648986816</v>
      </c>
      <c r="G87" s="72">
        <f>[5]!S_VAL_MV(B87,$D$5)/100000000</f>
        <v>79.090011000000004</v>
      </c>
      <c r="H87" s="76">
        <f>[5]!s_pq_pctchange(B87,$F$5,$G$5)</f>
        <v>-13.596491228070185</v>
      </c>
    </row>
    <row r="88" spans="1:8">
      <c r="A88" s="170"/>
      <c r="B88" s="109" t="s">
        <v>224</v>
      </c>
      <c r="C88" s="71" t="str">
        <f>[5]!S_INFO_NAME(B88)</f>
        <v>精华制药</v>
      </c>
      <c r="D88" s="76">
        <f>[5]!s_pq_pctchange(B88,$B$5,$D$5)</f>
        <v>-1.1861313868613221</v>
      </c>
      <c r="E88" s="72">
        <f>[5]!S_VAL_PE_TTM(B88,$D$5)</f>
        <v>131.61503601074219</v>
      </c>
      <c r="F88" s="72">
        <f>[5]!S_VAL_PB(B88,$E$5,1)</f>
        <v>6.8820791244506836</v>
      </c>
      <c r="G88" s="72">
        <f>[5]!S_VAL_MV(B88,$D$5)/100000000</f>
        <v>43.32</v>
      </c>
      <c r="H88" s="76">
        <f>[5]!s_pq_pctchange(B88,$F$5,$G$5)</f>
        <v>1.9464720194647178</v>
      </c>
    </row>
    <row r="89" spans="1:8">
      <c r="A89" s="170"/>
      <c r="B89" s="109" t="s">
        <v>225</v>
      </c>
      <c r="C89" s="71" t="str">
        <f>[5]!S_INFO_NAME(B89)</f>
        <v>信邦制药</v>
      </c>
      <c r="D89" s="76">
        <f>[5]!s_pq_pctchange(B89,$B$5,$D$5)</f>
        <v>-6.5520065520065511</v>
      </c>
      <c r="E89" s="72">
        <f>[5]!S_VAL_PE_TTM(B89,$D$5)</f>
        <v>114.49186706542969</v>
      </c>
      <c r="F89" s="72">
        <f>[5]!S_VAL_PB(B89,$E$5,1)</f>
        <v>10.870808601379395</v>
      </c>
      <c r="G89" s="72">
        <f>[5]!S_VAL_MV(B89,$D$5)/100000000</f>
        <v>114.20372420240001</v>
      </c>
      <c r="H89" s="76">
        <f>[5]!s_pq_pctchange(B89,$F$5,$G$5)</f>
        <v>-2.7836504580690535</v>
      </c>
    </row>
    <row r="90" spans="1:8">
      <c r="A90" s="170"/>
      <c r="B90" s="109" t="s">
        <v>226</v>
      </c>
      <c r="C90" s="71" t="str">
        <f>[5]!S_INFO_NAME(B90)</f>
        <v>汉森制药</v>
      </c>
      <c r="D90" s="76">
        <f>[5]!s_pq_pctchange(B90,$B$5,$D$5)</f>
        <v>-1.7925040738729026</v>
      </c>
      <c r="E90" s="72">
        <f>[5]!S_VAL_PE_TTM(B90,$D$5)</f>
        <v>44.799980163574219</v>
      </c>
      <c r="F90" s="72">
        <f>[5]!S_VAL_PB(B90,$E$5,1)</f>
        <v>4.9656925201416016</v>
      </c>
      <c r="G90" s="72">
        <f>[5]!S_VAL_MV(B90,$D$5)/100000000</f>
        <v>53.516799999999989</v>
      </c>
      <c r="H90" s="76">
        <f>[5]!s_pq_pctchange(B90,$F$5,$G$5)</f>
        <v>25.853658536585368</v>
      </c>
    </row>
    <row r="91" spans="1:8">
      <c r="A91" s="170"/>
      <c r="B91" s="109" t="s">
        <v>227</v>
      </c>
      <c r="C91" s="71" t="str">
        <f>[5]!S_INFO_NAME(B91)</f>
        <v>贵州百灵</v>
      </c>
      <c r="D91" s="76">
        <f>[5]!s_pq_pctchange(B91,$B$5,$D$5)</f>
        <v>5.9633027522935755</v>
      </c>
      <c r="E91" s="72">
        <f>[5]!S_VAL_PE_TTM(B91,$D$5)</f>
        <v>71.462638854980469</v>
      </c>
      <c r="F91" s="72">
        <f>[5]!S_VAL_PB(B91,$E$5,1)</f>
        <v>10.05203914642334</v>
      </c>
      <c r="G91" s="72">
        <f>[5]!S_VAL_MV(B91,$D$5)/100000000</f>
        <v>206.45856000000001</v>
      </c>
      <c r="H91" s="76">
        <f>[5]!s_pq_pctchange(B91,$F$5,$G$5)</f>
        <v>22.938894277400589</v>
      </c>
    </row>
    <row r="92" spans="1:8">
      <c r="A92" s="170"/>
      <c r="B92" s="109" t="s">
        <v>228</v>
      </c>
      <c r="C92" s="71" t="str">
        <f>[5]!S_INFO_NAME(B92)</f>
        <v>太安堂</v>
      </c>
      <c r="D92" s="76">
        <f>[5]!s_pq_pctchange(B92,$B$5,$D$5)</f>
        <v>2.4732069249793653</v>
      </c>
      <c r="E92" s="72">
        <f>[5]!S_VAL_PE_TTM(B92,$D$5)</f>
        <v>50.855476379394531</v>
      </c>
      <c r="F92" s="72">
        <f>[5]!S_VAL_PB(B92,$E$5,1)</f>
        <v>4.4779386520385742</v>
      </c>
      <c r="G92" s="72">
        <f>[5]!S_VAL_MV(B92,$D$5)/100000000</f>
        <v>89.665047999999999</v>
      </c>
      <c r="H92" s="76">
        <f>[5]!s_pq_pctchange(B92,$F$5,$G$5)</f>
        <v>-18.172043010752692</v>
      </c>
    </row>
    <row r="93" spans="1:8">
      <c r="A93" s="170"/>
      <c r="B93" s="109" t="s">
        <v>229</v>
      </c>
      <c r="C93" s="71" t="str">
        <f>[5]!S_INFO_NAME(B93)</f>
        <v>益盛药业</v>
      </c>
      <c r="D93" s="76">
        <f>[5]!s_pq_pctchange(B93,$B$5,$D$5)</f>
        <v>3.6363636363636376</v>
      </c>
      <c r="E93" s="72">
        <f>[5]!S_VAL_PE_TTM(B93,$D$5)</f>
        <v>61.342472076416016</v>
      </c>
      <c r="F93" s="72">
        <f>[5]!S_VAL_PB(B93,$E$5,1)</f>
        <v>3.1233744621276855</v>
      </c>
      <c r="G93" s="72">
        <f>[5]!S_VAL_MV(B93,$D$5)/100000000</f>
        <v>50.933451240000011</v>
      </c>
      <c r="H93" s="76">
        <f>[5]!s_pq_pctchange(B93,$F$5,$G$5)</f>
        <v>-2.1293070073557629</v>
      </c>
    </row>
    <row r="94" spans="1:8">
      <c r="A94" s="170"/>
      <c r="B94" s="109" t="s">
        <v>230</v>
      </c>
      <c r="C94" s="71" t="str">
        <f>[5]!S_INFO_NAME(B94)</f>
        <v>瑞康医药</v>
      </c>
      <c r="D94" s="76">
        <f>[5]!s_pq_pctchange(B94,$B$5,$D$5)</f>
        <v>3.0996523754345473</v>
      </c>
      <c r="E94" s="72">
        <f>[5]!S_VAL_PE_TTM(B94,$D$5)</f>
        <v>44.817043304443359</v>
      </c>
      <c r="F94" s="72">
        <f>[5]!S_VAL_PB(B94,$E$5,1)</f>
        <v>4.5790767669677734</v>
      </c>
      <c r="G94" s="72">
        <f>[5]!S_VAL_MV(B94,$D$5)/100000000</f>
        <v>77.548901680000014</v>
      </c>
      <c r="H94" s="76">
        <f>[5]!s_pq_pctchange(B94,$F$5,$G$5)</f>
        <v>4.4087350638648548</v>
      </c>
    </row>
    <row r="95" spans="1:8">
      <c r="A95" s="170"/>
      <c r="B95" s="109" t="s">
        <v>231</v>
      </c>
      <c r="C95" s="71" t="str">
        <f>[5]!S_INFO_NAME(B95)</f>
        <v>以岭药业</v>
      </c>
      <c r="D95" s="76">
        <f>[5]!s_pq_pctchange(B95,$B$5,$D$5)</f>
        <v>5.9950556242274189</v>
      </c>
      <c r="E95" s="72">
        <f>[5]!S_VAL_PE_TTM(B95,$D$5)</f>
        <v>62.004085540771484</v>
      </c>
      <c r="F95" s="72">
        <f>[5]!S_VAL_PB(B95,$E$5,1)</f>
        <v>4.3677773475646973</v>
      </c>
      <c r="G95" s="72">
        <f>[5]!S_VAL_MV(B95,$D$5)/100000000</f>
        <v>193.26335</v>
      </c>
      <c r="H95" s="76">
        <f>[5]!s_pq_pctchange(B95,$F$5,$G$5)</f>
        <v>0.42865890998162737</v>
      </c>
    </row>
    <row r="96" spans="1:8">
      <c r="A96" s="170"/>
      <c r="B96" s="109" t="s">
        <v>232</v>
      </c>
      <c r="C96" s="71" t="str">
        <f>[5]!S_INFO_NAME(B96)</f>
        <v>佛慈制药</v>
      </c>
      <c r="D96" s="76">
        <f>[5]!s_pq_pctchange(B96,$B$5,$D$5)</f>
        <v>6.4419795221842824</v>
      </c>
      <c r="E96" s="72">
        <f>[5]!S_VAL_PE_TTM(B96,$D$5)</f>
        <v>128.58877563476562</v>
      </c>
      <c r="F96" s="72">
        <f>[5]!S_VAL_PB(B96,$E$5,1)</f>
        <v>6.1396894454956055</v>
      </c>
      <c r="G96" s="72">
        <f>[5]!S_VAL_MV(B96,$D$5)/100000000</f>
        <v>44.340142</v>
      </c>
      <c r="H96" s="76">
        <f>[5]!s_pq_pctchange(B96,$F$5,$G$5)</f>
        <v>-6.1988304093567255</v>
      </c>
    </row>
    <row r="97" spans="1:8">
      <c r="A97" s="170"/>
      <c r="B97" s="109" t="s">
        <v>233</v>
      </c>
      <c r="C97" s="71" t="str">
        <f>[5]!S_INFO_NAME(B97)</f>
        <v>红日药业</v>
      </c>
      <c r="D97" s="76">
        <f>[5]!s_pq_pctchange(B97,$B$5,$D$5)</f>
        <v>-0.91036414565824897</v>
      </c>
      <c r="E97" s="72">
        <f>[5]!S_VAL_PE_TTM(B97,$D$5)</f>
        <v>38.595191955566406</v>
      </c>
      <c r="F97" s="72">
        <f>[5]!S_VAL_PB(B97,$E$5,1)</f>
        <v>9.4172296524047852</v>
      </c>
      <c r="G97" s="72">
        <f>[5]!S_VAL_MV(B97,$D$5)/100000000</f>
        <v>162.481754991</v>
      </c>
      <c r="H97" s="76">
        <f>[5]!s_pq_pctchange(B97,$F$5,$G$5)</f>
        <v>3.0052384891094519</v>
      </c>
    </row>
    <row r="98" spans="1:8">
      <c r="A98" s="170"/>
      <c r="B98" s="109" t="s">
        <v>234</v>
      </c>
      <c r="C98" s="71" t="str">
        <f>[5]!S_INFO_NAME(B98)</f>
        <v>上海凯宝</v>
      </c>
      <c r="D98" s="76">
        <f>[5]!s_pq_pctchange(B98,$B$5,$D$5)</f>
        <v>6.6844919786102075E-2</v>
      </c>
      <c r="E98" s="72">
        <f>[5]!S_VAL_PE_TTM(B98,$D$5)</f>
        <v>27.46388053894043</v>
      </c>
      <c r="F98" s="72">
        <f>[5]!S_VAL_PB(B98,$E$5,1)</f>
        <v>5.8330554962158203</v>
      </c>
      <c r="G98" s="72">
        <f>[5]!S_VAL_MV(B98,$D$5)/100000000</f>
        <v>94.505011199999998</v>
      </c>
      <c r="H98" s="76">
        <f>[5]!s_pq_pctchange(B98,$F$5,$G$5)</f>
        <v>-1.2178619756427533</v>
      </c>
    </row>
    <row r="99" spans="1:8">
      <c r="A99" s="170"/>
      <c r="B99" s="109" t="s">
        <v>235</v>
      </c>
      <c r="C99" s="71" t="str">
        <f>[5]!S_INFO_NAME(B99)</f>
        <v>福瑞股份</v>
      </c>
      <c r="D99" s="76">
        <f>[5]!s_pq_pctchange(B99,$B$5,$D$5)</f>
        <v>6.1036036036036023</v>
      </c>
      <c r="E99" s="72">
        <f>[5]!S_VAL_PE_TTM(B99,$D$5)</f>
        <v>156.4342041015625</v>
      </c>
      <c r="F99" s="72">
        <f>[5]!S_VAL_PB(B99,$E$5,1)</f>
        <v>8.3643655776977539</v>
      </c>
      <c r="G99" s="72">
        <f>[5]!S_VAL_MV(B99,$D$5)/100000000</f>
        <v>61.1638552</v>
      </c>
      <c r="H99" s="76">
        <f>[5]!s_pq_pctchange(B99,$F$5,$G$5)</f>
        <v>34.767836919592312</v>
      </c>
    </row>
    <row r="100" spans="1:8">
      <c r="A100" s="170"/>
      <c r="B100" s="109" t="s">
        <v>236</v>
      </c>
      <c r="C100" s="71" t="str">
        <f>[5]!S_INFO_NAME(B100)</f>
        <v>香雪制药</v>
      </c>
      <c r="D100" s="76">
        <f>[5]!s_pq_pctchange(B100,$B$5,$D$5)</f>
        <v>1.7330210772833476</v>
      </c>
      <c r="E100" s="72">
        <f>[5]!S_VAL_PE_TTM(B100,$D$5)</f>
        <v>54.608791351318359</v>
      </c>
      <c r="F100" s="72">
        <f>[5]!S_VAL_PB(B100,$E$5,1)</f>
        <v>6.5861492156982422</v>
      </c>
      <c r="G100" s="72">
        <f>[5]!S_VAL_MV(B100,$D$5)/100000000</f>
        <v>110.6793270588</v>
      </c>
      <c r="H100" s="76">
        <f>[5]!s_pq_pctchange(B100,$F$5,$G$5)</f>
        <v>-4.9565661727133286</v>
      </c>
    </row>
    <row r="101" spans="1:8">
      <c r="A101" s="170"/>
      <c r="B101" s="109" t="s">
        <v>237</v>
      </c>
      <c r="C101" s="71" t="str">
        <f>[5]!S_INFO_NAME(B101)</f>
        <v>振东制药</v>
      </c>
      <c r="D101" s="76">
        <f>[5]!s_pq_pctchange(B101,$B$5,$D$5)</f>
        <v>0.55384615384614921</v>
      </c>
      <c r="E101" s="72">
        <f>[5]!S_VAL_PE_TTM(B101,$D$5)</f>
        <v>83.469589233398437</v>
      </c>
      <c r="F101" s="72">
        <f>[5]!S_VAL_PB(B101,$E$5,1)</f>
        <v>2.3694872856140137</v>
      </c>
      <c r="G101" s="72">
        <f>[5]!S_VAL_MV(B101,$D$5)/100000000</f>
        <v>47.059199999999997</v>
      </c>
      <c r="H101" s="76">
        <f>[5]!s_pq_pctchange(B101,$F$5,$G$5)</f>
        <v>-2.2095509622237941</v>
      </c>
    </row>
    <row r="102" spans="1:8">
      <c r="A102" s="170"/>
      <c r="B102" s="109" t="s">
        <v>238</v>
      </c>
      <c r="C102" s="71" t="str">
        <f>[5]!S_INFO_NAME(B102)</f>
        <v>佐力药业</v>
      </c>
      <c r="D102" s="76">
        <f>[5]!s_pq_pctchange(B102,$B$5,$D$5)</f>
        <v>6.5232477446217851</v>
      </c>
      <c r="E102" s="72">
        <f>[5]!S_VAL_PE_TTM(B102,$D$5)</f>
        <v>51.678691864013672</v>
      </c>
      <c r="F102" s="72">
        <f>[5]!S_VAL_PB(B102,$E$5,1)</f>
        <v>6.2497401237487793</v>
      </c>
      <c r="G102" s="72">
        <f>[5]!S_VAL_MV(B102,$D$5)/100000000</f>
        <v>48.628799999999998</v>
      </c>
      <c r="H102" s="76">
        <f>[5]!s_pq_pctchange(B102,$F$5,$G$5)</f>
        <v>23.910050481872425</v>
      </c>
    </row>
    <row r="103" spans="1:8">
      <c r="A103" s="170"/>
      <c r="B103" s="109" t="s">
        <v>239</v>
      </c>
      <c r="C103" s="71" t="str">
        <f>[5]!S_INFO_NAME(B103)</f>
        <v>同仁堂</v>
      </c>
      <c r="D103" s="76">
        <f>[5]!s_pq_pctchange(B103,$B$5,$D$5)</f>
        <v>1.4076881429344823</v>
      </c>
      <c r="E103" s="72">
        <f>[5]!S_VAL_PE_TTM(B103,$D$5)</f>
        <v>33.732509613037109</v>
      </c>
      <c r="F103" s="72">
        <f>[5]!S_VAL_PB(B103,$E$5,1)</f>
        <v>4.8234033584594727</v>
      </c>
      <c r="G103" s="72">
        <f>[5]!S_VAL_MV(B103,$D$5)/100000000</f>
        <v>245.57712154729998</v>
      </c>
      <c r="H103" s="76">
        <f>[5]!s_pq_pctchange(B103,$F$5,$G$5)</f>
        <v>8.4093211752786168</v>
      </c>
    </row>
    <row r="104" spans="1:8">
      <c r="A104" s="170"/>
      <c r="B104" s="109" t="s">
        <v>240</v>
      </c>
      <c r="C104" s="71" t="str">
        <f>[5]!S_INFO_NAME(B104)</f>
        <v>太极集团</v>
      </c>
      <c r="D104" s="76">
        <f>[5]!s_pq_pctchange(B104,$B$5,$D$5)</f>
        <v>-3.1073446327683607</v>
      </c>
      <c r="E104" s="72">
        <f>[5]!S_VAL_PE_TTM(B104,$D$5)</f>
        <v>1538.6229248046875</v>
      </c>
      <c r="F104" s="72">
        <f>[5]!S_VAL_PB(B104,$E$5,1)</f>
        <v>7.3904719352722168</v>
      </c>
      <c r="G104" s="72">
        <f>[5]!S_VAL_MV(B104,$D$5)/100000000</f>
        <v>73.212320999999989</v>
      </c>
      <c r="H104" s="76">
        <f>[5]!s_pq_pctchange(B104,$F$5,$G$5)</f>
        <v>-3.6912751677852351</v>
      </c>
    </row>
    <row r="105" spans="1:8">
      <c r="A105" s="170"/>
      <c r="B105" s="109" t="s">
        <v>241</v>
      </c>
      <c r="C105" s="71" t="str">
        <f>[5]!S_INFO_NAME(B105)</f>
        <v>西藏药业</v>
      </c>
      <c r="D105" s="76">
        <f>[5]!s_pq_pctchange(B105,$B$5,$D$5)</f>
        <v>20.989810771470175</v>
      </c>
      <c r="E105" s="72">
        <f>[5]!S_VAL_PE_TTM(B105,$D$5)</f>
        <v>136.29632568359375</v>
      </c>
      <c r="F105" s="72">
        <f>[5]!S_VAL_PB(B105,$E$5,1)</f>
        <v>15.637755393981934</v>
      </c>
      <c r="G105" s="72">
        <f>[5]!S_VAL_MV(B105,$D$5)/100000000</f>
        <v>60.506788399999998</v>
      </c>
      <c r="H105" s="76">
        <f>[5]!s_pq_pctchange(B105,$F$5,$G$5)</f>
        <v>-8.8386433710174739</v>
      </c>
    </row>
    <row r="106" spans="1:8">
      <c r="A106" s="170"/>
      <c r="B106" s="109" t="s">
        <v>242</v>
      </c>
      <c r="C106" s="71" t="str">
        <f>[5]!S_INFO_NAME(B106)</f>
        <v>太龙药业</v>
      </c>
      <c r="D106" s="76">
        <f>[5]!s_pq_pctchange(B106,$B$5,$D$5)</f>
        <v>0.99626400996264408</v>
      </c>
      <c r="E106" s="72">
        <f>[5]!S_VAL_PE_TTM(B106,$D$5)</f>
        <v>148.13203430175781</v>
      </c>
      <c r="F106" s="72">
        <f>[5]!S_VAL_PB(B106,$E$5,1)</f>
        <v>3.8024811744689941</v>
      </c>
      <c r="G106" s="72">
        <f>[5]!S_VAL_MV(B106,$D$5)/100000000</f>
        <v>40.274982763199993</v>
      </c>
      <c r="H106" s="76">
        <f>[5]!s_pq_pctchange(B106,$F$5,$G$5)</f>
        <v>-3.3434650455926973</v>
      </c>
    </row>
    <row r="107" spans="1:8">
      <c r="A107" s="170"/>
      <c r="B107" s="109" t="s">
        <v>243</v>
      </c>
      <c r="C107" s="71" t="str">
        <f>[5]!S_INFO_NAME(B107)</f>
        <v>中恒集团</v>
      </c>
      <c r="D107" s="76">
        <f>[5]!s_pq_pctchange(B107,$B$5,$D$5)</f>
        <v>5.0651230101302458</v>
      </c>
      <c r="E107" s="72">
        <f>[5]!S_VAL_PE_TTM(B107,$D$5)</f>
        <v>17.22797966003418</v>
      </c>
      <c r="F107" s="72">
        <f>[5]!S_VAL_PB(B107,$E$5,1)</f>
        <v>4.2187862396240234</v>
      </c>
      <c r="G107" s="72">
        <f>[5]!S_VAL_MV(B107,$D$5)/100000000</f>
        <v>158.5217410656</v>
      </c>
      <c r="H107" s="76">
        <f>[5]!s_pq_pctchange(B107,$F$5,$G$5)</f>
        <v>-0.94408133623820056</v>
      </c>
    </row>
    <row r="108" spans="1:8">
      <c r="A108" s="170"/>
      <c r="B108" s="109" t="s">
        <v>244</v>
      </c>
      <c r="C108" s="71" t="str">
        <f>[5]!S_INFO_NAME(B108)</f>
        <v>开开实业</v>
      </c>
      <c r="D108" s="76">
        <f>[5]!s_pq_pctchange(B108,$B$5,$D$5)</f>
        <v>4.688644688644672</v>
      </c>
      <c r="E108" s="72">
        <f>[5]!S_VAL_PE_TTM(B108,$D$5)</f>
        <v>62.940990447998047</v>
      </c>
      <c r="F108" s="72">
        <f>[5]!S_VAL_PB(B108,$E$5,1)</f>
        <v>9.2059717178344727</v>
      </c>
      <c r="G108" s="72">
        <f>[5]!S_VAL_MV(B108,$D$5)/100000000</f>
        <v>34.724699999999999</v>
      </c>
      <c r="H108" s="76">
        <f>[5]!s_pq_pctchange(B108,$F$5,$G$5)</f>
        <v>-2.4574669187145459</v>
      </c>
    </row>
    <row r="109" spans="1:8">
      <c r="A109" s="170"/>
      <c r="B109" s="109" t="s">
        <v>245</v>
      </c>
      <c r="C109" s="71" t="str">
        <f>[5]!S_INFO_NAME(B109)</f>
        <v>羚锐制药</v>
      </c>
      <c r="D109" s="76">
        <f>[5]!s_pq_pctchange(B109,$B$5,$D$5)</f>
        <v>3.4813925570227999</v>
      </c>
      <c r="E109" s="72">
        <f>[5]!S_VAL_PE_TTM(B109,$D$5)</f>
        <v>61.962680816650391</v>
      </c>
      <c r="F109" s="72">
        <f>[5]!S_VAL_PB(B109,$E$5,1)</f>
        <v>4.7227458953857422</v>
      </c>
      <c r="G109" s="72">
        <f>[5]!S_VAL_MV(B109,$D$5)/100000000</f>
        <v>46.165518876799993</v>
      </c>
      <c r="H109" s="76">
        <f>[5]!s_pq_pctchange(B109,$F$5,$G$5)</f>
        <v>-4.0877367896311139</v>
      </c>
    </row>
    <row r="110" spans="1:8">
      <c r="A110" s="170"/>
      <c r="B110" s="109" t="s">
        <v>245</v>
      </c>
      <c r="C110" s="71" t="str">
        <f>[5]!S_INFO_NAME(B110)</f>
        <v>羚锐制药</v>
      </c>
      <c r="D110" s="76">
        <f>[5]!s_pq_pctchange(B110,$B$5,$D$5)</f>
        <v>3.4813925570227999</v>
      </c>
      <c r="E110" s="72">
        <f>[5]!S_VAL_PE_TTM(B110,$D$5)</f>
        <v>61.962680816650391</v>
      </c>
      <c r="F110" s="72">
        <f>[5]!S_VAL_PB(B110,$E$5,1)</f>
        <v>4.7227458953857422</v>
      </c>
      <c r="G110" s="72">
        <f>[5]!S_VAL_MV(B110,$D$5)/100000000</f>
        <v>46.165518876799993</v>
      </c>
      <c r="H110" s="76">
        <f>[5]!s_pq_pctchange(B110,$F$5,$G$5)</f>
        <v>-4.0877367896311139</v>
      </c>
    </row>
    <row r="111" spans="1:8">
      <c r="A111" s="170"/>
      <c r="B111" s="109" t="s">
        <v>246</v>
      </c>
      <c r="C111" s="71" t="str">
        <f>[5]!S_INFO_NAME(B111)</f>
        <v>中新药业</v>
      </c>
      <c r="D111" s="76">
        <f>[5]!s_pq_pctchange(B111,$B$5,$D$5)</f>
        <v>1.6096579476861272</v>
      </c>
      <c r="E111" s="72">
        <f>[5]!S_VAL_PE_TTM(B111,$D$5)</f>
        <v>30.124263763427734</v>
      </c>
      <c r="F111" s="72">
        <f>[5]!S_VAL_PB(B111,$E$5,1)</f>
        <v>4.6149811744689941</v>
      </c>
      <c r="G111" s="72">
        <f>[5]!S_VAL_MV(B111,$D$5)/100000000</f>
        <v>112.00527108</v>
      </c>
      <c r="H111" s="76">
        <f>[5]!s_pq_pctchange(B111,$F$5,$G$5)</f>
        <v>-2.5056010562852671</v>
      </c>
    </row>
    <row r="112" spans="1:8">
      <c r="A112" s="170"/>
      <c r="B112" s="109" t="s">
        <v>247</v>
      </c>
      <c r="C112" s="71" t="str">
        <f>[5]!S_INFO_NAME(B112)</f>
        <v>亚宝药业</v>
      </c>
      <c r="D112" s="76">
        <f>[5]!s_pq_pctchange(B112,$B$5,$D$5)</f>
        <v>4.6324269889224556</v>
      </c>
      <c r="E112" s="72">
        <f>[5]!S_VAL_PE_TTM(B112,$D$5)</f>
        <v>47.313426971435547</v>
      </c>
      <c r="F112" s="72">
        <f>[5]!S_VAL_PB(B112,$E$5,1)</f>
        <v>4.1557331085205078</v>
      </c>
      <c r="G112" s="72">
        <f>[5]!S_VAL_MV(B112,$D$5)/100000000</f>
        <v>71.898799999999994</v>
      </c>
      <c r="H112" s="76">
        <f>[5]!s_pq_pctchange(B112,$F$5,$G$5)</f>
        <v>1.794453507340954</v>
      </c>
    </row>
    <row r="113" spans="1:8">
      <c r="A113" s="170"/>
      <c r="B113" s="109" t="s">
        <v>248</v>
      </c>
      <c r="C113" s="71" t="str">
        <f>[5]!S_INFO_NAME(B113)</f>
        <v>昆明制药</v>
      </c>
      <c r="D113" s="76">
        <f>[5]!s_pq_pctchange(B113,$B$5,$D$5)</f>
        <v>3.5907335907335858</v>
      </c>
      <c r="E113" s="72">
        <f>[5]!S_VAL_PE_TTM(B113,$D$5)</f>
        <v>33.752639770507812</v>
      </c>
      <c r="F113" s="72">
        <f>[5]!S_VAL_PB(B113,$E$5,1)</f>
        <v>5.0704069137573242</v>
      </c>
      <c r="G113" s="72">
        <f>[5]!S_VAL_MV(B113,$D$5)/100000000</f>
        <v>91.525226489099978</v>
      </c>
      <c r="H113" s="76">
        <f>[5]!s_pq_pctchange(B113,$F$5,$G$5)</f>
        <v>2.0770229337949031</v>
      </c>
    </row>
    <row r="114" spans="1:8">
      <c r="A114" s="170"/>
      <c r="B114" s="109" t="s">
        <v>249</v>
      </c>
      <c r="C114" s="71" t="str">
        <f>[5]!S_INFO_NAME(B114)</f>
        <v>片仔癀</v>
      </c>
      <c r="D114" s="76">
        <f>[5]!s_pq_pctchange(B114,$B$5,$D$5)</f>
        <v>0.93639374214913307</v>
      </c>
      <c r="E114" s="72">
        <f>[5]!S_VAL_PE_TTM(B114,$D$5)</f>
        <v>38.077938079833984</v>
      </c>
      <c r="F114" s="72">
        <f>[5]!S_VAL_PB(B114,$E$5,1)</f>
        <v>5.5309271812438965</v>
      </c>
      <c r="G114" s="72">
        <f>[5]!S_VAL_MV(B114,$D$5)/100000000</f>
        <v>142.20588821710001</v>
      </c>
      <c r="H114" s="76">
        <f>[5]!s_pq_pctchange(B114,$F$5,$G$5)</f>
        <v>-10.334664384864055</v>
      </c>
    </row>
    <row r="115" spans="1:8">
      <c r="A115" s="170"/>
      <c r="B115" s="109" t="s">
        <v>250</v>
      </c>
      <c r="C115" s="71" t="str">
        <f>[5]!S_INFO_NAME(B115)</f>
        <v>迪康药业</v>
      </c>
      <c r="D115" s="76">
        <f>[5]!s_pq_pctchange(B115,$B$5,$D$5)</f>
        <v>4.658385093167694</v>
      </c>
      <c r="E115" s="72">
        <f>[5]!S_VAL_PE_TTM(B115,$D$5)</f>
        <v>128.85165405273438</v>
      </c>
      <c r="F115" s="72">
        <f>[5]!S_VAL_PB(B115,$E$5,1)</f>
        <v>4.9705314636230469</v>
      </c>
      <c r="G115" s="72">
        <f>[5]!S_VAL_MV(B115,$D$5)/100000000</f>
        <v>29.588994627000002</v>
      </c>
      <c r="H115" s="76">
        <f>[5]!s_pq_pctchange(B115,$F$5,$G$5)</f>
        <v>-14.882032667876576</v>
      </c>
    </row>
    <row r="116" spans="1:8">
      <c r="A116" s="170"/>
      <c r="B116" s="109" t="s">
        <v>251</v>
      </c>
      <c r="C116" s="71" t="str">
        <f>[5]!S_INFO_NAME(B116)</f>
        <v>千金药业</v>
      </c>
      <c r="D116" s="76">
        <f>[5]!s_pq_pctchange(B116,$B$5,$D$5)</f>
        <v>6.7861715749039764</v>
      </c>
      <c r="E116" s="72">
        <f>[5]!S_VAL_PE_TTM(B116,$D$5)</f>
        <v>44.557338714599609</v>
      </c>
      <c r="F116" s="72">
        <f>[5]!S_VAL_PB(B116,$E$5,1)</f>
        <v>4.8222789764404297</v>
      </c>
      <c r="G116" s="72">
        <f>[5]!S_VAL_MV(B116,$D$5)/100000000</f>
        <v>50.843842559999999</v>
      </c>
      <c r="H116" s="76">
        <f>[5]!s_pq_pctchange(B116,$F$5,$G$5)</f>
        <v>3.5361842105263053</v>
      </c>
    </row>
    <row r="117" spans="1:8">
      <c r="A117" s="170"/>
      <c r="B117" s="109" t="s">
        <v>252</v>
      </c>
      <c r="C117" s="71" t="str">
        <f>[5]!S_INFO_NAME(B117)</f>
        <v>天士力</v>
      </c>
      <c r="D117" s="76">
        <f>[5]!s_pq_pctchange(B117,$B$5,$D$5)</f>
        <v>1.6518737672583717</v>
      </c>
      <c r="E117" s="72">
        <f>[5]!S_VAL_PE_TTM(B117,$D$5)</f>
        <v>31.847530364990234</v>
      </c>
      <c r="F117" s="72">
        <f>[5]!S_VAL_PB(B117,$E$5,1)</f>
        <v>10.80774974822998</v>
      </c>
      <c r="G117" s="72">
        <f>[5]!S_VAL_MV(B117,$D$5)/100000000</f>
        <v>425.84102624420001</v>
      </c>
      <c r="H117" s="76">
        <f>[5]!s_pq_pctchange(B117,$F$5,$G$5)</f>
        <v>1.2033978291646763</v>
      </c>
    </row>
    <row r="118" spans="1:8">
      <c r="A118" s="170"/>
      <c r="B118" s="109" t="s">
        <v>253</v>
      </c>
      <c r="C118" s="71" t="str">
        <f>[5]!S_INFO_NAME(B118)</f>
        <v>康缘药业</v>
      </c>
      <c r="D118" s="76">
        <f>[5]!s_pq_pctchange(B118,$B$5,$D$5)</f>
        <v>-3.1751824817518148</v>
      </c>
      <c r="E118" s="72">
        <f>[5]!S_VAL_PE_TTM(B118,$D$5)</f>
        <v>40.859409332275391</v>
      </c>
      <c r="F118" s="72">
        <f>[5]!S_VAL_PB(B118,$E$5,1)</f>
        <v>6.9495759010314941</v>
      </c>
      <c r="G118" s="72">
        <f>[5]!S_VAL_MV(B118,$D$5)/100000000</f>
        <v>132.32528049370001</v>
      </c>
      <c r="H118" s="76">
        <f>[5]!s_pq_pctchange(B118,$F$5,$G$5)</f>
        <v>-3.8558786346396867</v>
      </c>
    </row>
    <row r="119" spans="1:8">
      <c r="A119" s="170"/>
      <c r="B119" s="109" t="s">
        <v>254</v>
      </c>
      <c r="C119" s="71" t="str">
        <f>[5]!S_INFO_NAME(B119)</f>
        <v>康恩贝</v>
      </c>
      <c r="D119" s="76">
        <f>[5]!s_pq_pctchange(B119,$B$5,$D$5)</f>
        <v>0.9009009009009139</v>
      </c>
      <c r="E119" s="72">
        <f>[5]!S_VAL_PE_TTM(B119,$D$5)</f>
        <v>26.696392059326172</v>
      </c>
      <c r="F119" s="72">
        <f>[5]!S_VAL_PB(B119,$E$5,1)</f>
        <v>5.6934256553649902</v>
      </c>
      <c r="G119" s="72">
        <f>[5]!S_VAL_MV(B119,$D$5)/100000000</f>
        <v>136.0128</v>
      </c>
      <c r="H119" s="76">
        <f>[5]!s_pq_pctchange(B119,$F$5,$G$5)</f>
        <v>0</v>
      </c>
    </row>
    <row r="120" spans="1:8">
      <c r="A120" s="170"/>
      <c r="B120" s="109" t="s">
        <v>255</v>
      </c>
      <c r="C120" s="71" t="str">
        <f>[5]!S_INFO_NAME(B120)</f>
        <v>益佰制药</v>
      </c>
      <c r="D120" s="76">
        <f>[5]!s_pq_pctchange(B120,$B$5,$D$5)</f>
        <v>-1.0843692144935191</v>
      </c>
      <c r="E120" s="72">
        <f>[5]!S_VAL_PE_TTM(B120,$D$5)</f>
        <v>30.632186889648438</v>
      </c>
      <c r="F120" s="72">
        <f>[5]!S_VAL_PB(B120,$E$5,1)</f>
        <v>7.4404315948486328</v>
      </c>
      <c r="G120" s="72">
        <f>[5]!S_VAL_MV(B120,$D$5)/100000000</f>
        <v>148.0904238</v>
      </c>
      <c r="H120" s="76">
        <f>[5]!s_pq_pctchange(B120,$F$5,$G$5)</f>
        <v>2.5786163522012462</v>
      </c>
    </row>
    <row r="121" spans="1:8">
      <c r="A121" s="170"/>
      <c r="B121" s="109" t="s">
        <v>256</v>
      </c>
      <c r="C121" s="71" t="str">
        <f>[5]!S_INFO_NAME(B121)</f>
        <v>神奇制药</v>
      </c>
      <c r="D121" s="76">
        <f>[5]!s_pq_pctchange(B121,$B$5,$D$5)</f>
        <v>5.1014810751508488</v>
      </c>
      <c r="E121" s="72">
        <f>[5]!S_VAL_PE_TTM(B121,$D$5)</f>
        <v>45.348224639892578</v>
      </c>
      <c r="F121" s="72">
        <f>[5]!S_VAL_PB(B121,$E$5,1)</f>
        <v>4.6633238792419434</v>
      </c>
      <c r="G121" s="72">
        <f>[5]!S_VAL_MV(B121,$D$5)/100000000</f>
        <v>85.273436603999997</v>
      </c>
      <c r="H121" s="76">
        <f>[5]!s_pq_pctchange(B121,$F$5,$G$5)</f>
        <v>-8.2828282828282802</v>
      </c>
    </row>
    <row r="122" spans="1:8">
      <c r="A122" s="170"/>
      <c r="B122" s="109" t="s">
        <v>258</v>
      </c>
      <c r="C122" s="71" t="str">
        <f>[5]!S_INFO_NAME(B122)</f>
        <v>天目药业</v>
      </c>
      <c r="D122" s="76">
        <f>[5]!s_pq_pctchange(B122,$B$5,$D$5)</f>
        <v>10.036945812807897</v>
      </c>
      <c r="E122" s="72">
        <f>[5]!S_VAL_PE_TTM(B122,$D$5)</f>
        <v>304.22116088867187</v>
      </c>
      <c r="F122" s="72">
        <f>[5]!S_VAL_PB(B122,$E$5,1)</f>
        <v>25.919939041137695</v>
      </c>
      <c r="G122" s="72">
        <f>[5]!S_VAL_MV(B122,$D$5)/100000000</f>
        <v>21.761886749499997</v>
      </c>
      <c r="H122" s="76">
        <f>[5]!s_pq_pctchange(B122,$F$5,$G$5)</f>
        <v>-22.206800832755025</v>
      </c>
    </row>
    <row r="123" spans="1:8">
      <c r="A123" s="170"/>
      <c r="B123" s="109" t="s">
        <v>259</v>
      </c>
      <c r="C123" s="71" t="str">
        <f>[5]!S_INFO_NAME(B123)</f>
        <v>江中药业</v>
      </c>
      <c r="D123" s="76">
        <f>[5]!s_pq_pctchange(B123,$B$5,$D$5)</f>
        <v>12.585933368588043</v>
      </c>
      <c r="E123" s="72">
        <f>[5]!S_VAL_PE_TTM(B123,$D$5)</f>
        <v>33.916690826416016</v>
      </c>
      <c r="F123" s="72">
        <f>[5]!S_VAL_PB(B123,$E$5,1)</f>
        <v>2.983633279800415</v>
      </c>
      <c r="G123" s="72">
        <f>[5]!S_VAL_MV(B123,$D$5)/100000000</f>
        <v>63.87</v>
      </c>
      <c r="H123" s="76">
        <f>[5]!s_pq_pctchange(B123,$F$5,$G$5)</f>
        <v>-7.0339976553341117</v>
      </c>
    </row>
    <row r="124" spans="1:8">
      <c r="A124" s="170"/>
      <c r="B124" s="109" t="s">
        <v>260</v>
      </c>
      <c r="C124" s="71" t="str">
        <f>[5]!S_INFO_NAME(B124)</f>
        <v>辅仁药业</v>
      </c>
      <c r="D124" s="76">
        <f>[5]!s_pq_pctchange(B124,$B$5,$D$5)</f>
        <v>3.3990147783251157</v>
      </c>
      <c r="E124" s="72">
        <f>[5]!S_VAL_PE_TTM(B124,$D$5)</f>
        <v>155.56423950195312</v>
      </c>
      <c r="F124" s="72">
        <f>[5]!S_VAL_PB(B124,$E$5,1)</f>
        <v>13.241122245788574</v>
      </c>
      <c r="G124" s="72">
        <f>[5]!S_VAL_MV(B124,$D$5)/100000000</f>
        <v>37.276742153599997</v>
      </c>
      <c r="H124" s="76">
        <f>[5]!s_pq_pctchange(B124,$F$5,$G$5)</f>
        <v>-4.082955281918343</v>
      </c>
    </row>
    <row r="125" spans="1:8">
      <c r="A125" s="170"/>
      <c r="B125" s="109" t="s">
        <v>261</v>
      </c>
      <c r="C125" s="71" t="str">
        <f>[5]!S_INFO_NAME(B125)</f>
        <v>武汉健民</v>
      </c>
      <c r="D125" s="76">
        <f>[5]!s_pq_pctchange(B125,$B$5,$D$5)</f>
        <v>10.876342223761682</v>
      </c>
      <c r="E125" s="72">
        <f>[5]!S_VAL_PE_TTM(B125,$D$5)</f>
        <v>41.639205932617188</v>
      </c>
      <c r="F125" s="72">
        <f>[5]!S_VAL_PB(B125,$E$5,1)</f>
        <v>5.3526005744934082</v>
      </c>
      <c r="G125" s="72">
        <f>[5]!S_VAL_MV(B125,$D$5)/100000000</f>
        <v>49.10289186</v>
      </c>
      <c r="H125" s="76">
        <f>[5]!s_pq_pctchange(B125,$F$5,$G$5)</f>
        <v>11.297071129707103</v>
      </c>
    </row>
    <row r="126" spans="1:8">
      <c r="A126" s="170"/>
      <c r="B126" s="109" t="s">
        <v>262</v>
      </c>
      <c r="C126" s="71" t="str">
        <f>[5]!S_INFO_NAME(B126)</f>
        <v>马应龙</v>
      </c>
      <c r="D126" s="76">
        <f>[5]!s_pq_pctchange(B126,$B$5,$D$5)</f>
        <v>5.0120481927710792</v>
      </c>
      <c r="E126" s="72">
        <f>[5]!S_VAL_PE_TTM(B126,$D$5)</f>
        <v>35.180152893066406</v>
      </c>
      <c r="F126" s="72">
        <f>[5]!S_VAL_PB(B126,$E$5,1)</f>
        <v>4.8810815811157227</v>
      </c>
      <c r="G126" s="72">
        <f>[5]!S_VAL_MV(B126,$D$5)/100000000</f>
        <v>72.251263696399988</v>
      </c>
      <c r="H126" s="76">
        <f>[5]!s_pq_pctchange(B126,$F$5,$G$5)</f>
        <v>-2.1468926553672385</v>
      </c>
    </row>
    <row r="127" spans="1:8">
      <c r="A127" s="170"/>
      <c r="B127" s="109" t="s">
        <v>257</v>
      </c>
      <c r="C127" s="71" t="str">
        <f>[5]!S_INFO_NAME(B127)</f>
        <v>鼎立股份</v>
      </c>
      <c r="D127" s="76">
        <f>[5]!s_pq_pctchange(B127,$B$5,$D$5)</f>
        <v>4.1591320072332572</v>
      </c>
      <c r="E127" s="72">
        <f>[5]!S_VAL_PE_TTM(B127,$D$5)</f>
        <v>336.18951416015625</v>
      </c>
      <c r="F127" s="72">
        <f>[5]!S_VAL_PB(B127,$E$5,1)</f>
        <v>9.0498838424682617</v>
      </c>
      <c r="G127" s="72">
        <f>[5]!S_VAL_MV(B127,$D$5)/100000000</f>
        <v>82.781379763199993</v>
      </c>
      <c r="H127" s="76">
        <f>[5]!s_pq_pctchange(B127,$F$5,$G$5)</f>
        <v>-4.6617915904936025</v>
      </c>
    </row>
    <row r="128" spans="1:8">
      <c r="A128" s="170"/>
      <c r="B128" s="109" t="s">
        <v>258</v>
      </c>
      <c r="C128" s="71" t="str">
        <f>[5]!S_INFO_NAME(B128)</f>
        <v>天目药业</v>
      </c>
      <c r="D128" s="76">
        <f>[5]!s_pq_pctchange(B128,$B$5,$D$5)</f>
        <v>10.036945812807897</v>
      </c>
      <c r="E128" s="72">
        <f>[5]!S_VAL_PE_TTM(B128,$D$5)</f>
        <v>304.22116088867187</v>
      </c>
      <c r="F128" s="72">
        <f>[5]!S_VAL_PB(B128,$E$5,1)</f>
        <v>25.919939041137695</v>
      </c>
      <c r="G128" s="72">
        <f>[5]!S_VAL_MV(B128,$D$5)/100000000</f>
        <v>21.761886749499997</v>
      </c>
      <c r="H128" s="76">
        <f>[5]!s_pq_pctchange(B128,$F$5,$G$5)</f>
        <v>-22.206800832755025</v>
      </c>
    </row>
    <row r="129" spans="1:8">
      <c r="A129" s="170"/>
      <c r="B129" s="109" t="s">
        <v>259</v>
      </c>
      <c r="C129" s="71" t="str">
        <f>[5]!S_INFO_NAME(B129)</f>
        <v>江中药业</v>
      </c>
      <c r="D129" s="76">
        <f>[5]!s_pq_pctchange(B129,$B$5,$D$5)</f>
        <v>12.585933368588043</v>
      </c>
      <c r="E129" s="72">
        <f>[5]!S_VAL_PE_TTM(B129,$D$5)</f>
        <v>33.916690826416016</v>
      </c>
      <c r="F129" s="72">
        <f>[5]!S_VAL_PB(B129,$E$5,1)</f>
        <v>2.983633279800415</v>
      </c>
      <c r="G129" s="72">
        <f>[5]!S_VAL_MV(B129,$D$5)/100000000</f>
        <v>63.87</v>
      </c>
      <c r="H129" s="76">
        <f>[5]!s_pq_pctchange(B129,$F$5,$G$5)</f>
        <v>-7.0339976553341117</v>
      </c>
    </row>
    <row r="130" spans="1:8">
      <c r="A130" s="170"/>
      <c r="B130" s="109" t="s">
        <v>263</v>
      </c>
      <c r="C130" s="71" t="str">
        <f>[5]!S_INFO_NAME(B130)</f>
        <v>辅仁药业</v>
      </c>
      <c r="D130" s="76">
        <f>[5]!s_pq_pctchange(B130,$B$5,$D$5)</f>
        <v>3.3990147783251157</v>
      </c>
      <c r="E130" s="72">
        <f>[5]!S_VAL_PE_TTM(B130,$D$5)</f>
        <v>155.56423950195312</v>
      </c>
      <c r="F130" s="72">
        <f>[5]!S_VAL_PB(B130,$E$5,1)</f>
        <v>13.241122245788574</v>
      </c>
      <c r="G130" s="72">
        <f>[5]!S_VAL_MV(B130,$D$5)/100000000</f>
        <v>37.276742153599997</v>
      </c>
      <c r="H130" s="76">
        <f>[5]!s_pq_pctchange(B130,$F$5,$G$5)</f>
        <v>-4.082955281918343</v>
      </c>
    </row>
    <row r="131" spans="1:8">
      <c r="A131" s="170"/>
      <c r="B131" s="109" t="s">
        <v>264</v>
      </c>
      <c r="C131" s="71" t="str">
        <f>[5]!S_INFO_NAME(B131)</f>
        <v>武汉健民</v>
      </c>
      <c r="D131" s="76">
        <f>[5]!s_pq_pctchange(B131,$B$5,$D$5)</f>
        <v>10.876342223761682</v>
      </c>
      <c r="E131" s="72">
        <f>[5]!S_VAL_PE_TTM(B131,$D$5)</f>
        <v>41.639205932617188</v>
      </c>
      <c r="F131" s="72">
        <f>[5]!S_VAL_PB(B131,$E$5,1)</f>
        <v>5.3526005744934082</v>
      </c>
      <c r="G131" s="72">
        <f>[5]!S_VAL_MV(B131,$D$5)/100000000</f>
        <v>49.10289186</v>
      </c>
      <c r="H131" s="76">
        <f>[5]!s_pq_pctchange(B131,$F$5,$G$5)</f>
        <v>11.297071129707103</v>
      </c>
    </row>
    <row r="132" spans="1:8">
      <c r="A132" s="170"/>
      <c r="B132" s="109" t="s">
        <v>265</v>
      </c>
      <c r="C132" s="71" t="str">
        <f>[5]!S_INFO_NAME(B132)</f>
        <v>马应龙</v>
      </c>
      <c r="D132" s="76">
        <f>[5]!s_pq_pctchange(B132,$B$5,$D$5)</f>
        <v>5.0120481927710792</v>
      </c>
      <c r="E132" s="72">
        <f>[5]!S_VAL_PE_TTM(B132,$D$5)</f>
        <v>35.180152893066406</v>
      </c>
      <c r="F132" s="72">
        <f>[5]!S_VAL_PB(B132,$E$5,1)</f>
        <v>4.8810815811157227</v>
      </c>
      <c r="G132" s="72">
        <f>[5]!S_VAL_MV(B132,$D$5)/100000000</f>
        <v>72.251263696399988</v>
      </c>
      <c r="H132" s="76">
        <f>[5]!s_pq_pctchange(B132,$F$5,$G$5)</f>
        <v>-2.1468926553672385</v>
      </c>
    </row>
    <row r="133" spans="1:8">
      <c r="B133" s="109" t="s">
        <v>269</v>
      </c>
      <c r="C133" s="71" t="str">
        <f>[5]!S_INFO_NAME(B133)</f>
        <v>海王生物</v>
      </c>
      <c r="D133" s="76">
        <f>[5]!s_pq_pctchange(B133,$B$5,$D$5)</f>
        <v>3.8999999999999924</v>
      </c>
      <c r="E133" s="72">
        <f>[5]!S_VAL_PE_TTM(B133,$D$5)</f>
        <v>67.445556640625</v>
      </c>
      <c r="F133" s="72">
        <f>[5]!S_VAL_PB(B133,$E$5,1)</f>
        <v>4.9264397621154785</v>
      </c>
      <c r="G133" s="72">
        <f>[5]!S_VAL_MV(B133,$D$5)/100000000</f>
        <v>76.025069534500005</v>
      </c>
      <c r="H133" s="76">
        <f>[5]!s_pq_pctchange(B133,$F$5,$G$5)</f>
        <v>-0.39577836411610612</v>
      </c>
    </row>
    <row r="134" spans="1:8">
      <c r="A134" s="169" t="s">
        <v>300</v>
      </c>
      <c r="B134" s="109" t="s">
        <v>270</v>
      </c>
      <c r="C134" s="71" t="str">
        <f>[5]!S_INFO_NAME(B134)</f>
        <v>*ST生化</v>
      </c>
      <c r="D134" s="76">
        <f>[5]!s_pq_pctchange(B134,$B$5,$D$5)</f>
        <v>12.591152163344677</v>
      </c>
      <c r="E134" s="72">
        <f>[5]!S_VAL_PE_TTM(B134,$D$5)</f>
        <v>60.085723876953125</v>
      </c>
      <c r="F134" s="72">
        <f>[5]!S_VAL_PB(B134,$E$5,1)</f>
        <v>20.374553680419922</v>
      </c>
      <c r="G134" s="72">
        <f>[5]!S_VAL_MV(B134,$D$5)/100000000</f>
        <v>63.128971928399999</v>
      </c>
      <c r="H134" s="76">
        <f>[5]!s_pq_pctchange(B134,$F$5,$G$5)</f>
        <v>7.9670329670329831</v>
      </c>
    </row>
    <row r="135" spans="1:8">
      <c r="A135" s="170"/>
      <c r="B135" s="109" t="s">
        <v>271</v>
      </c>
      <c r="C135" s="71" t="str">
        <f>[5]!S_INFO_NAME(B135)</f>
        <v>四环生物</v>
      </c>
      <c r="D135" s="76">
        <f>[5]!s_pq_pctchange(B135,$B$5,$D$5)</f>
        <v>0.49504950495049549</v>
      </c>
      <c r="E135" s="72">
        <f>[5]!S_VAL_PE_TTM(B135,$D$5)</f>
        <v>-142.47135925292969</v>
      </c>
      <c r="F135" s="72">
        <f>[5]!S_VAL_PB(B135,$E$5,1)</f>
        <v>9.1958599090576172</v>
      </c>
      <c r="G135" s="72">
        <f>[5]!S_VAL_MV(B135,$D$5)/100000000</f>
        <v>62.699973919799994</v>
      </c>
      <c r="H135" s="76">
        <f>[5]!s_pq_pctchange(B135,$F$5,$G$5)</f>
        <v>-3.2258064516129226</v>
      </c>
    </row>
    <row r="136" spans="1:8">
      <c r="A136" s="170"/>
      <c r="B136" s="109" t="s">
        <v>272</v>
      </c>
      <c r="C136" s="71" t="str">
        <f>[5]!S_INFO_NAME(B136)</f>
        <v>渤海股份</v>
      </c>
      <c r="D136" s="76">
        <f>[5]!s_pq_pctchange(B136,$B$5,$D$5)</f>
        <v>5.1963746223564922</v>
      </c>
      <c r="E136" s="72">
        <f>[5]!S_VAL_PE_TTM(B136,$D$5)</f>
        <v>174.88386535644531</v>
      </c>
      <c r="F136" s="72">
        <f>[5]!S_VAL_PB(B136,$E$5,1)</f>
        <v>9.973139762878418</v>
      </c>
      <c r="G136" s="72">
        <f>[5]!S_VAL_MV(B136,$D$5)/100000000</f>
        <v>33.947944590600002</v>
      </c>
      <c r="H136" s="76">
        <f>[5]!s_pq_pctchange(B136,$F$5,$G$5)</f>
        <v>-8.5316308763784043</v>
      </c>
    </row>
    <row r="137" spans="1:8">
      <c r="A137" s="170"/>
      <c r="B137" s="109" t="s">
        <v>273</v>
      </c>
      <c r="C137" s="71" t="str">
        <f>[5]!S_INFO_NAME(B137)</f>
        <v>吉林敖东</v>
      </c>
      <c r="D137" s="76">
        <f>[5]!s_pq_pctchange(B137,$B$5,$D$5)</f>
        <v>6.2902426944031697</v>
      </c>
      <c r="E137" s="72">
        <f>[5]!S_VAL_PE_TTM(B137,$D$5)</f>
        <v>15.063234329223633</v>
      </c>
      <c r="F137" s="72">
        <f>[5]!S_VAL_PB(B137,$E$5,1)</f>
        <v>1.8480199575424194</v>
      </c>
      <c r="G137" s="72">
        <f>[5]!S_VAL_MV(B137,$D$5)/100000000</f>
        <v>191.94648772179997</v>
      </c>
      <c r="H137" s="76">
        <f>[5]!s_pq_pctchange(B137,$F$5,$G$5)</f>
        <v>-0.67114093959729226</v>
      </c>
    </row>
    <row r="138" spans="1:8">
      <c r="A138" s="170"/>
      <c r="B138" s="109" t="s">
        <v>274</v>
      </c>
      <c r="C138" s="71" t="str">
        <f>[5]!S_INFO_NAME(B138)</f>
        <v>长春高新</v>
      </c>
      <c r="D138" s="76">
        <f>[5]!s_pq_pctchange(B138,$B$5,$D$5)</f>
        <v>-1.2198780121987718</v>
      </c>
      <c r="E138" s="72">
        <f>[5]!S_VAL_PE_TTM(B138,$D$5)</f>
        <v>51.517402648925781</v>
      </c>
      <c r="F138" s="72">
        <f>[5]!S_VAL_PB(B138,$E$5,1)</f>
        <v>10.647068977355957</v>
      </c>
      <c r="G138" s="72">
        <f>[5]!S_VAL_MV(B138,$D$5)/100000000</f>
        <v>129.73751850299999</v>
      </c>
      <c r="H138" s="76">
        <f>[5]!s_pq_pctchange(B138,$F$5,$G$5)</f>
        <v>-1.9395579612088376</v>
      </c>
    </row>
    <row r="139" spans="1:8">
      <c r="A139" s="170"/>
      <c r="B139" s="109" t="s">
        <v>275</v>
      </c>
      <c r="C139" s="71" t="str">
        <f>[5]!S_INFO_NAME(B139)</f>
        <v>诚志股份</v>
      </c>
      <c r="D139" s="76">
        <f>[5]!s_pq_pctchange(B139,$B$5,$D$5)</f>
        <v>0.11634671320535084</v>
      </c>
      <c r="E139" s="72">
        <f>[5]!S_VAL_PE_TTM(B139,$D$5)</f>
        <v>167.33335876464844</v>
      </c>
      <c r="F139" s="72">
        <f>[5]!S_VAL_PB(B139,$E$5,1)</f>
        <v>4.2865171432495117</v>
      </c>
      <c r="G139" s="72">
        <f>[5]!S_VAL_MV(B139,$D$5)/100000000</f>
        <v>66.720355132400002</v>
      </c>
      <c r="H139" s="76">
        <f>[5]!s_pq_pctchange(B139,$F$5,$G$5)</f>
        <v>-8.8422971741112235</v>
      </c>
    </row>
    <row r="140" spans="1:8">
      <c r="A140" s="170"/>
      <c r="B140" s="109" t="s">
        <v>276</v>
      </c>
      <c r="C140" s="71" t="str">
        <f>[5]!S_INFO_NAME(B140)</f>
        <v>华兰生物</v>
      </c>
      <c r="D140" s="76">
        <f>[5]!s_pq_pctchange(B140,$B$5,$D$5)</f>
        <v>14.3326758711374</v>
      </c>
      <c r="E140" s="72">
        <f>[5]!S_VAL_PE_TTM(B140,$D$5)</f>
        <v>36.933498382568359</v>
      </c>
      <c r="F140" s="72">
        <f>[5]!S_VAL_PB(B140,$E$5,1)</f>
        <v>6.4299564361572266</v>
      </c>
      <c r="G140" s="72">
        <f>[5]!S_VAL_MV(B140,$D$5)/100000000</f>
        <v>202.17780944</v>
      </c>
      <c r="H140" s="76">
        <f>[5]!s_pq_pctchange(B140,$F$5,$G$5)</f>
        <v>8.2202111613876241</v>
      </c>
    </row>
    <row r="141" spans="1:8">
      <c r="A141" s="170"/>
      <c r="B141" s="109" t="s">
        <v>277</v>
      </c>
      <c r="C141" s="71" t="str">
        <f>[5]!S_INFO_NAME(B141)</f>
        <v>科华生物</v>
      </c>
      <c r="D141" s="76">
        <f>[5]!s_pq_pctchange(B141,$B$5,$D$5)</f>
        <v>1.3095238095238049</v>
      </c>
      <c r="E141" s="72">
        <f>[5]!S_VAL_PE_TTM(B141,$D$5)</f>
        <v>43.152839660644531</v>
      </c>
      <c r="F141" s="72">
        <f>[5]!S_VAL_PB(B141,$E$5,1)</f>
        <v>11.09610652923584</v>
      </c>
      <c r="G141" s="72">
        <f>[5]!S_VAL_MV(B141,$D$5)/100000000</f>
        <v>125.67844574999999</v>
      </c>
      <c r="H141" s="76">
        <f>[5]!s_pq_pctchange(B141,$F$5,$G$5)</f>
        <v>3.1901840490797362</v>
      </c>
    </row>
    <row r="142" spans="1:8">
      <c r="A142" s="170"/>
      <c r="B142" s="109" t="s">
        <v>278</v>
      </c>
      <c r="C142" s="71" t="str">
        <f>[5]!S_INFO_NAME(B142)</f>
        <v>达安基因</v>
      </c>
      <c r="D142" s="76">
        <f>[5]!s_pq_pctchange(B142,$B$5,$D$5)</f>
        <v>2.2718214428059103</v>
      </c>
      <c r="E142" s="72">
        <f>[5]!S_VAL_PE_TTM(B142,$D$5)</f>
        <v>113.53005218505859</v>
      </c>
      <c r="F142" s="72">
        <f>[5]!S_VAL_PB(B142,$E$5,1)</f>
        <v>19.088081359863281</v>
      </c>
      <c r="G142" s="72">
        <f>[5]!S_VAL_MV(B142,$D$5)/100000000</f>
        <v>140.92014636159999</v>
      </c>
      <c r="H142" s="76">
        <f>[5]!s_pq_pctchange(B142,$F$5,$G$5)</f>
        <v>6.9492703266149647E-2</v>
      </c>
    </row>
    <row r="143" spans="1:8">
      <c r="A143" s="170"/>
      <c r="B143" s="109" t="s">
        <v>279</v>
      </c>
      <c r="C143" s="71" t="str">
        <f>[5]!S_INFO_NAME(B143)</f>
        <v>双鹭药业</v>
      </c>
      <c r="D143" s="76">
        <f>[5]!s_pq_pctchange(B143,$B$5,$D$5)</f>
        <v>1.2119771863117856</v>
      </c>
      <c r="E143" s="72">
        <f>[5]!S_VAL_PE_TTM(B143,$D$5)</f>
        <v>29.14244270324707</v>
      </c>
      <c r="F143" s="72">
        <f>[5]!S_VAL_PB(B143,$E$5,1)</f>
        <v>7.3698678016662598</v>
      </c>
      <c r="G143" s="72">
        <f>[5]!S_VAL_MV(B143,$D$5)/100000000</f>
        <v>194.56815599999999</v>
      </c>
      <c r="H143" s="76">
        <f>[5]!s_pq_pctchange(B143,$F$5,$G$5)</f>
        <v>5.2905644657363027</v>
      </c>
    </row>
    <row r="144" spans="1:8">
      <c r="A144" s="170"/>
      <c r="B144" s="109" t="s">
        <v>280</v>
      </c>
      <c r="C144" s="71" t="str">
        <f>[5]!S_INFO_NAME(B144)</f>
        <v>上海莱士</v>
      </c>
      <c r="D144" s="76">
        <f>[5]!s_pq_pctchange(B144,$B$5,$D$5)</f>
        <v>5.9322033898304927</v>
      </c>
      <c r="E144" s="72">
        <f>[5]!S_VAL_PE_TTM(B144,$D$5)</f>
        <v>188.8482666015625</v>
      </c>
      <c r="F144" s="72">
        <f>[5]!S_VAL_PB(B144,$E$5,1)</f>
        <v>53.033302307128906</v>
      </c>
      <c r="G144" s="72">
        <f>[5]!S_VAL_MV(B144,$D$5)/100000000</f>
        <v>594.0211329</v>
      </c>
      <c r="H144" s="76">
        <f>[5]!s_pq_pctchange(B144,$F$5,$G$5)</f>
        <v>50.078988941548189</v>
      </c>
    </row>
    <row r="145" spans="1:8">
      <c r="A145" s="170"/>
      <c r="B145" s="109" t="s">
        <v>281</v>
      </c>
      <c r="C145" s="71" t="str">
        <f>[5]!S_INFO_NAME(B145)</f>
        <v>千红制药</v>
      </c>
      <c r="D145" s="76">
        <f>[5]!s_pq_pctchange(B145,$B$5,$D$5)</f>
        <v>7.3200488003253295</v>
      </c>
      <c r="E145" s="72">
        <f>[5]!S_VAL_PE_TTM(B145,$D$5)</f>
        <v>37.364124298095703</v>
      </c>
      <c r="F145" s="72">
        <f>[5]!S_VAL_PB(B145,$E$5,1)</f>
        <v>4.2704458236694336</v>
      </c>
      <c r="G145" s="72">
        <f>[5]!S_VAL_MV(B145,$D$5)/100000000</f>
        <v>84.447999999999993</v>
      </c>
      <c r="H145" s="76">
        <f>[5]!s_pq_pctchange(B145,$F$5,$G$5)</f>
        <v>5.4328358208955096</v>
      </c>
    </row>
    <row r="146" spans="1:8">
      <c r="A146" s="170"/>
      <c r="B146" s="109" t="s">
        <v>282</v>
      </c>
      <c r="C146" s="71" t="str">
        <f>[5]!S_INFO_NAME(B146)</f>
        <v>金河生物</v>
      </c>
      <c r="D146" s="76">
        <f>[5]!s_pq_pctchange(B146,$B$5,$D$5)</f>
        <v>0</v>
      </c>
      <c r="E146" s="72">
        <f>[5]!S_VAL_PE_TTM(B146,$D$5)</f>
        <v>40.612369537353516</v>
      </c>
      <c r="F146" s="72">
        <f>[5]!S_VAL_PB(B146,$E$5,1)</f>
        <v>4.4120621681213379</v>
      </c>
      <c r="G146" s="72">
        <f>[5]!S_VAL_MV(B146,$D$5)/100000000</f>
        <v>35.268296000000007</v>
      </c>
      <c r="H146" s="76">
        <f>[5]!s_pq_pctchange(B146,$F$5,$G$5)</f>
        <v>-3.5376532399299498</v>
      </c>
    </row>
    <row r="147" spans="1:8">
      <c r="A147" s="170"/>
      <c r="B147" s="109" t="s">
        <v>283</v>
      </c>
      <c r="C147" s="71" t="str">
        <f>[5]!S_INFO_NAME(B147)</f>
        <v>安科生物</v>
      </c>
      <c r="D147" s="76">
        <f>[5]!s_pq_pctchange(B147,$B$5,$D$5)</f>
        <v>5.8622652248150331</v>
      </c>
      <c r="E147" s="72">
        <f>[5]!S_VAL_PE_TTM(B147,$D$5)</f>
        <v>50.455707550048828</v>
      </c>
      <c r="F147" s="72">
        <f>[5]!S_VAL_PB(B147,$E$5,1)</f>
        <v>8.0523481369018555</v>
      </c>
      <c r="G147" s="72">
        <f>[5]!S_VAL_MV(B147,$D$5)/100000000</f>
        <v>54.006769908000003</v>
      </c>
      <c r="H147" s="76">
        <f>[5]!s_pq_pctchange(B147,$F$5,$G$5)</f>
        <v>1.572327044025168</v>
      </c>
    </row>
    <row r="148" spans="1:8">
      <c r="A148" s="170"/>
      <c r="B148" s="109" t="s">
        <v>284</v>
      </c>
      <c r="C148" s="71" t="str">
        <f>[5]!S_INFO_NAME(B148)</f>
        <v>瑞普生物</v>
      </c>
      <c r="D148" s="76">
        <f>[5]!s_pq_pctchange(B148,$B$5,$D$5)</f>
        <v>4.0834057341442298</v>
      </c>
      <c r="E148" s="72">
        <f>[5]!S_VAL_PE_TTM(B148,$D$5)</f>
        <v>49.261165618896484</v>
      </c>
      <c r="F148" s="72">
        <f>[5]!S_VAL_PB(B148,$E$5,1)</f>
        <v>2.9511172771453857</v>
      </c>
      <c r="G148" s="72">
        <f>[5]!S_VAL_MV(B148,$D$5)/100000000</f>
        <v>46.619724463800004</v>
      </c>
      <c r="H148" s="76">
        <f>[5]!s_pq_pctchange(B148,$F$5,$G$5)</f>
        <v>-5.8518518518518414</v>
      </c>
    </row>
    <row r="149" spans="1:8">
      <c r="A149" s="170"/>
      <c r="B149" s="109" t="s">
        <v>285</v>
      </c>
      <c r="C149" s="71" t="str">
        <f>[5]!S_INFO_NAME(B149)</f>
        <v>沃森生物</v>
      </c>
      <c r="D149" s="76">
        <f>[5]!s_pq_pctchange(B149,$B$5,$D$5)</f>
        <v>-0.92002830856334761</v>
      </c>
      <c r="E149" s="72">
        <f>[5]!S_VAL_PE_TTM(B149,$D$5)</f>
        <v>-70.827171325683594</v>
      </c>
      <c r="F149" s="72">
        <f>[5]!S_VAL_PB(B149,$E$5,1)</f>
        <v>3.5109870433807373</v>
      </c>
      <c r="G149" s="72">
        <f>[5]!S_VAL_MV(B149,$D$5)/100000000</f>
        <v>98.28</v>
      </c>
      <c r="H149" s="76">
        <f>[5]!s_pq_pctchange(B149,$F$5,$G$5)</f>
        <v>3.5590969455511434</v>
      </c>
    </row>
    <row r="150" spans="1:8">
      <c r="A150" s="170"/>
      <c r="B150" s="109" t="s">
        <v>286</v>
      </c>
      <c r="C150" s="71" t="str">
        <f>[5]!S_INFO_NAME(B150)</f>
        <v>汤臣倍健</v>
      </c>
      <c r="D150" s="76">
        <f>[5]!s_pq_pctchange(B150,$B$5,$D$5)</f>
        <v>3.4865900383141746</v>
      </c>
      <c r="E150" s="72">
        <f>[5]!S_VAL_PE_TTM(B150,$D$5)</f>
        <v>32.505630493164062</v>
      </c>
      <c r="F150" s="72">
        <f>[5]!S_VAL_PB(B150,$E$5,1)</f>
        <v>7.8067350387573242</v>
      </c>
      <c r="G150" s="72">
        <f>[5]!S_VAL_MV(B150,$D$5)/100000000</f>
        <v>177.72875489400002</v>
      </c>
      <c r="H150" s="76">
        <f>[5]!s_pq_pctchange(B150,$F$5,$G$5)</f>
        <v>-2.1479393207141761</v>
      </c>
    </row>
    <row r="151" spans="1:8">
      <c r="A151" s="170"/>
      <c r="B151" s="109" t="s">
        <v>287</v>
      </c>
      <c r="C151" s="71" t="str">
        <f>[5]!S_INFO_NAME(B151)</f>
        <v>大华农</v>
      </c>
      <c r="D151" s="76">
        <f>[5]!s_pq_pctchange(B151,$B$5,$D$5)</f>
        <v>4.0000000000000036</v>
      </c>
      <c r="E151" s="72">
        <f>[5]!S_VAL_PE_TTM(B151,$D$5)</f>
        <v>31.067934036254883</v>
      </c>
      <c r="F151" s="72">
        <f>[5]!S_VAL_PB(B151,$E$5,1)</f>
        <v>2.1965844631195068</v>
      </c>
      <c r="G151" s="72">
        <f>[5]!S_VAL_MV(B151,$D$5)/100000000</f>
        <v>47.205599999999997</v>
      </c>
      <c r="H151" s="76">
        <f>[5]!s_pq_pctchange(B151,$F$5,$G$5)</f>
        <v>-0.66889632107023367</v>
      </c>
    </row>
    <row r="152" spans="1:8">
      <c r="A152" s="170"/>
      <c r="B152" s="109" t="s">
        <v>288</v>
      </c>
      <c r="C152" s="71" t="str">
        <f>[5]!S_INFO_NAME(B152)</f>
        <v>舒泰神</v>
      </c>
      <c r="D152" s="76">
        <f>[5]!s_pq_pctchange(B152,$B$5,$D$5)</f>
        <v>5.9819819819819875</v>
      </c>
      <c r="E152" s="72">
        <f>[5]!S_VAL_PE_TTM(B152,$D$5)</f>
        <v>59.667636871337891</v>
      </c>
      <c r="F152" s="72">
        <f>[5]!S_VAL_PB(B152,$E$5,1)</f>
        <v>5.4620952606201172</v>
      </c>
      <c r="G152" s="72">
        <f>[5]!S_VAL_MV(B152,$D$5)/100000000</f>
        <v>70.619292000000002</v>
      </c>
      <c r="H152" s="76">
        <f>[5]!s_pq_pctchange(B152,$F$5,$G$5)</f>
        <v>-6.6666666666666652</v>
      </c>
    </row>
    <row r="153" spans="1:8">
      <c r="A153" s="170"/>
      <c r="B153" s="109" t="s">
        <v>289</v>
      </c>
      <c r="C153" s="71" t="str">
        <f>[5]!S_INFO_NAME(B153)</f>
        <v>冠昊生物</v>
      </c>
      <c r="D153" s="76">
        <f>[5]!s_pq_pctchange(B153,$B$5,$D$5)</f>
        <v>5.5728689275893917</v>
      </c>
      <c r="E153" s="72">
        <f>[5]!S_VAL_PE_TTM(B153,$D$5)</f>
        <v>159.98283386230469</v>
      </c>
      <c r="F153" s="72">
        <f>[5]!S_VAL_PB(B153,$E$5,1)</f>
        <v>13.891369819641113</v>
      </c>
      <c r="G153" s="72">
        <f>[5]!S_VAL_MV(B153,$D$5)/100000000</f>
        <v>71.178360499999997</v>
      </c>
      <c r="H153" s="76">
        <f>[5]!s_pq_pctchange(B153,$F$5,$G$5)</f>
        <v>-6.2003179650238494</v>
      </c>
    </row>
    <row r="154" spans="1:8">
      <c r="A154" s="170"/>
      <c r="B154" s="109" t="s">
        <v>290</v>
      </c>
      <c r="C154" s="71" t="str">
        <f>[5]!S_INFO_NAME(B154)</f>
        <v>东宝生物</v>
      </c>
      <c r="D154" s="76">
        <f>[5]!s_pq_pctchange(B154,$B$5,$D$5)</f>
        <v>11.986301369863007</v>
      </c>
      <c r="E154" s="72">
        <f>[5]!S_VAL_PE_TTM(B154,$D$5)</f>
        <v>214.63850402832031</v>
      </c>
      <c r="F154" s="72">
        <f>[5]!S_VAL_PB(B154,$E$5,1)</f>
        <v>7.3910856246948242</v>
      </c>
      <c r="G154" s="72">
        <f>[5]!S_VAL_MV(B154,$D$5)/100000000</f>
        <v>25.839278400000001</v>
      </c>
      <c r="H154" s="76">
        <f>[5]!s_pq_pctchange(B154,$F$5,$G$5)</f>
        <v>-2.6382978723404227</v>
      </c>
    </row>
    <row r="155" spans="1:8">
      <c r="A155" s="170"/>
      <c r="B155" s="109" t="s">
        <v>291</v>
      </c>
      <c r="C155" s="71" t="str">
        <f>[5]!S_INFO_NAME(B155)</f>
        <v>常山药业</v>
      </c>
      <c r="D155" s="76">
        <f>[5]!s_pq_pctchange(B155,$B$5,$D$5)</f>
        <v>4.081632653061229</v>
      </c>
      <c r="E155" s="72">
        <f>[5]!S_VAL_PE_TTM(B155,$D$5)</f>
        <v>45.179733276367188</v>
      </c>
      <c r="F155" s="72">
        <f>[5]!S_VAL_PB(B155,$E$5,1)</f>
        <v>4.3835372924804687</v>
      </c>
      <c r="G155" s="72">
        <f>[5]!S_VAL_MV(B155,$D$5)/100000000</f>
        <v>53.81238072</v>
      </c>
      <c r="H155" s="76">
        <f>[5]!s_pq_pctchange(B155,$F$5,$G$5)</f>
        <v>9.6814232519652386</v>
      </c>
    </row>
    <row r="156" spans="1:8">
      <c r="A156" s="170"/>
      <c r="B156" s="109" t="s">
        <v>292</v>
      </c>
      <c r="C156" s="71" t="str">
        <f>[5]!S_INFO_NAME(B156)</f>
        <v>博雅生物</v>
      </c>
      <c r="D156" s="76">
        <f>[5]!s_pq_pctchange(B156,$B$5,$D$5)</f>
        <v>16.99698747423497</v>
      </c>
      <c r="E156" s="72">
        <f>[5]!S_VAL_PE_TTM(B156,$D$5)</f>
        <v>58.030426025390625</v>
      </c>
      <c r="F156" s="72">
        <f>[5]!S_VAL_PB(B156,$E$5,1)</f>
        <v>6.6316056251525879</v>
      </c>
      <c r="G156" s="72">
        <f>[5]!S_VAL_MV(B156,$D$5)/100000000</f>
        <v>55.93282</v>
      </c>
      <c r="H156" s="76">
        <f>[5]!s_pq_pctchange(B156,$F$5,$G$5)</f>
        <v>-3.7399999999999989</v>
      </c>
    </row>
    <row r="157" spans="1:8">
      <c r="A157" s="170"/>
      <c r="B157" s="109" t="s">
        <v>293</v>
      </c>
      <c r="C157" s="71" t="str">
        <f>[5]!S_INFO_NAME(B157)</f>
        <v>我武生物</v>
      </c>
      <c r="D157" s="76">
        <f>[5]!s_pq_pctchange(B157,$B$5,$D$5)</f>
        <v>3.6354056902002219</v>
      </c>
      <c r="E157" s="72">
        <f>[5]!S_VAL_PE_TTM(B157,$D$5)</f>
        <v>70.971542358398438</v>
      </c>
      <c r="F157" s="72">
        <f>[5]!S_VAL_PB(B157,$E$5,1)</f>
        <v>24.858098983764648</v>
      </c>
      <c r="G157" s="72">
        <f>[5]!S_VAL_MV(B157,$D$5)/100000000</f>
        <v>63.573440000000012</v>
      </c>
      <c r="H157" s="76">
        <f>[5]!s_pq_pctchange(B157,$F$5,$G$5)</f>
        <v>0</v>
      </c>
    </row>
    <row r="158" spans="1:8">
      <c r="A158" s="170"/>
      <c r="B158" s="109" t="s">
        <v>294</v>
      </c>
      <c r="C158" s="71" t="str">
        <f>[5]!S_INFO_NAME(B158)</f>
        <v>金花股份</v>
      </c>
      <c r="D158" s="76">
        <f>[5]!s_pq_pctchange(B158,$B$5,$D$5)</f>
        <v>6.5033783783783772</v>
      </c>
      <c r="E158" s="72">
        <f>[5]!S_VAL_PE_TTM(B158,$D$5)</f>
        <v>87.777748107910156</v>
      </c>
      <c r="F158" s="72">
        <f>[5]!S_VAL_PB(B158,$E$5,1)</f>
        <v>3.8284399509429932</v>
      </c>
      <c r="G158" s="72">
        <f>[5]!S_VAL_MV(B158,$D$5)/100000000</f>
        <v>38.497809459199999</v>
      </c>
      <c r="H158" s="76">
        <f>[5]!s_pq_pctchange(B158,$F$5,$G$5)</f>
        <v>-2.4793388429752206</v>
      </c>
    </row>
    <row r="159" spans="1:8">
      <c r="A159" s="170"/>
      <c r="B159" s="109" t="s">
        <v>295</v>
      </c>
      <c r="C159" s="71" t="str">
        <f>[5]!S_INFO_NAME(B159)</f>
        <v>天坛生物</v>
      </c>
      <c r="D159" s="76">
        <f>[5]!s_pq_pctchange(B159,$B$5,$D$5)</f>
        <v>10.546427206725252</v>
      </c>
      <c r="E159" s="72">
        <f>[5]!S_VAL_PE_TTM(B159,$D$5)</f>
        <v>51.177799224853516</v>
      </c>
      <c r="F159" s="72">
        <f>[5]!S_VAL_PB(B159,$E$5,1)</f>
        <v>7.4909968376159668</v>
      </c>
      <c r="G159" s="72">
        <f>[5]!S_VAL_MV(B159,$D$5)/100000000</f>
        <v>149.12456491240002</v>
      </c>
      <c r="H159" s="76">
        <f>[5]!s_pq_pctchange(B159,$F$5,$G$5)</f>
        <v>1.2380952380952381</v>
      </c>
    </row>
    <row r="160" spans="1:8">
      <c r="A160" s="170"/>
      <c r="B160" s="109" t="s">
        <v>296</v>
      </c>
      <c r="C160" s="71" t="str">
        <f>[5]!S_INFO_NAME(B160)</f>
        <v>仰帆控股</v>
      </c>
      <c r="D160" s="76">
        <f>[5]!s_pq_pctchange(B160,$B$5,$D$5)</f>
        <v>0</v>
      </c>
      <c r="E160" s="72">
        <f>[5]!S_VAL_PE_TTM(B160,$D$5)</f>
        <v>-1886.5379638671875</v>
      </c>
      <c r="F160" s="72">
        <f>[5]!S_VAL_PB(B160,$E$5,1)</f>
        <v>469.49319458007812</v>
      </c>
      <c r="G160" s="72">
        <f>[5]!S_VAL_MV(B160,$D$5)/100000000</f>
        <v>15.432840000000001</v>
      </c>
      <c r="H160" s="76">
        <f>[5]!s_pq_pctchange(B160,$F$5,$G$5)</f>
        <v>-7.6149425287356358</v>
      </c>
    </row>
    <row r="161" spans="1:8">
      <c r="A161" s="170"/>
      <c r="B161" s="109" t="s">
        <v>297</v>
      </c>
      <c r="C161" s="71" t="str">
        <f>[5]!S_INFO_NAME(B161)</f>
        <v>交大昂立</v>
      </c>
      <c r="D161" s="76">
        <f>[5]!s_pq_pctchange(B161,$B$5,$D$5)</f>
        <v>6.9358178053830155</v>
      </c>
      <c r="E161" s="72">
        <f>[5]!S_VAL_PE_TTM(B161,$D$5)</f>
        <v>42.177459716796875</v>
      </c>
      <c r="F161" s="72">
        <f>[5]!S_VAL_PB(B161,$E$5,1)</f>
        <v>2.5135984420776367</v>
      </c>
      <c r="G161" s="72">
        <f>[5]!S_VAL_MV(B161,$D$5)/100000000</f>
        <v>32.229599999999998</v>
      </c>
      <c r="H161" s="76">
        <f>[5]!s_pq_pctchange(B161,$F$5,$G$5)</f>
        <v>-8.2558139534883672</v>
      </c>
    </row>
    <row r="162" spans="1:8">
      <c r="A162" s="170"/>
      <c r="B162" s="109" t="s">
        <v>298</v>
      </c>
      <c r="C162" s="71" t="str">
        <f>[5]!S_INFO_NAME(B162)</f>
        <v>中源协和</v>
      </c>
      <c r="D162" s="76">
        <f>[5]!s_pq_pctchange(B162,$B$5,$D$5)</f>
        <v>4.2663219133807218</v>
      </c>
      <c r="E162" s="72">
        <f>[5]!S_VAL_PE_TTM(B162,$D$5)</f>
        <v>199.76939392089844</v>
      </c>
      <c r="F162" s="72">
        <f>[5]!S_VAL_PB(B162,$E$5,1)</f>
        <v>22.509027481079102</v>
      </c>
      <c r="G162" s="72">
        <f>[5]!S_VAL_MV(B162,$D$5)/100000000</f>
        <v>113.72973627799999</v>
      </c>
      <c r="H162" s="76">
        <f>[5]!s_pq_pctchange(B162,$F$5,$G$5)</f>
        <v>-4.4657097288676066</v>
      </c>
    </row>
    <row r="163" spans="1:8">
      <c r="A163" s="170"/>
      <c r="B163" s="109" t="s">
        <v>299</v>
      </c>
      <c r="C163" s="71" t="str">
        <f>[5]!S_INFO_NAME(B163)</f>
        <v>通化东宝</v>
      </c>
      <c r="D163" s="76">
        <f>[5]!s_pq_pctchange(B163,$B$5,$D$5)</f>
        <v>8.3934426229508308</v>
      </c>
      <c r="E163" s="72">
        <f>[5]!S_VAL_PE_TTM(B163,$D$5)</f>
        <v>79.22198486328125</v>
      </c>
      <c r="F163" s="72">
        <f>[5]!S_VAL_PB(B163,$E$5,1)</f>
        <v>8.9446592330932617</v>
      </c>
      <c r="G163" s="72">
        <f>[5]!S_VAL_MV(B163,$D$5)/100000000</f>
        <v>170.27561727840003</v>
      </c>
      <c r="H163" s="76">
        <f>[5]!s_pq_pctchange(B163,$F$5,$G$5)</f>
        <v>2.2712090848363342</v>
      </c>
    </row>
    <row r="164" spans="1:8">
      <c r="A164" s="169" t="s">
        <v>333</v>
      </c>
      <c r="B164" s="109" t="s">
        <v>301</v>
      </c>
      <c r="C164" s="71" t="str">
        <f>[5]!S_INFO_NAME(B164)</f>
        <v>国药一致</v>
      </c>
      <c r="D164" s="76">
        <f>[5]!s_pq_pctchange(B164,$B$5,$D$5)</f>
        <v>-1.531949203789551</v>
      </c>
      <c r="E164" s="72">
        <f>[5]!S_VAL_PE_TTM(B164,$D$5)</f>
        <v>28.141063690185547</v>
      </c>
      <c r="F164" s="72">
        <f>[5]!S_VAL_PB(B164,$E$5,1)</f>
        <v>7.5926685333251953</v>
      </c>
      <c r="G164" s="72">
        <f>[5]!S_VAL_MV(B164,$D$5)/100000000</f>
        <v>177.1457041555</v>
      </c>
      <c r="H164" s="76">
        <f>[5]!s_pq_pctchange(B164,$F$5,$G$5)</f>
        <v>18.596311475409834</v>
      </c>
    </row>
    <row r="165" spans="1:8">
      <c r="A165" s="170"/>
      <c r="B165" s="109" t="s">
        <v>302</v>
      </c>
      <c r="C165" s="71" t="str">
        <f>[5]!S_INFO_NAME(B165)</f>
        <v>英特集团</v>
      </c>
      <c r="D165" s="76">
        <f>[5]!s_pq_pctchange(B165,$B$5,$D$5)</f>
        <v>7.1839080459770166</v>
      </c>
      <c r="E165" s="72">
        <f>[5]!S_VAL_PE_TTM(B165,$D$5)</f>
        <v>60.194416046142578</v>
      </c>
      <c r="F165" s="72">
        <f>[5]!S_VAL_PB(B165,$E$5,1)</f>
        <v>7.4648785591125488</v>
      </c>
      <c r="G165" s="72">
        <f>[5]!S_VAL_MV(B165,$D$5)/100000000</f>
        <v>38.689414929000002</v>
      </c>
      <c r="H165" s="76">
        <f>[5]!s_pq_pctchange(B165,$F$5,$G$5)</f>
        <v>-3.8009049773755632</v>
      </c>
    </row>
    <row r="166" spans="1:8">
      <c r="A166" s="170"/>
      <c r="B166" s="109" t="s">
        <v>303</v>
      </c>
      <c r="C166" s="71" t="str">
        <f>[5]!S_INFO_NAME(B166)</f>
        <v>桐君阁</v>
      </c>
      <c r="D166" s="76">
        <f>[5]!s_pq_pctchange(B166,$B$5,$D$5)</f>
        <v>2.4238227146814451</v>
      </c>
      <c r="E166" s="72">
        <f>[5]!S_VAL_PE_TTM(B166,$D$5)</f>
        <v>677.2208251953125</v>
      </c>
      <c r="F166" s="72">
        <f>[5]!S_VAL_PB(B166,$E$5,1)</f>
        <v>8.7020015716552734</v>
      </c>
      <c r="G166" s="72">
        <f>[5]!S_VAL_MV(B166,$D$5)/100000000</f>
        <v>40.617922385699998</v>
      </c>
      <c r="H166" s="76">
        <f>[5]!s_pq_pctchange(B166,$F$5,$G$5)</f>
        <v>-10.273224043715846</v>
      </c>
    </row>
    <row r="167" spans="1:8">
      <c r="A167" s="170"/>
      <c r="B167" s="109" t="s">
        <v>304</v>
      </c>
      <c r="C167" s="71" t="str">
        <f>[5]!S_INFO_NAME(B167)</f>
        <v>浙江震元</v>
      </c>
      <c r="D167" s="76">
        <f>[5]!s_pq_pctchange(B167,$B$5,$D$5)</f>
        <v>4.5220966084275283</v>
      </c>
      <c r="E167" s="72">
        <f>[5]!S_VAL_PE_TTM(B167,$D$5)</f>
        <v>63.194587707519531</v>
      </c>
      <c r="F167" s="72">
        <f>[5]!S_VAL_PB(B167,$E$5,1)</f>
        <v>2.8906712532043457</v>
      </c>
      <c r="G167" s="72">
        <f>[5]!S_VAL_MV(B167,$D$5)/100000000</f>
        <v>33.980338186200001</v>
      </c>
      <c r="H167" s="76">
        <f>[5]!s_pq_pctchange(B167,$F$5,$G$5)</f>
        <v>2.6404874746106977</v>
      </c>
    </row>
    <row r="168" spans="1:8">
      <c r="A168" s="170"/>
      <c r="B168" s="109" t="s">
        <v>305</v>
      </c>
      <c r="C168" s="71" t="str">
        <f>[5]!S_INFO_NAME(B168)</f>
        <v>嘉事堂</v>
      </c>
      <c r="D168" s="76">
        <f>[5]!s_pq_pctchange(B168,$B$5,$D$5)</f>
        <v>1.9166666666666776</v>
      </c>
      <c r="E168" s="72">
        <f>[5]!S_VAL_PE_TTM(B168,$D$5)</f>
        <v>24.152530670166016</v>
      </c>
      <c r="F168" s="72">
        <f>[5]!S_VAL_PB(B168,$E$5,1)</f>
        <v>4.8475208282470703</v>
      </c>
      <c r="G168" s="72">
        <f>[5]!S_VAL_MV(B168,$D$5)/100000000</f>
        <v>58.704000000000001</v>
      </c>
      <c r="H168" s="76">
        <f>[5]!s_pq_pctchange(B168,$F$5,$G$5)</f>
        <v>-9.2827004219409375</v>
      </c>
    </row>
    <row r="169" spans="1:8">
      <c r="A169" s="170"/>
      <c r="B169" s="109" t="s">
        <v>306</v>
      </c>
      <c r="C169" s="71" t="str">
        <f>[5]!S_INFO_NAME(B169)</f>
        <v>中国医药</v>
      </c>
      <c r="D169" s="76">
        <f>[5]!s_pq_pctchange(B169,$B$5,$D$5)</f>
        <v>4.6317388003037196</v>
      </c>
      <c r="E169" s="72">
        <f>[5]!S_VAL_PE_TTM(B169,$D$5)</f>
        <v>24.042760848999023</v>
      </c>
      <c r="F169" s="72">
        <f>[5]!S_VAL_PB(B169,$E$5,1)</f>
        <v>3.9615693092346191</v>
      </c>
      <c r="G169" s="72">
        <f>[5]!S_VAL_MV(B169,$D$5)/100000000</f>
        <v>139.52434651999999</v>
      </c>
      <c r="H169" s="76">
        <f>[5]!s_pq_pctchange(B169,$F$5,$G$5)</f>
        <v>1.1126564673157091</v>
      </c>
    </row>
    <row r="170" spans="1:8">
      <c r="A170" s="170"/>
      <c r="B170" s="109" t="s">
        <v>307</v>
      </c>
      <c r="C170" s="71" t="str">
        <f>[5]!S_INFO_NAME(B170)</f>
        <v>国药股份</v>
      </c>
      <c r="D170" s="76">
        <f>[5]!s_pq_pctchange(B170,$B$5,$D$5)</f>
        <v>5.0662509742790185</v>
      </c>
      <c r="E170" s="72">
        <f>[5]!S_VAL_PE_TTM(B170,$D$5)</f>
        <v>27.753032684326172</v>
      </c>
      <c r="F170" s="72">
        <f>[5]!S_VAL_PB(B170,$E$5,1)</f>
        <v>6.0007658004760742</v>
      </c>
      <c r="G170" s="72">
        <f>[5]!S_VAL_MV(B170,$D$5)/100000000</f>
        <v>129.08448000000001</v>
      </c>
      <c r="H170" s="76">
        <f>[5]!s_pq_pctchange(B170,$F$5,$G$5)</f>
        <v>10.60961313012896</v>
      </c>
    </row>
    <row r="171" spans="1:8">
      <c r="A171" s="170"/>
      <c r="B171" s="109" t="s">
        <v>308</v>
      </c>
      <c r="C171" s="71" t="str">
        <f>[5]!S_INFO_NAME(B171)</f>
        <v>南京医药</v>
      </c>
      <c r="D171" s="76">
        <f>[5]!s_pq_pctchange(B171,$B$5,$D$5)</f>
        <v>8.9214380825566089</v>
      </c>
      <c r="E171" s="72">
        <f>[5]!S_VAL_PE_TTM(B171,$D$5)</f>
        <v>82.076133728027344</v>
      </c>
      <c r="F171" s="72">
        <f>[5]!S_VAL_PB(B171,$E$5,1)</f>
        <v>5.2703089714050293</v>
      </c>
      <c r="G171" s="72">
        <f>[5]!S_VAL_MV(B171,$D$5)/100000000</f>
        <v>56.734899623999993</v>
      </c>
      <c r="H171" s="76">
        <f>[5]!s_pq_pctchange(B171,$F$5,$G$5)</f>
        <v>-8.333333333333325</v>
      </c>
    </row>
    <row r="172" spans="1:8">
      <c r="A172" s="170"/>
      <c r="B172" s="109" t="s">
        <v>309</v>
      </c>
      <c r="C172" s="71" t="str">
        <f>[5]!S_INFO_NAME(B172)</f>
        <v>第一医药</v>
      </c>
      <c r="D172" s="76">
        <f>[5]!s_pq_pctchange(B172,$B$5,$D$5)</f>
        <v>7.7441077441077644</v>
      </c>
      <c r="E172" s="72">
        <f>[5]!S_VAL_PE_TTM(B172,$D$5)</f>
        <v>79.133232116699219</v>
      </c>
      <c r="F172" s="72">
        <f>[5]!S_VAL_PB(B172,$E$5,1)</f>
        <v>5.4851479530334473</v>
      </c>
      <c r="G172" s="72">
        <f>[5]!S_VAL_MV(B172,$D$5)/100000000</f>
        <v>28.555052416000002</v>
      </c>
      <c r="H172" s="76">
        <f>[5]!s_pq_pctchange(B172,$F$5,$G$5)</f>
        <v>-6.8777292576419402</v>
      </c>
    </row>
    <row r="173" spans="1:8">
      <c r="A173" s="170"/>
      <c r="B173" s="109" t="s">
        <v>310</v>
      </c>
      <c r="C173" s="71" t="str">
        <f>[5]!S_INFO_NAME(B173)</f>
        <v>九州通</v>
      </c>
      <c r="D173" s="76">
        <f>[5]!s_pq_pctchange(B173,$B$5,$D$5)</f>
        <v>-1.3245033112582738</v>
      </c>
      <c r="E173" s="72">
        <f>[5]!S_VAL_PE_TTM(B173,$D$5)</f>
        <v>50.558815002441406</v>
      </c>
      <c r="F173" s="72">
        <f>[5]!S_VAL_PB(B173,$E$5,1)</f>
        <v>5.2003326416015625</v>
      </c>
      <c r="G173" s="72">
        <f>[5]!S_VAL_MV(B173,$D$5)/100000000</f>
        <v>269.29996529260001</v>
      </c>
      <c r="H173" s="76">
        <f>[5]!s_pq_pctchange(B173,$F$5,$G$5)</f>
        <v>9.897360703812307</v>
      </c>
    </row>
    <row r="174" spans="1:8">
      <c r="A174" s="170"/>
      <c r="B174" s="109" t="s">
        <v>311</v>
      </c>
      <c r="C174" s="71" t="str">
        <f>[5]!S_INFO_NAME(B174)</f>
        <v>上海医药</v>
      </c>
      <c r="D174" s="76">
        <f>[5]!s_pq_pctchange(B174,$B$5,$D$5)</f>
        <v>4.7042052744119767</v>
      </c>
      <c r="E174" s="72">
        <f>[5]!S_VAL_PE_TTM(B174,$D$5)</f>
        <v>15.941379547119141</v>
      </c>
      <c r="F174" s="72">
        <f>[5]!S_VAL_PB(B174,$E$5,1)</f>
        <v>1.4918930530548096</v>
      </c>
      <c r="G174" s="72">
        <f>[5]!S_VAL_MV(B174,$D$5)/100000000</f>
        <v>395.0009580322</v>
      </c>
      <c r="H174" s="76">
        <f>[5]!s_pq_pctchange(B174,$F$5,$G$5)</f>
        <v>-4.7649710238248488</v>
      </c>
    </row>
    <row r="175" spans="1:8">
      <c r="A175" s="169" t="s">
        <v>327</v>
      </c>
      <c r="B175" s="109" t="s">
        <v>312</v>
      </c>
      <c r="C175" s="71" t="str">
        <f>[5]!S_INFO_NAME(B175)</f>
        <v>鱼跃医疗</v>
      </c>
      <c r="D175" s="76">
        <f>[5]!s_pq_pctchange(B175,$B$5,$D$5)</f>
        <v>2.2727272727272929</v>
      </c>
      <c r="E175" s="72">
        <f>[5]!S_VAL_PE_TTM(B175,$D$5)</f>
        <v>50.178989410400391</v>
      </c>
      <c r="F175" s="72">
        <f>[5]!S_VAL_PB(B175,$E$5,1)</f>
        <v>9.7964849472045898</v>
      </c>
      <c r="G175" s="72">
        <f>[5]!S_VAL_MV(B175,$D$5)/100000000</f>
        <v>150.71041439999999</v>
      </c>
      <c r="H175" s="76">
        <f>[5]!s_pq_pctchange(B175,$F$5,$G$5)</f>
        <v>-8.7130295763389256</v>
      </c>
    </row>
    <row r="176" spans="1:8">
      <c r="A176" s="170"/>
      <c r="B176" s="109" t="s">
        <v>313</v>
      </c>
      <c r="C176" s="71" t="str">
        <f>[5]!S_INFO_NAME(B176)</f>
        <v>九安医疗</v>
      </c>
      <c r="D176" s="76">
        <f>[5]!s_pq_pctchange(B176,$B$5,$D$5)</f>
        <v>5.1507058374665959</v>
      </c>
      <c r="E176" s="72">
        <f>[5]!S_VAL_PE_TTM(B176,$D$5)</f>
        <v>-230.46940612792969</v>
      </c>
      <c r="F176" s="72">
        <f>[5]!S_VAL_PB(B176,$E$5,1)</f>
        <v>13.741888046264648</v>
      </c>
      <c r="G176" s="72">
        <f>[5]!S_VAL_MV(B176,$D$5)/100000000</f>
        <v>102.5232</v>
      </c>
      <c r="H176" s="76">
        <f>[5]!s_pq_pctchange(B176,$F$5,$G$5)</f>
        <v>-8.1666666666666785</v>
      </c>
    </row>
    <row r="177" spans="1:8">
      <c r="A177" s="170"/>
      <c r="B177" s="109" t="s">
        <v>314</v>
      </c>
      <c r="C177" s="71" t="str">
        <f>[5]!S_INFO_NAME(B177)</f>
        <v>尚荣医疗</v>
      </c>
      <c r="D177" s="76">
        <f>[5]!s_pq_pctchange(B177,$B$5,$D$5)</f>
        <v>12.065521374350773</v>
      </c>
      <c r="E177" s="72">
        <f>[5]!S_VAL_PE_TTM(B177,$D$5)</f>
        <v>104.84722900390625</v>
      </c>
      <c r="F177" s="72">
        <f>[5]!S_VAL_PB(B177,$E$5,1)</f>
        <v>8.522648811340332</v>
      </c>
      <c r="G177" s="72">
        <f>[5]!S_VAL_MV(B177,$D$5)/100000000</f>
        <v>100.9168875</v>
      </c>
      <c r="H177" s="76">
        <f>[5]!s_pq_pctchange(B177,$F$5,$G$5)</f>
        <v>12.225938312894847</v>
      </c>
    </row>
    <row r="178" spans="1:8">
      <c r="A178" s="170"/>
      <c r="B178" s="109" t="s">
        <v>315</v>
      </c>
      <c r="C178" s="71" t="str">
        <f>[5]!S_INFO_NAME(B178)</f>
        <v>乐普医疗</v>
      </c>
      <c r="D178" s="76">
        <f>[5]!s_pq_pctchange(B178,$B$5,$D$5)</f>
        <v>0</v>
      </c>
      <c r="E178" s="72">
        <f>[5]!S_VAL_PE_TTM(B178,$D$5)</f>
        <v>52.298538208007813</v>
      </c>
      <c r="F178" s="72">
        <f>[5]!S_VAL_PB(B178,$E$5,1)</f>
        <v>7.4980602264404297</v>
      </c>
      <c r="G178" s="72">
        <f>[5]!S_VAL_MV(B178,$D$5)/100000000</f>
        <v>212.01320000000001</v>
      </c>
      <c r="H178" s="76">
        <f>[5]!s_pq_pctchange(B178,$F$5,$G$5)</f>
        <v>9.4056172436316032</v>
      </c>
    </row>
    <row r="179" spans="1:8">
      <c r="A179" s="170"/>
      <c r="B179" s="109" t="s">
        <v>316</v>
      </c>
      <c r="C179" s="71" t="str">
        <f>[5]!S_INFO_NAME(B179)</f>
        <v>阳普医疗</v>
      </c>
      <c r="D179" s="76">
        <f>[5]!s_pq_pctchange(B179,$B$5,$D$5)</f>
        <v>3.120464441219184</v>
      </c>
      <c r="E179" s="72">
        <f>[5]!S_VAL_PE_TTM(B179,$D$5)</f>
        <v>72.675590515136719</v>
      </c>
      <c r="F179" s="72">
        <f>[5]!S_VAL_PB(B179,$E$5,1)</f>
        <v>5.9516143798828125</v>
      </c>
      <c r="G179" s="72">
        <f>[5]!S_VAL_MV(B179,$D$5)/100000000</f>
        <v>42.061600000000006</v>
      </c>
      <c r="H179" s="76">
        <f>[5]!s_pq_pctchange(B179,$F$5,$G$5)</f>
        <v>0.17064846416383617</v>
      </c>
    </row>
    <row r="180" spans="1:8">
      <c r="A180" s="170"/>
      <c r="B180" s="109" t="s">
        <v>317</v>
      </c>
      <c r="C180" s="71" t="str">
        <f>[5]!S_INFO_NAME(B180)</f>
        <v>理邦仪器</v>
      </c>
      <c r="D180" s="76">
        <f>[5]!s_pq_pctchange(B180,$B$5,$D$5)</f>
        <v>7.2419774501301104</v>
      </c>
      <c r="E180" s="72">
        <f>[5]!S_VAL_PE_TTM(B180,$D$5)</f>
        <v>322.96478271484375</v>
      </c>
      <c r="F180" s="72">
        <f>[5]!S_VAL_PB(B180,$E$5,1)</f>
        <v>4.0074310302734375</v>
      </c>
      <c r="G180" s="72">
        <f>[5]!S_VAL_MV(B180,$D$5)/100000000</f>
        <v>48.223500000000001</v>
      </c>
      <c r="H180" s="76">
        <f>[5]!s_pq_pctchange(B180,$F$5,$G$5)</f>
        <v>-8.1060889054912266</v>
      </c>
    </row>
    <row r="181" spans="1:8">
      <c r="A181" s="170"/>
      <c r="B181" s="109" t="s">
        <v>318</v>
      </c>
      <c r="C181" s="71" t="str">
        <f>[5]!S_INFO_NAME(B181)</f>
        <v>迪安诊断</v>
      </c>
      <c r="D181" s="76">
        <f>[5]!s_pq_pctchange(B181,$B$5,$D$5)</f>
        <v>0</v>
      </c>
      <c r="E181" s="72">
        <f>[5]!S_VAL_PE_TTM(B181,$D$5)</f>
        <v>79.792243957519531</v>
      </c>
      <c r="F181" s="72">
        <f>[5]!S_VAL_PB(B181,$E$5,1)</f>
        <v>15.661787986755371</v>
      </c>
      <c r="G181" s="72">
        <f>[5]!S_VAL_MV(B181,$D$5)/100000000</f>
        <v>90.315347860399996</v>
      </c>
      <c r="H181" s="76">
        <f>[5]!s_pq_pctchange(B181,$F$5,$G$5)</f>
        <v>-5.0647249190938437</v>
      </c>
    </row>
    <row r="182" spans="1:8">
      <c r="A182" s="170"/>
      <c r="B182" s="109" t="s">
        <v>319</v>
      </c>
      <c r="C182" s="71" t="str">
        <f>[5]!S_INFO_NAME(B182)</f>
        <v>宝莱特</v>
      </c>
      <c r="D182" s="76">
        <f>[5]!s_pq_pctchange(B182,$B$5,$D$5)</f>
        <v>8.4429489140410254</v>
      </c>
      <c r="E182" s="72">
        <f>[5]!S_VAL_PE_TTM(B182,$D$5)</f>
        <v>203.67601013183594</v>
      </c>
      <c r="F182" s="72">
        <f>[5]!S_VAL_PB(B182,$E$5,1)</f>
        <v>11.767599105834961</v>
      </c>
      <c r="G182" s="72">
        <f>[5]!S_VAL_MV(B182,$D$5)/100000000</f>
        <v>51.788195999999999</v>
      </c>
      <c r="H182" s="76">
        <f>[5]!s_pq_pctchange(B182,$F$5,$G$5)</f>
        <v>-11.66347992351816</v>
      </c>
    </row>
    <row r="183" spans="1:8">
      <c r="A183" s="170"/>
      <c r="B183" s="109" t="s">
        <v>320</v>
      </c>
      <c r="C183" s="71" t="str">
        <f>[5]!S_INFO_NAME(B183)</f>
        <v>和佳股份</v>
      </c>
      <c r="D183" s="76">
        <f>[5]!s_pq_pctchange(B183,$B$5,$D$5)</f>
        <v>-3.7070524412296635</v>
      </c>
      <c r="E183" s="72">
        <f>[5]!S_VAL_PE_TTM(B183,$D$5)</f>
        <v>53.251777648925781</v>
      </c>
      <c r="F183" s="72">
        <f>[5]!S_VAL_PB(B183,$E$5,1)</f>
        <v>11.509262084960938</v>
      </c>
      <c r="G183" s="72">
        <f>[5]!S_VAL_MV(B183,$D$5)/100000000</f>
        <v>121.8512295</v>
      </c>
      <c r="H183" s="76">
        <f>[5]!s_pq_pctchange(B183,$F$5,$G$5)</f>
        <v>-6.1231884057971087</v>
      </c>
    </row>
    <row r="184" spans="1:8">
      <c r="A184" s="170"/>
      <c r="B184" s="109" t="s">
        <v>321</v>
      </c>
      <c r="C184" s="71" t="str">
        <f>[5]!S_INFO_NAME(B184)</f>
        <v>三诺生物</v>
      </c>
      <c r="D184" s="76">
        <f>[5]!s_pq_pctchange(B184,$B$5,$D$5)</f>
        <v>1.984334203655358</v>
      </c>
      <c r="E184" s="72">
        <f>[5]!S_VAL_PE_TTM(B184,$D$5)</f>
        <v>40.831161499023438</v>
      </c>
      <c r="F184" s="72">
        <f>[5]!S_VAL_PB(B184,$E$5,1)</f>
        <v>8.0138177871704102</v>
      </c>
      <c r="G184" s="72">
        <f>[5]!S_VAL_MV(B184,$D$5)/100000000</f>
        <v>78.143435999999994</v>
      </c>
      <c r="H184" s="76">
        <f>[5]!s_pq_pctchange(B184,$F$5,$G$5)</f>
        <v>9.3362972372181829</v>
      </c>
    </row>
    <row r="185" spans="1:8">
      <c r="A185" s="170"/>
      <c r="B185" s="109" t="s">
        <v>322</v>
      </c>
      <c r="C185" s="71" t="str">
        <f>[5]!S_INFO_NAME(B185)</f>
        <v>戴维医疗</v>
      </c>
      <c r="D185" s="76">
        <f>[5]!s_pq_pctchange(B185,$B$5,$D$5)</f>
        <v>17.155266015200876</v>
      </c>
      <c r="E185" s="72">
        <f>[5]!S_VAL_PE_TTM(B185,$D$5)</f>
        <v>96.05865478515625</v>
      </c>
      <c r="F185" s="72">
        <f>[5]!S_VAL_PB(B185,$E$5,1)</f>
        <v>7.7432436943054199</v>
      </c>
      <c r="G185" s="72">
        <f>[5]!S_VAL_MV(B185,$D$5)/100000000</f>
        <v>51.792000000000002</v>
      </c>
      <c r="H185" s="76">
        <f>[5]!s_pq_pctchange(B185,$F$5,$G$5)</f>
        <v>-19.472315124489036</v>
      </c>
    </row>
    <row r="186" spans="1:8">
      <c r="A186" s="170"/>
      <c r="B186" s="109" t="s">
        <v>323</v>
      </c>
      <c r="C186" s="71" t="str">
        <f>[5]!S_INFO_NAME(B186)</f>
        <v>凯利泰</v>
      </c>
      <c r="D186" s="76">
        <f>[5]!s_pq_pctchange(B186,$B$5,$D$5)</f>
        <v>0</v>
      </c>
      <c r="E186" s="72">
        <f>[5]!S_VAL_PE_TTM(B186,$D$5)</f>
        <v>78.497756958007813</v>
      </c>
      <c r="F186" s="72">
        <f>[5]!S_VAL_PB(B186,$E$5,1)</f>
        <v>10.416460990905762</v>
      </c>
      <c r="G186" s="72">
        <f>[5]!S_VAL_MV(B186,$D$5)/100000000</f>
        <v>53.016621386399997</v>
      </c>
      <c r="H186" s="76">
        <f>[5]!s_pq_pctchange(B186,$F$5,$G$5)</f>
        <v>-1.89657967255632</v>
      </c>
    </row>
    <row r="187" spans="1:8">
      <c r="A187" s="170"/>
      <c r="B187" s="109" t="s">
        <v>324</v>
      </c>
      <c r="C187" s="71" t="str">
        <f>[5]!S_INFO_NAME(B187)</f>
        <v>华润万东</v>
      </c>
      <c r="D187" s="76">
        <f>[5]!s_pq_pctchange(B187,$B$5,$D$5)</f>
        <v>15.304606240713214</v>
      </c>
      <c r="E187" s="72">
        <f>[5]!S_VAL_PE_TTM(B187,$D$5)</f>
        <v>128.9193115234375</v>
      </c>
      <c r="F187" s="72">
        <f>[5]!S_VAL_PB(B187,$E$5,1)</f>
        <v>7.3173565864562988</v>
      </c>
      <c r="G187" s="72">
        <f>[5]!S_VAL_MV(B187,$D$5)/100000000</f>
        <v>50.389560000000003</v>
      </c>
      <c r="H187" s="76">
        <f>[5]!s_pq_pctchange(B187,$F$5,$G$5)</f>
        <v>-9.6204766107678701</v>
      </c>
    </row>
    <row r="188" spans="1:8">
      <c r="A188" s="170"/>
      <c r="B188" s="109" t="s">
        <v>325</v>
      </c>
      <c r="C188" s="71" t="str">
        <f>[5]!S_INFO_NAME(B188)</f>
        <v>山东药玻</v>
      </c>
      <c r="D188" s="76">
        <f>[5]!s_pq_pctchange(B188,$B$5,$D$5)</f>
        <v>8.1810961080222242</v>
      </c>
      <c r="E188" s="72">
        <f>[5]!S_VAL_PE_TTM(B188,$D$5)</f>
        <v>29.902301788330078</v>
      </c>
      <c r="F188" s="72">
        <f>[5]!S_VAL_PB(B188,$E$5,1)</f>
        <v>1.7040483951568604</v>
      </c>
      <c r="G188" s="72">
        <f>[5]!S_VAL_MV(B188,$D$5)/100000000</f>
        <v>35.055171118199993</v>
      </c>
      <c r="H188" s="76">
        <f>[5]!s_pq_pctchange(B188,$F$5,$G$5)</f>
        <v>-0.59642147117296984</v>
      </c>
    </row>
    <row r="189" spans="1:8">
      <c r="A189" s="171"/>
      <c r="B189" s="109" t="s">
        <v>326</v>
      </c>
      <c r="C189" s="71" t="str">
        <f>[5]!S_INFO_NAME(B189)</f>
        <v>新华医疗</v>
      </c>
      <c r="D189" s="76">
        <f>[5]!s_pq_pctchange(B189,$B$5,$D$5)</f>
        <v>4.4927945747386122</v>
      </c>
      <c r="E189" s="72">
        <f>[5]!S_VAL_PE_TTM(B189,$D$5)</f>
        <v>48.501426696777344</v>
      </c>
      <c r="F189" s="72">
        <f>[5]!S_VAL_PB(B189,$E$5,1)</f>
        <v>5.9260063171386719</v>
      </c>
      <c r="G189" s="72">
        <f>[5]!S_VAL_MV(B189,$D$5)/100000000</f>
        <v>147.01311283439998</v>
      </c>
      <c r="H189" s="76">
        <f>[5]!s_pq_pctchange(B189,$F$5,$G$5)</f>
        <v>13.324687955908576</v>
      </c>
    </row>
    <row r="190" spans="1:8">
      <c r="A190" s="169" t="s">
        <v>334</v>
      </c>
      <c r="B190" s="109" t="s">
        <v>329</v>
      </c>
      <c r="C190" s="71" t="str">
        <f>[5]!S_INFO_NAME(B190)</f>
        <v>海虹控股</v>
      </c>
      <c r="D190" s="76">
        <f>[5]!s_pq_pctchange(B190,$B$5,$D$5)</f>
        <v>5.7603686635944618</v>
      </c>
      <c r="E190" s="72">
        <f>[5]!S_VAL_PE_TTM(B190,$D$5)</f>
        <v>1546.411865234375</v>
      </c>
      <c r="F190" s="72">
        <f>[5]!S_VAL_PB(B190,$E$5,1)</f>
        <v>16.884654998779297</v>
      </c>
      <c r="G190" s="72">
        <f>[5]!S_VAL_MV(B190,$D$5)/100000000</f>
        <v>206.27969581799999</v>
      </c>
      <c r="H190" s="76">
        <f>[5]!s_pq_pctchange(B190,$F$5,$G$5)</f>
        <v>-11.814345991561181</v>
      </c>
    </row>
    <row r="191" spans="1:8">
      <c r="A191" s="170"/>
      <c r="B191" s="109" t="s">
        <v>328</v>
      </c>
      <c r="C191" s="71" t="str">
        <f>[5]!S_INFO_NAME(B191)</f>
        <v>爱尔眼科</v>
      </c>
      <c r="D191" s="76">
        <f>[5]!s_pq_pctchange(B191,$B$5,$D$5)</f>
        <v>3.216042376087791</v>
      </c>
      <c r="E191" s="72">
        <f>[5]!S_VAL_PE_TTM(B191,$D$5)</f>
        <v>60.141677856445313</v>
      </c>
      <c r="F191" s="72">
        <f>[5]!S_VAL_PB(B191,$E$5,1)</f>
        <v>10.452848434448242</v>
      </c>
      <c r="G191" s="72">
        <f>[5]!S_VAL_MV(B191,$D$5)/100000000</f>
        <v>178.2639210088</v>
      </c>
      <c r="H191" s="76">
        <f>[5]!s_pq_pctchange(B191,$F$5,$G$5)</f>
        <v>-3.2248062015503787</v>
      </c>
    </row>
    <row r="192" spans="1:8">
      <c r="A192" s="170"/>
      <c r="B192" s="109" t="s">
        <v>330</v>
      </c>
      <c r="C192" s="71" t="str">
        <f>[5]!S_INFO_NAME(B192)</f>
        <v>泰格医药</v>
      </c>
      <c r="D192" s="76">
        <f>[5]!s_pq_pctchange(B192,$B$5,$D$5)</f>
        <v>3.7431693989070869</v>
      </c>
      <c r="E192" s="72">
        <f>[5]!S_VAL_PE_TTM(B192,$D$5)</f>
        <v>72.70709228515625</v>
      </c>
      <c r="F192" s="72">
        <f>[5]!S_VAL_PB(B192,$E$5,1)</f>
        <v>10.235339164733887</v>
      </c>
      <c r="G192" s="72">
        <f>[5]!S_VAL_MV(B192,$D$5)/100000000</f>
        <v>81.103920000000002</v>
      </c>
      <c r="H192" s="76">
        <f>[5]!s_pq_pctchange(B192,$F$5,$G$5)</f>
        <v>-4.1446872645063859</v>
      </c>
    </row>
    <row r="193" spans="1:8">
      <c r="A193" s="170"/>
      <c r="B193" s="109" t="s">
        <v>331</v>
      </c>
      <c r="C193" s="71" t="str">
        <f>[5]!S_INFO_NAME(B193)</f>
        <v>通策医疗</v>
      </c>
      <c r="D193" s="76">
        <f>[5]!s_pq_pctchange(B193,$B$5,$D$5)</f>
        <v>2.2702702702702693</v>
      </c>
      <c r="E193" s="72">
        <f>[5]!S_VAL_PE_TTM(B193,$D$5)</f>
        <v>69.823768615722656</v>
      </c>
      <c r="F193" s="72">
        <f>[5]!S_VAL_PB(B193,$E$5,1)</f>
        <v>14.642313957214355</v>
      </c>
      <c r="G193" s="72">
        <f>[5]!S_VAL_MV(B193,$D$5)/100000000</f>
        <v>75.831360000000004</v>
      </c>
      <c r="H193" s="76">
        <f>[5]!s_pq_pctchange(B193,$F$5,$G$5)</f>
        <v>-6.8915382378598515</v>
      </c>
    </row>
    <row r="194" spans="1:8">
      <c r="A194" s="131"/>
      <c r="B194" s="109"/>
      <c r="C194" s="71"/>
      <c r="D194" s="76"/>
      <c r="E194" s="72"/>
      <c r="F194" s="72"/>
      <c r="G194" s="72"/>
      <c r="H194" s="76"/>
    </row>
    <row r="195" spans="1:8">
      <c r="A195" s="50" t="s">
        <v>351</v>
      </c>
      <c r="B195" s="50" t="s">
        <v>353</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I624" activePane="bottomRight" state="frozen"/>
      <selection pane="topRight" activeCell="I1" sqref="I1"/>
      <selection pane="bottomLeft" activeCell="A5" sqref="A5"/>
      <selection pane="bottomRight" activeCell="I623" sqref="I623:Q639"/>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563</v>
      </c>
      <c r="I3" s="46" t="s">
        <v>590</v>
      </c>
      <c r="J3" s="46" t="s">
        <v>563</v>
      </c>
      <c r="K3" s="46" t="s">
        <v>585</v>
      </c>
      <c r="L3" s="46" t="s">
        <v>563</v>
      </c>
      <c r="M3" s="46" t="s">
        <v>582</v>
      </c>
      <c r="N3" s="46" t="s">
        <v>563</v>
      </c>
      <c r="O3" s="46" t="s">
        <v>579</v>
      </c>
      <c r="P3" s="46" t="s">
        <v>563</v>
      </c>
      <c r="Q3" s="46" t="s">
        <v>592</v>
      </c>
    </row>
    <row r="4" spans="1:17">
      <c r="H4" s="40" t="s">
        <v>565</v>
      </c>
      <c r="I4" s="40" t="s">
        <v>566</v>
      </c>
      <c r="J4" s="40" t="s">
        <v>565</v>
      </c>
      <c r="K4" s="40" t="s">
        <v>566</v>
      </c>
      <c r="L4" s="40" t="s">
        <v>565</v>
      </c>
      <c r="M4" s="40" t="s">
        <v>566</v>
      </c>
      <c r="N4" s="40" t="s">
        <v>565</v>
      </c>
      <c r="O4" s="40" t="s">
        <v>566</v>
      </c>
      <c r="P4" s="40" t="s">
        <v>565</v>
      </c>
      <c r="Q4" s="40" t="s">
        <v>566</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2">
        <v>41747</v>
      </c>
      <c r="M519" s="81">
        <v>80</v>
      </c>
      <c r="N519" s="132">
        <v>41747</v>
      </c>
      <c r="O519" s="81">
        <v>142.5</v>
      </c>
      <c r="P519" s="132">
        <v>41747</v>
      </c>
      <c r="Q519" s="81">
        <v>28</v>
      </c>
    </row>
    <row r="520" spans="8:17">
      <c r="H520" s="56">
        <v>41750</v>
      </c>
      <c r="I520" s="84">
        <v>185</v>
      </c>
      <c r="J520" s="56">
        <v>41750</v>
      </c>
      <c r="K520" s="81">
        <v>85</v>
      </c>
      <c r="L520" s="132">
        <v>41750</v>
      </c>
      <c r="M520" s="81">
        <v>80</v>
      </c>
      <c r="N520" s="132">
        <v>41750</v>
      </c>
      <c r="O520" s="81">
        <v>142.5</v>
      </c>
      <c r="P520" s="132">
        <v>41750</v>
      </c>
      <c r="Q520" s="81">
        <v>28</v>
      </c>
    </row>
    <row r="521" spans="8:17">
      <c r="H521" s="56">
        <v>41751</v>
      </c>
      <c r="I521" s="84">
        <v>185</v>
      </c>
      <c r="J521" s="56">
        <v>41751</v>
      </c>
      <c r="K521" s="81">
        <v>85</v>
      </c>
      <c r="L521" s="132">
        <v>41751</v>
      </c>
      <c r="M521" s="81">
        <v>80</v>
      </c>
      <c r="N521" s="132">
        <v>41751</v>
      </c>
      <c r="O521" s="81">
        <v>142.5</v>
      </c>
      <c r="P521" s="132">
        <v>41751</v>
      </c>
      <c r="Q521" s="81">
        <v>28</v>
      </c>
    </row>
    <row r="522" spans="8:17">
      <c r="H522" s="56">
        <v>41752</v>
      </c>
      <c r="I522" s="84">
        <v>185</v>
      </c>
      <c r="J522" s="56">
        <v>41752</v>
      </c>
      <c r="K522" s="81">
        <v>85</v>
      </c>
      <c r="L522" s="132">
        <v>41752</v>
      </c>
      <c r="M522" s="81">
        <v>80</v>
      </c>
      <c r="N522" s="132">
        <v>41752</v>
      </c>
      <c r="O522" s="81">
        <v>142.5</v>
      </c>
      <c r="P522" s="132">
        <v>41752</v>
      </c>
      <c r="Q522" s="81">
        <v>28</v>
      </c>
    </row>
    <row r="523" spans="8:17">
      <c r="H523" s="56">
        <v>41753</v>
      </c>
      <c r="I523" s="84">
        <v>185</v>
      </c>
      <c r="J523" s="56">
        <v>41753</v>
      </c>
      <c r="K523" s="81">
        <v>90</v>
      </c>
      <c r="L523" s="132">
        <v>41753</v>
      </c>
      <c r="M523" s="81">
        <v>80</v>
      </c>
      <c r="N523" s="132">
        <v>41753</v>
      </c>
      <c r="O523" s="81">
        <v>142.5</v>
      </c>
      <c r="P523" s="132">
        <v>41753</v>
      </c>
      <c r="Q523" s="81">
        <v>28</v>
      </c>
    </row>
    <row r="524" spans="8:17">
      <c r="H524" s="56">
        <v>41754</v>
      </c>
      <c r="I524" s="84">
        <v>185</v>
      </c>
      <c r="J524" s="56">
        <v>41754</v>
      </c>
      <c r="K524" s="81">
        <v>90</v>
      </c>
      <c r="L524" s="132">
        <v>41754</v>
      </c>
      <c r="M524" s="81">
        <v>80</v>
      </c>
      <c r="N524" s="132">
        <v>41754</v>
      </c>
      <c r="O524" s="81">
        <v>142.5</v>
      </c>
      <c r="P524" s="132">
        <v>41754</v>
      </c>
      <c r="Q524" s="81">
        <v>28</v>
      </c>
    </row>
    <row r="525" spans="8:17">
      <c r="H525" s="56">
        <v>41757</v>
      </c>
      <c r="I525" s="84">
        <v>185</v>
      </c>
      <c r="J525" s="56">
        <v>41757</v>
      </c>
      <c r="K525" s="81">
        <v>90</v>
      </c>
      <c r="L525" s="132">
        <v>41757</v>
      </c>
      <c r="M525" s="81">
        <v>80</v>
      </c>
      <c r="N525" s="132">
        <v>41757</v>
      </c>
      <c r="O525" s="81">
        <v>142.5</v>
      </c>
      <c r="P525" s="132">
        <v>41757</v>
      </c>
      <c r="Q525" s="81">
        <v>28</v>
      </c>
    </row>
    <row r="526" spans="8:17">
      <c r="H526" s="56">
        <v>41758</v>
      </c>
      <c r="I526" s="84">
        <v>200</v>
      </c>
      <c r="J526" s="56">
        <v>41758</v>
      </c>
      <c r="K526" s="81">
        <v>90</v>
      </c>
      <c r="L526" s="132">
        <v>41758</v>
      </c>
      <c r="M526" s="81">
        <v>81</v>
      </c>
      <c r="N526" s="132">
        <v>41758</v>
      </c>
      <c r="O526" s="81">
        <v>142.5</v>
      </c>
      <c r="P526" s="132">
        <v>41758</v>
      </c>
      <c r="Q526" s="81">
        <v>28</v>
      </c>
    </row>
    <row r="527" spans="8:17">
      <c r="H527" s="56">
        <v>41759</v>
      </c>
      <c r="I527" s="84">
        <v>200</v>
      </c>
      <c r="J527" s="56">
        <v>41759</v>
      </c>
      <c r="K527" s="81">
        <v>90</v>
      </c>
      <c r="L527" s="132">
        <v>41759</v>
      </c>
      <c r="M527" s="81">
        <v>81</v>
      </c>
      <c r="N527" s="132">
        <v>41759</v>
      </c>
      <c r="O527" s="81">
        <v>142.5</v>
      </c>
      <c r="P527" s="132">
        <v>41759</v>
      </c>
      <c r="Q527" s="81">
        <v>28</v>
      </c>
    </row>
    <row r="528" spans="8:17">
      <c r="H528" s="56">
        <v>41763</v>
      </c>
      <c r="I528" s="84">
        <v>200</v>
      </c>
      <c r="J528" s="56">
        <v>41763</v>
      </c>
      <c r="K528" s="81">
        <v>90</v>
      </c>
      <c r="L528" s="132">
        <v>41763</v>
      </c>
      <c r="M528" s="81">
        <v>81</v>
      </c>
      <c r="N528" s="132">
        <v>41763</v>
      </c>
      <c r="O528" s="81">
        <v>142.5</v>
      </c>
      <c r="P528" s="132">
        <v>41763</v>
      </c>
      <c r="Q528" s="81">
        <v>28</v>
      </c>
    </row>
    <row r="529" spans="8:17">
      <c r="H529" s="56">
        <v>41764</v>
      </c>
      <c r="I529" s="84">
        <v>200</v>
      </c>
      <c r="J529" s="133">
        <v>41764</v>
      </c>
      <c r="K529" s="84">
        <v>90</v>
      </c>
      <c r="L529" s="111">
        <v>41764</v>
      </c>
      <c r="M529" s="81">
        <v>81</v>
      </c>
      <c r="N529" s="111">
        <v>41764</v>
      </c>
      <c r="O529" s="81">
        <v>142.5</v>
      </c>
      <c r="P529" s="132">
        <v>41764</v>
      </c>
      <c r="Q529" s="81">
        <v>28</v>
      </c>
    </row>
    <row r="530" spans="8:17">
      <c r="H530" s="56">
        <v>41765</v>
      </c>
      <c r="I530" s="84">
        <v>200</v>
      </c>
      <c r="J530" s="133">
        <v>41765</v>
      </c>
      <c r="K530" s="84">
        <v>90</v>
      </c>
      <c r="L530" s="111">
        <v>41765</v>
      </c>
      <c r="M530" s="81">
        <v>81</v>
      </c>
      <c r="N530" s="111">
        <v>41765</v>
      </c>
      <c r="O530" s="81">
        <v>142.5</v>
      </c>
      <c r="P530" s="132">
        <v>41765</v>
      </c>
      <c r="Q530" s="81">
        <v>28</v>
      </c>
    </row>
    <row r="531" spans="8:17">
      <c r="H531" s="56">
        <v>41766</v>
      </c>
      <c r="I531" s="84">
        <v>200</v>
      </c>
      <c r="J531" s="133">
        <v>41766</v>
      </c>
      <c r="K531" s="84">
        <v>90</v>
      </c>
      <c r="L531" s="111">
        <v>41766</v>
      </c>
      <c r="M531" s="81">
        <v>81</v>
      </c>
      <c r="N531" s="111">
        <v>41766</v>
      </c>
      <c r="O531" s="81">
        <v>142.5</v>
      </c>
      <c r="P531" s="132">
        <v>41766</v>
      </c>
      <c r="Q531" s="81">
        <v>28</v>
      </c>
    </row>
    <row r="532" spans="8:17">
      <c r="H532" s="56">
        <v>41767</v>
      </c>
      <c r="I532" s="84">
        <v>200</v>
      </c>
      <c r="J532" s="133">
        <v>41767</v>
      </c>
      <c r="K532" s="84">
        <v>90</v>
      </c>
      <c r="L532" s="111">
        <v>41767</v>
      </c>
      <c r="M532" s="81">
        <v>81</v>
      </c>
      <c r="N532" s="111">
        <v>41767</v>
      </c>
      <c r="O532" s="81">
        <v>142.5</v>
      </c>
      <c r="P532" s="132">
        <v>41767</v>
      </c>
      <c r="Q532" s="81">
        <v>28</v>
      </c>
    </row>
    <row r="533" spans="8:17">
      <c r="H533" s="56">
        <v>41768</v>
      </c>
      <c r="I533" s="84">
        <v>200</v>
      </c>
      <c r="J533" s="133">
        <v>41768</v>
      </c>
      <c r="K533" s="84">
        <v>90</v>
      </c>
      <c r="L533" s="111">
        <v>41768</v>
      </c>
      <c r="M533" s="81">
        <v>81</v>
      </c>
      <c r="N533" s="111">
        <v>41768</v>
      </c>
      <c r="O533" s="81">
        <v>142.5</v>
      </c>
      <c r="P533" s="132">
        <v>41768</v>
      </c>
      <c r="Q533" s="81">
        <v>28</v>
      </c>
    </row>
    <row r="534" spans="8:17">
      <c r="H534" s="56">
        <v>41771</v>
      </c>
      <c r="I534" s="84">
        <v>200</v>
      </c>
      <c r="J534" s="133">
        <v>41771</v>
      </c>
      <c r="K534" s="84">
        <v>90</v>
      </c>
      <c r="L534" s="111">
        <v>41771</v>
      </c>
      <c r="M534" s="81">
        <v>81</v>
      </c>
      <c r="N534" s="111">
        <v>41771</v>
      </c>
      <c r="O534" s="81">
        <v>142.5</v>
      </c>
      <c r="P534" s="132">
        <v>41771</v>
      </c>
      <c r="Q534" s="81">
        <v>28</v>
      </c>
    </row>
    <row r="535" spans="8:17">
      <c r="H535" s="56">
        <v>41772</v>
      </c>
      <c r="I535" s="84">
        <v>200</v>
      </c>
      <c r="J535" s="133">
        <v>41772</v>
      </c>
      <c r="K535" s="84">
        <v>90</v>
      </c>
      <c r="L535" s="111">
        <v>41772</v>
      </c>
      <c r="M535" s="81">
        <v>81</v>
      </c>
      <c r="N535" s="111">
        <v>41772</v>
      </c>
      <c r="O535" s="81">
        <v>142.5</v>
      </c>
      <c r="P535" s="132">
        <v>41772</v>
      </c>
      <c r="Q535" s="81">
        <v>28</v>
      </c>
    </row>
    <row r="536" spans="8:17">
      <c r="H536" s="56">
        <v>41773</v>
      </c>
      <c r="I536" s="84">
        <v>200</v>
      </c>
      <c r="J536" s="133">
        <v>41773</v>
      </c>
      <c r="K536" s="84">
        <v>90</v>
      </c>
      <c r="L536" s="133">
        <v>41773</v>
      </c>
      <c r="M536" s="84">
        <v>81</v>
      </c>
      <c r="N536" s="133">
        <v>41773</v>
      </c>
      <c r="O536" s="84">
        <v>142.5</v>
      </c>
      <c r="P536" s="133">
        <v>41773</v>
      </c>
      <c r="Q536" s="84">
        <v>28</v>
      </c>
    </row>
    <row r="537" spans="8:17">
      <c r="H537" s="56">
        <v>41774</v>
      </c>
      <c r="I537" s="84">
        <v>200</v>
      </c>
      <c r="J537" s="133">
        <v>41774</v>
      </c>
      <c r="K537" s="84">
        <v>90</v>
      </c>
      <c r="L537" s="133">
        <v>41774</v>
      </c>
      <c r="M537" s="84">
        <v>81</v>
      </c>
      <c r="N537" s="133">
        <v>41774</v>
      </c>
      <c r="O537" s="84">
        <v>142.5</v>
      </c>
      <c r="P537" s="133">
        <v>41774</v>
      </c>
      <c r="Q537" s="84">
        <v>28</v>
      </c>
    </row>
    <row r="538" spans="8:17">
      <c r="H538" s="56">
        <v>41775</v>
      </c>
      <c r="I538" s="84">
        <v>200</v>
      </c>
      <c r="J538" s="133">
        <v>41775</v>
      </c>
      <c r="K538" s="84">
        <v>90</v>
      </c>
      <c r="L538" s="133">
        <v>41775</v>
      </c>
      <c r="M538" s="84">
        <v>81</v>
      </c>
      <c r="N538" s="133">
        <v>41775</v>
      </c>
      <c r="O538" s="84">
        <v>142.5</v>
      </c>
      <c r="P538" s="133">
        <v>41775</v>
      </c>
      <c r="Q538" s="84">
        <v>28</v>
      </c>
    </row>
    <row r="539" spans="8:17">
      <c r="H539" s="56">
        <v>41778</v>
      </c>
      <c r="I539" s="84">
        <v>200</v>
      </c>
      <c r="J539" s="133">
        <v>41778</v>
      </c>
      <c r="K539" s="84">
        <v>90</v>
      </c>
      <c r="L539" s="133">
        <v>41778</v>
      </c>
      <c r="M539" s="84">
        <v>81</v>
      </c>
      <c r="N539" s="133">
        <v>41778</v>
      </c>
      <c r="O539" s="84">
        <v>142.5</v>
      </c>
      <c r="P539" s="133">
        <v>41778</v>
      </c>
      <c r="Q539" s="84">
        <v>28</v>
      </c>
    </row>
    <row r="540" spans="8:17">
      <c r="H540" s="56">
        <v>41779</v>
      </c>
      <c r="I540" s="84">
        <v>200</v>
      </c>
      <c r="J540" s="133">
        <v>41779</v>
      </c>
      <c r="K540" s="84">
        <v>90</v>
      </c>
      <c r="L540" s="133">
        <v>41779</v>
      </c>
      <c r="M540" s="84">
        <v>81</v>
      </c>
      <c r="N540" s="133">
        <v>41779</v>
      </c>
      <c r="O540" s="84">
        <v>142.5</v>
      </c>
      <c r="P540" s="133">
        <v>41779</v>
      </c>
      <c r="Q540" s="84">
        <v>28</v>
      </c>
    </row>
    <row r="541" spans="8:17">
      <c r="H541" s="56">
        <v>41780</v>
      </c>
      <c r="I541" s="84">
        <v>200</v>
      </c>
      <c r="J541" s="134">
        <v>41780</v>
      </c>
      <c r="K541" s="84">
        <v>90</v>
      </c>
      <c r="L541" s="111">
        <v>41780</v>
      </c>
      <c r="M541" s="84">
        <v>81</v>
      </c>
      <c r="N541" s="111">
        <v>41780</v>
      </c>
      <c r="O541" s="84">
        <v>142.5</v>
      </c>
      <c r="P541" s="111">
        <v>41780</v>
      </c>
      <c r="Q541" s="84">
        <v>28</v>
      </c>
    </row>
    <row r="542" spans="8:17">
      <c r="H542" s="56">
        <v>41781</v>
      </c>
      <c r="I542" s="84">
        <v>200</v>
      </c>
      <c r="J542" s="134">
        <v>41781</v>
      </c>
      <c r="K542" s="84">
        <v>90</v>
      </c>
      <c r="L542" s="111">
        <v>41781</v>
      </c>
      <c r="M542" s="84">
        <v>81</v>
      </c>
      <c r="N542" s="111">
        <v>41781</v>
      </c>
      <c r="O542" s="84">
        <v>142.5</v>
      </c>
      <c r="P542" s="111">
        <v>41781</v>
      </c>
      <c r="Q542" s="84">
        <v>28</v>
      </c>
    </row>
    <row r="543" spans="8:17">
      <c r="H543" s="56">
        <v>41782</v>
      </c>
      <c r="I543" s="84">
        <v>200</v>
      </c>
      <c r="J543" s="134">
        <v>41782</v>
      </c>
      <c r="K543" s="84">
        <v>90</v>
      </c>
      <c r="L543" s="111">
        <v>41782</v>
      </c>
      <c r="M543" s="84">
        <v>81</v>
      </c>
      <c r="N543" s="111">
        <v>41782</v>
      </c>
      <c r="O543" s="84">
        <v>142.5</v>
      </c>
      <c r="P543" s="111">
        <v>41782</v>
      </c>
      <c r="Q543" s="84">
        <v>28</v>
      </c>
    </row>
    <row r="544" spans="8:17">
      <c r="H544" s="56">
        <v>41785</v>
      </c>
      <c r="I544" s="84">
        <v>190</v>
      </c>
      <c r="J544" s="134">
        <v>41785</v>
      </c>
      <c r="K544" s="84">
        <v>86</v>
      </c>
      <c r="L544" s="111">
        <v>41785</v>
      </c>
      <c r="M544" s="84">
        <v>81</v>
      </c>
      <c r="N544" s="111">
        <v>41785</v>
      </c>
      <c r="O544" s="84">
        <v>142.5</v>
      </c>
      <c r="P544" s="111">
        <v>41785</v>
      </c>
      <c r="Q544" s="84">
        <v>28</v>
      </c>
    </row>
    <row r="545" spans="8:17">
      <c r="H545" s="56">
        <v>41787</v>
      </c>
      <c r="I545" s="84">
        <v>190</v>
      </c>
      <c r="J545" s="134">
        <v>41787</v>
      </c>
      <c r="K545" s="84">
        <v>86</v>
      </c>
      <c r="L545" s="111">
        <v>41787</v>
      </c>
      <c r="M545" s="84">
        <v>81</v>
      </c>
      <c r="N545" s="111">
        <v>41787</v>
      </c>
      <c r="O545" s="84">
        <v>142.5</v>
      </c>
      <c r="P545" s="111">
        <v>41787</v>
      </c>
      <c r="Q545" s="84">
        <v>28</v>
      </c>
    </row>
    <row r="546" spans="8:17">
      <c r="H546" s="56">
        <v>41788</v>
      </c>
      <c r="I546" s="84">
        <v>190</v>
      </c>
      <c r="J546" s="134">
        <v>41788</v>
      </c>
      <c r="K546" s="84">
        <v>86</v>
      </c>
      <c r="L546" s="111">
        <v>41788</v>
      </c>
      <c r="M546" s="84">
        <v>81</v>
      </c>
      <c r="N546" s="111">
        <v>41788</v>
      </c>
      <c r="O546" s="84">
        <v>142.5</v>
      </c>
      <c r="P546" s="111">
        <v>41788</v>
      </c>
      <c r="Q546" s="84">
        <v>28</v>
      </c>
    </row>
    <row r="547" spans="8:17">
      <c r="H547" s="56">
        <v>41789</v>
      </c>
      <c r="I547" s="84">
        <v>190</v>
      </c>
      <c r="J547" s="134">
        <v>41789</v>
      </c>
      <c r="K547" s="84">
        <v>86</v>
      </c>
      <c r="L547" s="111">
        <v>41789</v>
      </c>
      <c r="M547" s="84">
        <v>81</v>
      </c>
      <c r="N547" s="111">
        <v>41789</v>
      </c>
      <c r="O547" s="84">
        <v>142.5</v>
      </c>
      <c r="P547" s="111">
        <v>41789</v>
      </c>
      <c r="Q547" s="84">
        <v>28</v>
      </c>
    </row>
    <row r="548" spans="8:17">
      <c r="H548" s="56">
        <v>41793</v>
      </c>
      <c r="I548" s="84">
        <v>190</v>
      </c>
      <c r="J548" s="134">
        <v>41793</v>
      </c>
      <c r="K548" s="84">
        <v>86</v>
      </c>
      <c r="L548" s="111">
        <v>41793</v>
      </c>
      <c r="M548" s="84">
        <v>81</v>
      </c>
      <c r="N548" s="111">
        <v>41793</v>
      </c>
      <c r="O548" s="84">
        <v>142.5</v>
      </c>
      <c r="P548" s="111">
        <v>41793</v>
      </c>
      <c r="Q548" s="84">
        <v>28</v>
      </c>
    </row>
    <row r="549" spans="8:17">
      <c r="H549" s="56">
        <v>41794</v>
      </c>
      <c r="I549" s="84">
        <v>190</v>
      </c>
      <c r="J549" s="134">
        <v>41794</v>
      </c>
      <c r="K549" s="84">
        <v>86</v>
      </c>
      <c r="L549" s="111">
        <v>41794</v>
      </c>
      <c r="M549" s="84">
        <v>81</v>
      </c>
      <c r="N549" s="111">
        <v>41794</v>
      </c>
      <c r="O549" s="84">
        <v>142.5</v>
      </c>
      <c r="P549" s="111">
        <v>41794</v>
      </c>
      <c r="Q549" s="84">
        <v>28</v>
      </c>
    </row>
    <row r="550" spans="8:17">
      <c r="H550" s="56">
        <v>41795</v>
      </c>
      <c r="I550" s="84">
        <v>190</v>
      </c>
      <c r="J550" s="134">
        <v>41795</v>
      </c>
      <c r="K550" s="84">
        <v>86</v>
      </c>
      <c r="L550" s="111">
        <v>41795</v>
      </c>
      <c r="M550" s="84">
        <v>81</v>
      </c>
      <c r="N550" s="111">
        <v>41795</v>
      </c>
      <c r="O550" s="84">
        <v>142.5</v>
      </c>
      <c r="P550" s="111">
        <v>41795</v>
      </c>
      <c r="Q550" s="84">
        <v>28</v>
      </c>
    </row>
    <row r="551" spans="8:17">
      <c r="H551" s="56">
        <v>41796</v>
      </c>
      <c r="I551" s="84">
        <v>190</v>
      </c>
      <c r="J551" s="134">
        <v>41796</v>
      </c>
      <c r="K551" s="84">
        <v>86</v>
      </c>
      <c r="L551" s="111">
        <v>41796</v>
      </c>
      <c r="M551" s="84">
        <v>81</v>
      </c>
      <c r="N551" s="111">
        <v>41796</v>
      </c>
      <c r="O551" s="84">
        <v>142.5</v>
      </c>
      <c r="P551" s="111">
        <v>41796</v>
      </c>
      <c r="Q551" s="84">
        <v>28</v>
      </c>
    </row>
    <row r="552" spans="8:17">
      <c r="H552" s="56">
        <v>41799</v>
      </c>
      <c r="I552" s="84">
        <v>190</v>
      </c>
      <c r="J552" s="134">
        <v>41799</v>
      </c>
      <c r="K552" s="84">
        <v>86</v>
      </c>
      <c r="L552" s="111">
        <v>41799</v>
      </c>
      <c r="M552" s="84">
        <v>81</v>
      </c>
      <c r="N552" s="111">
        <v>41799</v>
      </c>
      <c r="O552" s="84">
        <v>142.5</v>
      </c>
      <c r="P552" s="111">
        <v>41799</v>
      </c>
      <c r="Q552" s="84">
        <v>28</v>
      </c>
    </row>
    <row r="553" spans="8:17">
      <c r="H553" s="56">
        <v>41800</v>
      </c>
      <c r="I553" s="84">
        <v>190</v>
      </c>
      <c r="J553" s="134">
        <v>41800</v>
      </c>
      <c r="K553" s="84">
        <v>86</v>
      </c>
      <c r="L553" s="111">
        <v>41800</v>
      </c>
      <c r="M553" s="84">
        <v>81</v>
      </c>
      <c r="N553" s="111">
        <v>41800</v>
      </c>
      <c r="O553" s="84">
        <v>142.5</v>
      </c>
      <c r="P553" s="111">
        <v>41800</v>
      </c>
      <c r="Q553" s="84">
        <v>28</v>
      </c>
    </row>
    <row r="554" spans="8:17">
      <c r="H554" s="56">
        <v>41801</v>
      </c>
      <c r="I554" s="84">
        <v>190</v>
      </c>
      <c r="J554" s="133">
        <v>41801</v>
      </c>
      <c r="K554" s="84">
        <v>86</v>
      </c>
      <c r="L554" s="133">
        <v>41801</v>
      </c>
      <c r="M554" s="84">
        <v>81</v>
      </c>
      <c r="N554" s="133">
        <v>41801</v>
      </c>
      <c r="O554" s="84">
        <v>142.5</v>
      </c>
      <c r="P554" s="133">
        <v>41801</v>
      </c>
      <c r="Q554" s="84">
        <v>28</v>
      </c>
    </row>
    <row r="555" spans="8:17">
      <c r="H555" s="56">
        <v>41802</v>
      </c>
      <c r="I555" s="84">
        <v>190</v>
      </c>
      <c r="J555" s="133">
        <v>41802</v>
      </c>
      <c r="K555" s="84">
        <v>86</v>
      </c>
      <c r="L555" s="133">
        <v>41802</v>
      </c>
      <c r="M555" s="84">
        <v>81</v>
      </c>
      <c r="N555" s="133">
        <v>41802</v>
      </c>
      <c r="O555" s="84">
        <v>142.5</v>
      </c>
      <c r="P555" s="133">
        <v>41802</v>
      </c>
      <c r="Q555" s="84">
        <v>28</v>
      </c>
    </row>
    <row r="556" spans="8:17">
      <c r="H556" s="56">
        <v>41803</v>
      </c>
      <c r="I556" s="84">
        <v>190</v>
      </c>
      <c r="J556" s="133">
        <v>41803</v>
      </c>
      <c r="K556" s="84">
        <v>85</v>
      </c>
      <c r="L556" s="133">
        <v>41803</v>
      </c>
      <c r="M556" s="84">
        <v>81</v>
      </c>
      <c r="N556" s="133">
        <v>41803</v>
      </c>
      <c r="O556" s="84">
        <v>142.5</v>
      </c>
      <c r="P556" s="133">
        <v>41803</v>
      </c>
      <c r="Q556" s="84">
        <v>28</v>
      </c>
    </row>
    <row r="557" spans="8:17">
      <c r="H557" s="56">
        <v>41806</v>
      </c>
      <c r="I557" s="84">
        <v>190</v>
      </c>
      <c r="J557" s="133">
        <v>41806</v>
      </c>
      <c r="K557" s="84">
        <v>85</v>
      </c>
      <c r="L557" s="133">
        <v>41806</v>
      </c>
      <c r="M557" s="84">
        <v>81</v>
      </c>
      <c r="N557" s="133">
        <v>41806</v>
      </c>
      <c r="O557" s="84">
        <v>142.5</v>
      </c>
      <c r="P557" s="133">
        <v>41806</v>
      </c>
      <c r="Q557" s="84">
        <v>28</v>
      </c>
    </row>
    <row r="558" spans="8:17">
      <c r="H558" s="56">
        <v>41807</v>
      </c>
      <c r="I558" s="84">
        <v>190</v>
      </c>
      <c r="J558" s="133">
        <v>41807</v>
      </c>
      <c r="K558" s="84">
        <v>85</v>
      </c>
      <c r="L558" s="133">
        <v>41807</v>
      </c>
      <c r="M558" s="84">
        <v>81</v>
      </c>
      <c r="N558" s="133">
        <v>41807</v>
      </c>
      <c r="O558" s="84">
        <v>142.5</v>
      </c>
      <c r="P558" s="133">
        <v>41807</v>
      </c>
      <c r="Q558" s="84">
        <v>28</v>
      </c>
    </row>
    <row r="559" spans="8:17">
      <c r="H559" s="56">
        <v>41808</v>
      </c>
      <c r="I559" s="84">
        <v>190</v>
      </c>
      <c r="J559" s="133">
        <v>41808</v>
      </c>
      <c r="K559" s="84">
        <v>84</v>
      </c>
      <c r="L559" s="133">
        <v>41808</v>
      </c>
      <c r="M559" s="84">
        <v>81</v>
      </c>
      <c r="N559" s="133">
        <v>41808</v>
      </c>
      <c r="O559" s="84">
        <v>142.5</v>
      </c>
      <c r="P559" s="133">
        <v>41808</v>
      </c>
      <c r="Q559" s="84">
        <v>28</v>
      </c>
    </row>
    <row r="560" spans="8:17">
      <c r="H560" s="56">
        <v>41809</v>
      </c>
      <c r="I560" s="84">
        <v>190</v>
      </c>
      <c r="J560" s="133">
        <v>41809</v>
      </c>
      <c r="K560" s="84">
        <v>84</v>
      </c>
      <c r="L560" s="133">
        <v>41809</v>
      </c>
      <c r="M560" s="84">
        <v>81</v>
      </c>
      <c r="N560" s="133">
        <v>41809</v>
      </c>
      <c r="O560" s="84">
        <v>142.5</v>
      </c>
      <c r="P560" s="133">
        <v>41809</v>
      </c>
      <c r="Q560" s="84">
        <v>28</v>
      </c>
    </row>
    <row r="561" spans="8:17">
      <c r="H561" s="56">
        <v>41810</v>
      </c>
      <c r="I561" s="84">
        <v>190</v>
      </c>
      <c r="J561" s="133">
        <v>41810</v>
      </c>
      <c r="K561" s="84">
        <v>84</v>
      </c>
      <c r="L561" s="133">
        <v>41810</v>
      </c>
      <c r="M561" s="84">
        <v>81</v>
      </c>
      <c r="N561" s="133">
        <v>41810</v>
      </c>
      <c r="O561" s="84">
        <v>142.5</v>
      </c>
      <c r="P561" s="133">
        <v>41810</v>
      </c>
      <c r="Q561" s="84">
        <v>28</v>
      </c>
    </row>
    <row r="562" spans="8:17">
      <c r="H562" s="56">
        <v>41813</v>
      </c>
      <c r="I562" s="84">
        <v>190</v>
      </c>
      <c r="J562" s="133">
        <v>41813</v>
      </c>
      <c r="K562" s="84">
        <v>84</v>
      </c>
      <c r="L562" s="133">
        <v>41813</v>
      </c>
      <c r="M562" s="84">
        <v>81</v>
      </c>
      <c r="N562" s="133">
        <v>41813</v>
      </c>
      <c r="O562" s="84">
        <v>142.5</v>
      </c>
      <c r="P562" s="133">
        <v>41813</v>
      </c>
      <c r="Q562" s="84">
        <v>28</v>
      </c>
    </row>
    <row r="563" spans="8:17">
      <c r="H563" s="56">
        <v>41814</v>
      </c>
      <c r="I563" s="84">
        <v>190</v>
      </c>
      <c r="J563" s="133">
        <v>41814</v>
      </c>
      <c r="K563" s="84">
        <v>84</v>
      </c>
      <c r="L563" s="133">
        <v>41814</v>
      </c>
      <c r="M563" s="84">
        <v>81</v>
      </c>
      <c r="N563" s="133">
        <v>41814</v>
      </c>
      <c r="O563" s="84">
        <v>142.5</v>
      </c>
      <c r="P563" s="133">
        <v>41814</v>
      </c>
      <c r="Q563" s="84">
        <v>28</v>
      </c>
    </row>
    <row r="564" spans="8:17">
      <c r="H564" s="56">
        <v>41815</v>
      </c>
      <c r="I564" s="84">
        <v>190</v>
      </c>
      <c r="J564" s="133">
        <v>41815</v>
      </c>
      <c r="K564" s="84">
        <v>82</v>
      </c>
      <c r="L564" s="133">
        <v>41815</v>
      </c>
      <c r="M564" s="84">
        <v>81</v>
      </c>
      <c r="N564" s="133">
        <v>41815</v>
      </c>
      <c r="O564" s="84">
        <v>142.5</v>
      </c>
      <c r="P564" s="133">
        <v>41815</v>
      </c>
      <c r="Q564" s="84">
        <v>28</v>
      </c>
    </row>
    <row r="565" spans="8:17">
      <c r="H565" s="56">
        <v>41816</v>
      </c>
      <c r="I565" s="84">
        <v>188</v>
      </c>
      <c r="J565" s="133">
        <v>41816</v>
      </c>
      <c r="K565" s="84">
        <v>82</v>
      </c>
      <c r="L565" s="133">
        <v>41816</v>
      </c>
      <c r="M565" s="84">
        <v>81</v>
      </c>
      <c r="N565" s="133">
        <v>41816</v>
      </c>
      <c r="O565" s="84">
        <v>142.5</v>
      </c>
      <c r="P565" s="133">
        <v>41816</v>
      </c>
      <c r="Q565" s="84">
        <v>28</v>
      </c>
    </row>
    <row r="566" spans="8:17">
      <c r="H566" s="56">
        <v>41817</v>
      </c>
      <c r="I566" s="84">
        <v>188</v>
      </c>
      <c r="J566" s="133">
        <v>41817</v>
      </c>
      <c r="K566" s="84">
        <v>82</v>
      </c>
      <c r="L566" s="133">
        <v>41817</v>
      </c>
      <c r="M566" s="84">
        <v>81</v>
      </c>
      <c r="N566" s="133">
        <v>41817</v>
      </c>
      <c r="O566" s="84">
        <v>142.5</v>
      </c>
      <c r="P566" s="133">
        <v>41817</v>
      </c>
      <c r="Q566" s="84">
        <v>28</v>
      </c>
    </row>
    <row r="567" spans="8:17">
      <c r="H567" s="56">
        <v>41820</v>
      </c>
      <c r="I567" s="84">
        <v>188</v>
      </c>
      <c r="J567" s="133">
        <v>41820</v>
      </c>
      <c r="K567" s="84">
        <v>82</v>
      </c>
      <c r="L567" s="133">
        <v>41820</v>
      </c>
      <c r="M567" s="84">
        <v>81</v>
      </c>
      <c r="N567" s="133">
        <v>41820</v>
      </c>
      <c r="O567" s="84">
        <v>142.5</v>
      </c>
      <c r="P567" s="133">
        <v>41820</v>
      </c>
      <c r="Q567" s="84">
        <v>28</v>
      </c>
    </row>
    <row r="568" spans="8:17">
      <c r="H568" s="56">
        <v>41821</v>
      </c>
      <c r="I568" s="84">
        <v>188</v>
      </c>
      <c r="J568" s="133">
        <v>41821</v>
      </c>
      <c r="K568" s="84">
        <v>82</v>
      </c>
      <c r="L568" s="133">
        <v>41821</v>
      </c>
      <c r="M568" s="84">
        <v>81</v>
      </c>
      <c r="N568" s="133">
        <v>41821</v>
      </c>
      <c r="O568" s="84">
        <v>142.5</v>
      </c>
      <c r="P568" s="133">
        <v>41821</v>
      </c>
      <c r="Q568" s="84">
        <v>28</v>
      </c>
    </row>
    <row r="569" spans="8:17">
      <c r="H569" s="56">
        <v>41822</v>
      </c>
      <c r="I569" s="84">
        <v>188</v>
      </c>
      <c r="J569" s="133">
        <v>41822</v>
      </c>
      <c r="K569" s="84">
        <v>82</v>
      </c>
      <c r="L569" s="133">
        <v>41822</v>
      </c>
      <c r="M569" s="84">
        <v>81</v>
      </c>
      <c r="N569" s="133">
        <v>41822</v>
      </c>
      <c r="O569" s="84">
        <v>142.5</v>
      </c>
      <c r="P569" s="133">
        <v>41822</v>
      </c>
      <c r="Q569" s="84">
        <v>28</v>
      </c>
    </row>
    <row r="570" spans="8:17">
      <c r="H570" s="56">
        <v>41823</v>
      </c>
      <c r="I570" s="84">
        <v>188</v>
      </c>
      <c r="J570" s="133">
        <v>41823</v>
      </c>
      <c r="K570" s="84">
        <v>82</v>
      </c>
      <c r="L570" s="133">
        <v>41823</v>
      </c>
      <c r="M570" s="84">
        <v>85</v>
      </c>
      <c r="N570" s="133">
        <v>41823</v>
      </c>
      <c r="O570" s="84">
        <v>142.5</v>
      </c>
      <c r="P570" s="133">
        <v>41823</v>
      </c>
      <c r="Q570" s="84">
        <v>28</v>
      </c>
    </row>
    <row r="571" spans="8:17">
      <c r="H571" s="56">
        <v>41824</v>
      </c>
      <c r="I571" s="84">
        <v>188</v>
      </c>
      <c r="J571" s="133">
        <v>41824</v>
      </c>
      <c r="K571" s="84">
        <v>82</v>
      </c>
      <c r="L571" s="133">
        <v>41824</v>
      </c>
      <c r="M571" s="84">
        <v>85</v>
      </c>
      <c r="N571" s="133">
        <v>41824</v>
      </c>
      <c r="O571" s="84">
        <v>142.5</v>
      </c>
      <c r="P571" s="133">
        <v>41824</v>
      </c>
      <c r="Q571" s="84">
        <v>28</v>
      </c>
    </row>
    <row r="572" spans="8:17">
      <c r="H572" s="56">
        <v>41827</v>
      </c>
      <c r="I572" s="84">
        <v>188</v>
      </c>
      <c r="J572" s="133">
        <v>41827</v>
      </c>
      <c r="K572" s="84">
        <v>82</v>
      </c>
      <c r="L572" s="133">
        <v>41827</v>
      </c>
      <c r="M572" s="84">
        <v>85</v>
      </c>
      <c r="N572" s="133">
        <v>41827</v>
      </c>
      <c r="O572" s="84">
        <v>142.5</v>
      </c>
      <c r="P572" s="133">
        <v>41827</v>
      </c>
      <c r="Q572" s="84">
        <v>28</v>
      </c>
    </row>
    <row r="573" spans="8:17">
      <c r="H573" s="56">
        <v>41828</v>
      </c>
      <c r="I573" s="84">
        <v>182</v>
      </c>
      <c r="J573" s="133">
        <v>41828</v>
      </c>
      <c r="K573" s="84">
        <v>82</v>
      </c>
      <c r="L573" s="133">
        <v>41828</v>
      </c>
      <c r="M573" s="84">
        <v>85</v>
      </c>
      <c r="N573" s="133">
        <v>41828</v>
      </c>
      <c r="O573" s="84">
        <v>135</v>
      </c>
      <c r="P573" s="133">
        <v>41828</v>
      </c>
      <c r="Q573" s="84">
        <v>28</v>
      </c>
    </row>
    <row r="574" spans="8:17">
      <c r="H574" s="56">
        <v>41829</v>
      </c>
      <c r="I574" s="84">
        <v>182</v>
      </c>
      <c r="J574" s="133">
        <v>41829</v>
      </c>
      <c r="K574" s="84">
        <v>82</v>
      </c>
      <c r="L574" s="133">
        <v>41829</v>
      </c>
      <c r="M574" s="84">
        <v>85</v>
      </c>
      <c r="N574" s="133">
        <v>41829</v>
      </c>
      <c r="O574" s="84">
        <v>135</v>
      </c>
      <c r="P574" s="133">
        <v>41829</v>
      </c>
      <c r="Q574" s="84">
        <v>28</v>
      </c>
    </row>
    <row r="575" spans="8:17">
      <c r="H575" s="56">
        <v>41830</v>
      </c>
      <c r="I575" s="84">
        <v>182</v>
      </c>
      <c r="J575" s="133">
        <v>41830</v>
      </c>
      <c r="K575" s="84">
        <v>82</v>
      </c>
      <c r="L575" s="133">
        <v>41830</v>
      </c>
      <c r="M575" s="84">
        <v>92.5</v>
      </c>
      <c r="N575" s="133">
        <v>41830</v>
      </c>
      <c r="O575" s="84">
        <v>130</v>
      </c>
      <c r="P575" s="133">
        <v>41830</v>
      </c>
      <c r="Q575" s="84">
        <v>28</v>
      </c>
    </row>
    <row r="576" spans="8:17">
      <c r="H576" s="56">
        <v>41831</v>
      </c>
      <c r="I576" s="84">
        <v>180</v>
      </c>
      <c r="J576" s="133">
        <v>41831</v>
      </c>
      <c r="K576" s="84">
        <v>80</v>
      </c>
      <c r="L576" s="133">
        <v>41831</v>
      </c>
      <c r="M576" s="84">
        <v>92.5</v>
      </c>
      <c r="N576" s="133">
        <v>41831</v>
      </c>
      <c r="O576" s="84">
        <v>125</v>
      </c>
      <c r="P576" s="133">
        <v>41831</v>
      </c>
      <c r="Q576" s="84">
        <v>28</v>
      </c>
    </row>
    <row r="577" spans="8:17">
      <c r="H577" s="56">
        <v>41834</v>
      </c>
      <c r="I577" s="84">
        <v>180</v>
      </c>
      <c r="J577" s="133">
        <v>41834</v>
      </c>
      <c r="K577" s="84">
        <v>80</v>
      </c>
      <c r="L577" s="133">
        <v>41834</v>
      </c>
      <c r="M577" s="84">
        <v>92.5</v>
      </c>
      <c r="N577" s="133">
        <v>41834</v>
      </c>
      <c r="O577" s="84">
        <v>125</v>
      </c>
      <c r="P577" s="133">
        <v>41834</v>
      </c>
      <c r="Q577" s="84">
        <v>28</v>
      </c>
    </row>
    <row r="578" spans="8:17">
      <c r="H578" s="56">
        <v>41835</v>
      </c>
      <c r="I578" s="84">
        <v>180</v>
      </c>
      <c r="J578" s="133">
        <v>41835</v>
      </c>
      <c r="K578" s="84">
        <v>80</v>
      </c>
      <c r="L578" s="133">
        <v>41835</v>
      </c>
      <c r="M578" s="84">
        <v>92.5</v>
      </c>
      <c r="N578" s="133">
        <v>41835</v>
      </c>
      <c r="O578" s="84">
        <v>125</v>
      </c>
      <c r="P578" s="133">
        <v>41835</v>
      </c>
      <c r="Q578" s="84">
        <v>28</v>
      </c>
    </row>
    <row r="579" spans="8:17">
      <c r="H579" s="56">
        <v>41836</v>
      </c>
      <c r="I579" s="84">
        <v>180</v>
      </c>
      <c r="J579" s="133">
        <v>41836</v>
      </c>
      <c r="K579" s="84">
        <v>80</v>
      </c>
      <c r="L579" s="133">
        <v>41836</v>
      </c>
      <c r="M579" s="84">
        <v>92.5</v>
      </c>
      <c r="N579" s="133">
        <v>41836</v>
      </c>
      <c r="O579" s="84">
        <v>125</v>
      </c>
      <c r="P579" s="133">
        <v>41836</v>
      </c>
      <c r="Q579" s="84">
        <v>28</v>
      </c>
    </row>
    <row r="580" spans="8:17">
      <c r="H580" s="56">
        <v>41837</v>
      </c>
      <c r="I580" s="84">
        <v>180</v>
      </c>
      <c r="J580" s="133">
        <v>41837</v>
      </c>
      <c r="K580" s="84">
        <v>80</v>
      </c>
      <c r="L580" s="133">
        <v>41837</v>
      </c>
      <c r="M580" s="84">
        <v>92.5</v>
      </c>
      <c r="N580" s="133">
        <v>41837</v>
      </c>
      <c r="O580" s="84">
        <v>120</v>
      </c>
      <c r="P580" s="133">
        <v>41837</v>
      </c>
      <c r="Q580" s="84">
        <v>28</v>
      </c>
    </row>
    <row r="581" spans="8:17">
      <c r="H581" s="56">
        <v>41838</v>
      </c>
      <c r="I581" s="84">
        <v>180</v>
      </c>
      <c r="J581" s="133">
        <v>41838</v>
      </c>
      <c r="K581" s="84">
        <v>80</v>
      </c>
      <c r="L581" s="133">
        <v>41838</v>
      </c>
      <c r="M581" s="84">
        <v>92.5</v>
      </c>
      <c r="N581" s="133">
        <v>41838</v>
      </c>
      <c r="O581" s="84">
        <v>120</v>
      </c>
      <c r="P581" s="133">
        <v>41838</v>
      </c>
      <c r="Q581" s="84">
        <v>28</v>
      </c>
    </row>
    <row r="582" spans="8:17">
      <c r="H582" s="56">
        <v>41841</v>
      </c>
      <c r="I582" s="84">
        <v>180</v>
      </c>
      <c r="J582" s="133">
        <v>41841</v>
      </c>
      <c r="K582" s="84">
        <v>78</v>
      </c>
      <c r="L582" s="133">
        <v>41841</v>
      </c>
      <c r="M582" s="84">
        <v>92.5</v>
      </c>
      <c r="N582" s="133">
        <v>41841</v>
      </c>
      <c r="O582" s="84">
        <v>120</v>
      </c>
      <c r="P582" s="133">
        <v>41841</v>
      </c>
      <c r="Q582" s="84">
        <v>28</v>
      </c>
    </row>
    <row r="583" spans="8:17">
      <c r="H583" s="56">
        <v>41842</v>
      </c>
      <c r="I583" s="84">
        <v>170</v>
      </c>
      <c r="J583" s="133">
        <v>41842</v>
      </c>
      <c r="K583" s="84">
        <v>78</v>
      </c>
      <c r="L583" s="133">
        <v>41842</v>
      </c>
      <c r="M583" s="84">
        <v>100</v>
      </c>
      <c r="N583" s="133">
        <v>41842</v>
      </c>
      <c r="O583" s="84">
        <v>115</v>
      </c>
      <c r="P583" s="133">
        <v>41842</v>
      </c>
      <c r="Q583" s="84">
        <v>28</v>
      </c>
    </row>
    <row r="584" spans="8:17">
      <c r="H584" s="56">
        <v>41843</v>
      </c>
      <c r="I584" s="84">
        <v>170</v>
      </c>
      <c r="J584" s="133">
        <v>41843</v>
      </c>
      <c r="K584" s="84">
        <v>78</v>
      </c>
      <c r="L584" s="133">
        <v>41843</v>
      </c>
      <c r="M584" s="84">
        <v>100</v>
      </c>
      <c r="N584" s="133">
        <v>41843</v>
      </c>
      <c r="O584" s="84">
        <v>115</v>
      </c>
      <c r="P584" s="133">
        <v>41843</v>
      </c>
      <c r="Q584" s="84">
        <v>28</v>
      </c>
    </row>
    <row r="585" spans="8:17">
      <c r="H585" s="56">
        <v>41844</v>
      </c>
      <c r="I585" s="84">
        <v>170</v>
      </c>
      <c r="J585" s="133">
        <v>41844</v>
      </c>
      <c r="K585" s="84">
        <v>78</v>
      </c>
      <c r="L585" s="133">
        <v>41844</v>
      </c>
      <c r="M585" s="84">
        <v>100</v>
      </c>
      <c r="N585" s="133">
        <v>41844</v>
      </c>
      <c r="O585" s="84">
        <v>115</v>
      </c>
      <c r="P585" s="133">
        <v>41844</v>
      </c>
      <c r="Q585" s="84">
        <v>28</v>
      </c>
    </row>
    <row r="586" spans="8:17">
      <c r="H586" s="56">
        <v>41845</v>
      </c>
      <c r="I586" s="84">
        <v>170</v>
      </c>
      <c r="J586" s="133">
        <v>41845</v>
      </c>
      <c r="K586" s="84">
        <v>77</v>
      </c>
      <c r="L586" s="133">
        <v>41845</v>
      </c>
      <c r="M586" s="84">
        <v>100</v>
      </c>
      <c r="N586" s="133">
        <v>41845</v>
      </c>
      <c r="O586" s="84">
        <v>115</v>
      </c>
      <c r="P586" s="133">
        <v>41845</v>
      </c>
      <c r="Q586" s="84">
        <v>28</v>
      </c>
    </row>
    <row r="587" spans="8:17">
      <c r="H587" s="56">
        <v>41848</v>
      </c>
      <c r="I587" s="84">
        <v>165</v>
      </c>
      <c r="J587" s="133">
        <v>41848</v>
      </c>
      <c r="K587" s="84">
        <v>77</v>
      </c>
      <c r="L587" s="133">
        <v>41848</v>
      </c>
      <c r="M587" s="84">
        <v>100</v>
      </c>
      <c r="N587" s="133">
        <v>41848</v>
      </c>
      <c r="O587" s="84">
        <v>110</v>
      </c>
      <c r="P587" s="133">
        <v>41848</v>
      </c>
      <c r="Q587" s="84">
        <v>28</v>
      </c>
    </row>
    <row r="588" spans="8:17">
      <c r="H588" s="56">
        <v>41849</v>
      </c>
      <c r="I588" s="84">
        <v>165</v>
      </c>
      <c r="J588" s="133">
        <v>41849</v>
      </c>
      <c r="K588" s="84">
        <v>77</v>
      </c>
      <c r="L588" s="133">
        <v>41849</v>
      </c>
      <c r="M588" s="84">
        <v>100</v>
      </c>
      <c r="N588" s="133">
        <v>41849</v>
      </c>
      <c r="O588" s="84">
        <v>110</v>
      </c>
      <c r="P588" s="133">
        <v>41849</v>
      </c>
      <c r="Q588" s="84">
        <v>28</v>
      </c>
    </row>
    <row r="589" spans="8:17">
      <c r="H589" s="56">
        <v>41850</v>
      </c>
      <c r="I589" s="84">
        <v>163</v>
      </c>
      <c r="J589" s="133">
        <v>41850</v>
      </c>
      <c r="K589" s="84">
        <v>76</v>
      </c>
      <c r="L589" s="133">
        <v>41850</v>
      </c>
      <c r="M589" s="84">
        <v>105</v>
      </c>
      <c r="N589" s="133">
        <v>41850</v>
      </c>
      <c r="O589" s="84">
        <v>110</v>
      </c>
      <c r="P589" s="133">
        <v>41850</v>
      </c>
      <c r="Q589" s="84">
        <v>28</v>
      </c>
    </row>
    <row r="590" spans="8:17">
      <c r="H590" s="56">
        <v>41851</v>
      </c>
      <c r="I590" s="84">
        <v>160</v>
      </c>
      <c r="J590" s="134">
        <v>41851</v>
      </c>
      <c r="K590" s="84">
        <v>76</v>
      </c>
      <c r="L590" s="133">
        <v>41851</v>
      </c>
      <c r="M590" s="84">
        <v>105</v>
      </c>
      <c r="N590" s="133">
        <v>41851</v>
      </c>
      <c r="O590" s="84">
        <v>110</v>
      </c>
      <c r="P590" s="133">
        <v>41851</v>
      </c>
      <c r="Q590" s="84">
        <v>28</v>
      </c>
    </row>
    <row r="591" spans="8:17">
      <c r="H591" s="56">
        <v>41852</v>
      </c>
      <c r="I591" s="84">
        <v>160</v>
      </c>
      <c r="J591" s="134">
        <v>41852</v>
      </c>
      <c r="K591" s="84">
        <v>76</v>
      </c>
      <c r="L591" s="133">
        <v>41852</v>
      </c>
      <c r="M591" s="84">
        <v>105</v>
      </c>
      <c r="N591" s="133">
        <v>41852</v>
      </c>
      <c r="O591" s="84">
        <v>110</v>
      </c>
      <c r="P591" s="133">
        <v>41852</v>
      </c>
      <c r="Q591" s="84">
        <v>28</v>
      </c>
    </row>
    <row r="592" spans="8:17">
      <c r="H592" s="56">
        <v>41855</v>
      </c>
      <c r="I592" s="84">
        <v>160</v>
      </c>
      <c r="J592" s="134">
        <v>41855</v>
      </c>
      <c r="K592" s="84">
        <v>76</v>
      </c>
      <c r="L592" s="133">
        <v>41855</v>
      </c>
      <c r="M592" s="84">
        <v>105</v>
      </c>
      <c r="N592" s="133">
        <v>41855</v>
      </c>
      <c r="O592" s="84">
        <v>110</v>
      </c>
      <c r="P592" s="133">
        <v>41855</v>
      </c>
      <c r="Q592" s="84">
        <v>28</v>
      </c>
    </row>
    <row r="593" spans="8:17">
      <c r="H593" s="56">
        <v>41856</v>
      </c>
      <c r="I593" s="84">
        <v>158</v>
      </c>
      <c r="J593" s="134">
        <v>41856</v>
      </c>
      <c r="K593" s="84">
        <v>72</v>
      </c>
      <c r="L593" s="133">
        <v>41856</v>
      </c>
      <c r="M593" s="84">
        <v>105</v>
      </c>
      <c r="N593" s="133">
        <v>41856</v>
      </c>
      <c r="O593" s="84">
        <v>105</v>
      </c>
      <c r="P593" s="133">
        <v>41856</v>
      </c>
      <c r="Q593" s="84">
        <v>28</v>
      </c>
    </row>
    <row r="594" spans="8:17">
      <c r="H594" s="56">
        <v>41857</v>
      </c>
      <c r="I594" s="84">
        <v>158</v>
      </c>
      <c r="J594" s="134">
        <v>41857</v>
      </c>
      <c r="K594" s="84">
        <v>72</v>
      </c>
      <c r="L594" s="111">
        <v>41857</v>
      </c>
      <c r="M594" s="84">
        <v>105</v>
      </c>
      <c r="N594" s="133">
        <v>41857</v>
      </c>
      <c r="O594" s="84">
        <v>105</v>
      </c>
      <c r="P594" s="111">
        <v>41857</v>
      </c>
      <c r="Q594" s="84">
        <v>28</v>
      </c>
    </row>
    <row r="595" spans="8:17">
      <c r="H595" s="56">
        <v>41858</v>
      </c>
      <c r="I595" s="84">
        <v>158</v>
      </c>
      <c r="J595" s="134">
        <v>41858</v>
      </c>
      <c r="K595" s="84">
        <v>72</v>
      </c>
      <c r="L595" s="111">
        <v>41858</v>
      </c>
      <c r="M595" s="84">
        <v>115</v>
      </c>
      <c r="N595" s="133">
        <v>41858</v>
      </c>
      <c r="O595" s="84">
        <v>105</v>
      </c>
      <c r="P595" s="111">
        <v>41858</v>
      </c>
      <c r="Q595" s="84">
        <v>28</v>
      </c>
    </row>
    <row r="596" spans="8:17">
      <c r="H596" s="56">
        <v>41859</v>
      </c>
      <c r="I596" s="84">
        <v>158</v>
      </c>
      <c r="J596" s="134">
        <v>41859</v>
      </c>
      <c r="K596" s="84">
        <v>72</v>
      </c>
      <c r="L596" s="111">
        <v>41859</v>
      </c>
      <c r="M596" s="84">
        <v>115</v>
      </c>
      <c r="N596" s="133">
        <v>41859</v>
      </c>
      <c r="O596" s="84">
        <v>105</v>
      </c>
      <c r="P596" s="111">
        <v>41859</v>
      </c>
      <c r="Q596" s="84">
        <v>28</v>
      </c>
    </row>
    <row r="597" spans="8:17">
      <c r="H597" s="56">
        <v>41862</v>
      </c>
      <c r="I597" s="84">
        <v>158</v>
      </c>
      <c r="J597" s="134">
        <v>41862</v>
      </c>
      <c r="K597" s="84">
        <v>70</v>
      </c>
      <c r="L597" s="111">
        <v>41862</v>
      </c>
      <c r="M597" s="84">
        <v>125</v>
      </c>
      <c r="N597" s="133">
        <v>41862</v>
      </c>
      <c r="O597" s="84">
        <v>100</v>
      </c>
      <c r="P597" s="111">
        <v>41862</v>
      </c>
      <c r="Q597" s="84">
        <v>28</v>
      </c>
    </row>
    <row r="598" spans="8:17">
      <c r="H598" s="56">
        <v>41863</v>
      </c>
      <c r="I598" s="84">
        <v>158</v>
      </c>
      <c r="J598" s="134">
        <v>41863</v>
      </c>
      <c r="K598" s="84">
        <v>70</v>
      </c>
      <c r="L598" s="111">
        <v>41863</v>
      </c>
      <c r="M598" s="84">
        <v>125</v>
      </c>
      <c r="N598" s="133">
        <v>41863</v>
      </c>
      <c r="O598" s="84">
        <v>100</v>
      </c>
      <c r="P598" s="111">
        <v>41863</v>
      </c>
      <c r="Q598" s="84">
        <v>28</v>
      </c>
    </row>
    <row r="599" spans="8:17">
      <c r="H599" s="56">
        <v>41864</v>
      </c>
      <c r="I599" s="84">
        <v>158</v>
      </c>
      <c r="J599" s="134">
        <v>41864</v>
      </c>
      <c r="K599" s="84">
        <v>70</v>
      </c>
      <c r="L599" s="111">
        <v>41864</v>
      </c>
      <c r="M599" s="84">
        <v>125</v>
      </c>
      <c r="N599" s="133">
        <v>41864</v>
      </c>
      <c r="O599" s="84">
        <v>100</v>
      </c>
      <c r="P599" s="111">
        <v>41864</v>
      </c>
      <c r="Q599" s="84">
        <v>28</v>
      </c>
    </row>
    <row r="600" spans="8:17">
      <c r="H600" s="56">
        <v>41865</v>
      </c>
      <c r="I600" s="84">
        <v>158</v>
      </c>
      <c r="J600" s="134">
        <v>41865</v>
      </c>
      <c r="K600" s="84">
        <v>70</v>
      </c>
      <c r="L600" s="111">
        <v>41865</v>
      </c>
      <c r="M600" s="84">
        <v>125</v>
      </c>
      <c r="N600" s="133">
        <v>41865</v>
      </c>
      <c r="O600" s="84">
        <v>100</v>
      </c>
      <c r="P600" s="111">
        <v>41865</v>
      </c>
      <c r="Q600" s="84">
        <v>28</v>
      </c>
    </row>
    <row r="601" spans="8:17">
      <c r="H601" s="56">
        <v>41866</v>
      </c>
      <c r="I601" s="84">
        <v>158</v>
      </c>
      <c r="J601" s="134">
        <v>41866</v>
      </c>
      <c r="K601" s="84">
        <v>70</v>
      </c>
      <c r="L601" s="111">
        <v>41866</v>
      </c>
      <c r="M601" s="84">
        <v>125</v>
      </c>
      <c r="N601" s="133">
        <v>41866</v>
      </c>
      <c r="O601" s="84">
        <v>100</v>
      </c>
      <c r="P601" s="111">
        <v>41866</v>
      </c>
      <c r="Q601" s="84">
        <v>28</v>
      </c>
    </row>
    <row r="602" spans="8:17">
      <c r="H602" s="56">
        <v>41869</v>
      </c>
      <c r="I602" s="84">
        <v>158</v>
      </c>
      <c r="J602" s="134">
        <v>41869</v>
      </c>
      <c r="K602" s="84">
        <v>70</v>
      </c>
      <c r="L602" s="133">
        <v>41869</v>
      </c>
      <c r="M602" s="84">
        <v>140</v>
      </c>
      <c r="N602" s="133">
        <v>41869</v>
      </c>
      <c r="O602" s="84">
        <v>100</v>
      </c>
      <c r="P602" s="133">
        <v>41869</v>
      </c>
      <c r="Q602" s="84">
        <v>28</v>
      </c>
    </row>
    <row r="603" spans="8:17">
      <c r="H603" s="56">
        <v>41870</v>
      </c>
      <c r="I603" s="84">
        <v>158</v>
      </c>
      <c r="J603" s="134">
        <v>41870</v>
      </c>
      <c r="K603" s="84">
        <v>70</v>
      </c>
      <c r="L603" s="133">
        <v>41870</v>
      </c>
      <c r="M603" s="84">
        <v>140</v>
      </c>
      <c r="N603" s="133">
        <v>41870</v>
      </c>
      <c r="O603" s="84">
        <v>100</v>
      </c>
      <c r="P603" s="133">
        <v>41870</v>
      </c>
      <c r="Q603" s="84">
        <v>28</v>
      </c>
    </row>
    <row r="604" spans="8:17">
      <c r="H604" s="56">
        <v>41871</v>
      </c>
      <c r="I604" s="84">
        <v>158</v>
      </c>
      <c r="J604" s="134">
        <v>41871</v>
      </c>
      <c r="K604" s="84">
        <v>70</v>
      </c>
      <c r="L604" s="133">
        <v>41871</v>
      </c>
      <c r="M604" s="84">
        <v>140</v>
      </c>
      <c r="N604" s="133">
        <v>41871</v>
      </c>
      <c r="O604" s="84">
        <v>100</v>
      </c>
      <c r="P604" s="133">
        <v>41871</v>
      </c>
      <c r="Q604" s="84">
        <v>28</v>
      </c>
    </row>
    <row r="605" spans="8:17">
      <c r="H605" s="56">
        <v>41872</v>
      </c>
      <c r="I605" s="84">
        <v>158</v>
      </c>
      <c r="J605" s="134">
        <v>41872</v>
      </c>
      <c r="K605" s="84">
        <v>68</v>
      </c>
      <c r="L605" s="133">
        <v>41872</v>
      </c>
      <c r="M605" s="84">
        <v>140</v>
      </c>
      <c r="N605" s="133">
        <v>41872</v>
      </c>
      <c r="O605" s="84">
        <v>95</v>
      </c>
      <c r="P605" s="133">
        <v>41872</v>
      </c>
      <c r="Q605" s="84">
        <v>28</v>
      </c>
    </row>
    <row r="606" spans="8:17">
      <c r="H606" s="56">
        <v>41873</v>
      </c>
      <c r="I606" s="84">
        <v>158</v>
      </c>
      <c r="J606" s="134">
        <v>41873</v>
      </c>
      <c r="K606" s="84">
        <v>68</v>
      </c>
      <c r="L606" s="133">
        <v>41873</v>
      </c>
      <c r="M606" s="84">
        <v>140</v>
      </c>
      <c r="N606" s="133">
        <v>41873</v>
      </c>
      <c r="O606" s="84">
        <v>95</v>
      </c>
      <c r="P606" s="133">
        <v>41873</v>
      </c>
      <c r="Q606" s="84">
        <v>28</v>
      </c>
    </row>
    <row r="607" spans="8:17">
      <c r="H607" s="56">
        <v>41876</v>
      </c>
      <c r="I607" s="84">
        <v>158</v>
      </c>
      <c r="J607" s="134">
        <v>41876</v>
      </c>
      <c r="K607" s="84">
        <v>68</v>
      </c>
      <c r="L607" s="133">
        <v>41876</v>
      </c>
      <c r="M607" s="84">
        <v>140</v>
      </c>
      <c r="N607" s="133">
        <v>41876</v>
      </c>
      <c r="O607" s="84">
        <v>95</v>
      </c>
      <c r="P607" s="133">
        <v>41876</v>
      </c>
      <c r="Q607" s="84">
        <v>28</v>
      </c>
    </row>
    <row r="608" spans="8:17">
      <c r="H608" s="56">
        <v>41877</v>
      </c>
      <c r="I608" s="84">
        <v>158</v>
      </c>
      <c r="J608" s="134">
        <v>41877</v>
      </c>
      <c r="K608" s="84">
        <v>68</v>
      </c>
      <c r="L608" s="133">
        <v>41877</v>
      </c>
      <c r="M608" s="84">
        <v>155</v>
      </c>
      <c r="N608" s="133">
        <v>41877</v>
      </c>
      <c r="O608" s="84">
        <v>95</v>
      </c>
      <c r="P608" s="133">
        <v>41877</v>
      </c>
      <c r="Q608" s="84">
        <v>28</v>
      </c>
    </row>
    <row r="609" spans="8:17">
      <c r="H609" s="56">
        <v>41878</v>
      </c>
      <c r="I609" s="84">
        <v>158</v>
      </c>
      <c r="J609" s="134">
        <v>41878</v>
      </c>
      <c r="K609" s="84">
        <v>68</v>
      </c>
      <c r="L609" s="133">
        <v>41878</v>
      </c>
      <c r="M609" s="84">
        <v>155</v>
      </c>
      <c r="N609" s="133">
        <v>41878</v>
      </c>
      <c r="O609" s="84">
        <v>95</v>
      </c>
      <c r="P609" s="133">
        <v>41878</v>
      </c>
      <c r="Q609" s="84">
        <v>28</v>
      </c>
    </row>
    <row r="610" spans="8:17">
      <c r="H610" s="56">
        <v>41879</v>
      </c>
      <c r="I610" s="84">
        <v>158</v>
      </c>
      <c r="J610" s="134">
        <v>41879</v>
      </c>
      <c r="K610" s="84">
        <v>68</v>
      </c>
      <c r="L610" s="133">
        <v>41879</v>
      </c>
      <c r="M610" s="84">
        <v>155</v>
      </c>
      <c r="N610" s="133">
        <v>41879</v>
      </c>
      <c r="O610" s="84">
        <v>95</v>
      </c>
      <c r="P610" s="133">
        <v>41879</v>
      </c>
      <c r="Q610" s="84">
        <v>28</v>
      </c>
    </row>
    <row r="611" spans="8:17">
      <c r="H611" s="56">
        <v>41880</v>
      </c>
      <c r="I611" s="84">
        <v>158</v>
      </c>
      <c r="J611" s="134">
        <v>41880</v>
      </c>
      <c r="K611" s="84">
        <v>68</v>
      </c>
      <c r="L611" s="133">
        <v>41880</v>
      </c>
      <c r="M611" s="84">
        <v>155</v>
      </c>
      <c r="N611" s="133">
        <v>41880</v>
      </c>
      <c r="O611" s="84">
        <v>95</v>
      </c>
      <c r="P611" s="133">
        <v>41880</v>
      </c>
      <c r="Q611" s="84">
        <v>28</v>
      </c>
    </row>
    <row r="612" spans="8:17">
      <c r="H612" s="56">
        <v>41883</v>
      </c>
      <c r="I612" s="84">
        <v>158</v>
      </c>
      <c r="J612" s="134">
        <v>41883</v>
      </c>
      <c r="K612" s="84">
        <v>68</v>
      </c>
      <c r="L612" s="133">
        <v>41883</v>
      </c>
      <c r="M612" s="84">
        <v>155</v>
      </c>
      <c r="N612" s="133">
        <v>41883</v>
      </c>
      <c r="O612" s="84">
        <v>95</v>
      </c>
      <c r="P612" s="133">
        <v>41883</v>
      </c>
      <c r="Q612" s="84">
        <v>28</v>
      </c>
    </row>
    <row r="613" spans="8:17">
      <c r="H613" s="56">
        <v>41884</v>
      </c>
      <c r="I613" s="84">
        <v>158</v>
      </c>
      <c r="J613" s="134">
        <v>41884</v>
      </c>
      <c r="K613" s="84">
        <v>68</v>
      </c>
      <c r="L613" s="133">
        <v>41884</v>
      </c>
      <c r="M613" s="84">
        <v>155</v>
      </c>
      <c r="N613" s="133">
        <v>41884</v>
      </c>
      <c r="O613" s="84">
        <v>95</v>
      </c>
      <c r="P613" s="133">
        <v>41884</v>
      </c>
      <c r="Q613" s="84">
        <v>28</v>
      </c>
    </row>
    <row r="614" spans="8:17">
      <c r="H614" s="56">
        <v>41885</v>
      </c>
      <c r="I614" s="84">
        <v>155</v>
      </c>
      <c r="J614" s="134">
        <v>41885</v>
      </c>
      <c r="K614" s="84">
        <v>65</v>
      </c>
      <c r="L614" s="133">
        <v>41885</v>
      </c>
      <c r="M614" s="84">
        <v>155</v>
      </c>
      <c r="N614" s="133">
        <v>41885</v>
      </c>
      <c r="O614" s="84">
        <v>95</v>
      </c>
      <c r="P614" s="133">
        <v>41885</v>
      </c>
      <c r="Q614" s="84">
        <v>28</v>
      </c>
    </row>
    <row r="615" spans="8:17">
      <c r="H615" s="56">
        <v>41886</v>
      </c>
      <c r="I615" s="84">
        <v>155</v>
      </c>
      <c r="J615" s="134">
        <v>41886</v>
      </c>
      <c r="K615" s="84">
        <v>65</v>
      </c>
      <c r="L615" s="133">
        <v>41886</v>
      </c>
      <c r="M615" s="84">
        <v>155</v>
      </c>
      <c r="N615" s="133">
        <v>41886</v>
      </c>
      <c r="O615" s="84">
        <v>95</v>
      </c>
      <c r="P615" s="133">
        <v>41886</v>
      </c>
      <c r="Q615" s="84">
        <v>28</v>
      </c>
    </row>
    <row r="616" spans="8:17">
      <c r="H616" s="56">
        <v>41887</v>
      </c>
      <c r="I616" s="84">
        <v>155</v>
      </c>
      <c r="J616" s="134">
        <v>41887</v>
      </c>
      <c r="K616" s="84">
        <v>65</v>
      </c>
      <c r="L616" s="133">
        <v>41887</v>
      </c>
      <c r="M616" s="84">
        <v>155</v>
      </c>
      <c r="N616" s="133">
        <v>41887</v>
      </c>
      <c r="O616" s="84">
        <v>95</v>
      </c>
      <c r="P616" s="133">
        <v>41887</v>
      </c>
      <c r="Q616" s="84">
        <v>28</v>
      </c>
    </row>
    <row r="617" spans="8:17">
      <c r="H617" s="56">
        <v>41891</v>
      </c>
      <c r="I617" s="84">
        <v>155</v>
      </c>
      <c r="J617" s="134">
        <v>41891</v>
      </c>
      <c r="K617" s="84">
        <v>65</v>
      </c>
      <c r="L617" s="133">
        <v>41891</v>
      </c>
      <c r="M617" s="84">
        <v>155</v>
      </c>
      <c r="N617" s="133">
        <v>41891</v>
      </c>
      <c r="O617" s="84">
        <v>95</v>
      </c>
      <c r="P617" s="133">
        <v>41891</v>
      </c>
      <c r="Q617" s="84">
        <v>28</v>
      </c>
    </row>
    <row r="618" spans="8:17">
      <c r="H618" s="56">
        <v>41892</v>
      </c>
      <c r="I618" s="84">
        <v>152</v>
      </c>
      <c r="J618" s="134">
        <v>41892</v>
      </c>
      <c r="K618" s="84">
        <v>62</v>
      </c>
      <c r="L618" s="133">
        <v>41892</v>
      </c>
      <c r="M618" s="84">
        <v>155</v>
      </c>
      <c r="N618" s="133">
        <v>41892</v>
      </c>
      <c r="O618" s="84">
        <v>95</v>
      </c>
      <c r="P618" s="133">
        <v>41892</v>
      </c>
      <c r="Q618" s="84">
        <v>28</v>
      </c>
    </row>
    <row r="619" spans="8:17">
      <c r="H619" s="56">
        <v>41893</v>
      </c>
      <c r="I619" s="84">
        <v>152</v>
      </c>
      <c r="J619" s="134">
        <v>41893</v>
      </c>
      <c r="K619" s="84">
        <v>62</v>
      </c>
      <c r="L619" s="133">
        <v>41893</v>
      </c>
      <c r="M619" s="84">
        <v>155</v>
      </c>
      <c r="N619" s="133">
        <v>41893</v>
      </c>
      <c r="O619" s="84">
        <v>90</v>
      </c>
      <c r="P619" s="133">
        <v>41893</v>
      </c>
      <c r="Q619" s="84">
        <v>28</v>
      </c>
    </row>
    <row r="620" spans="8:17">
      <c r="H620" s="56">
        <v>41894</v>
      </c>
      <c r="I620" s="84">
        <v>152</v>
      </c>
      <c r="J620" s="134">
        <v>41894</v>
      </c>
      <c r="K620" s="84">
        <v>62</v>
      </c>
      <c r="L620" s="133">
        <v>41894</v>
      </c>
      <c r="M620" s="84">
        <v>155</v>
      </c>
      <c r="N620" s="133">
        <v>41894</v>
      </c>
      <c r="O620" s="84">
        <v>90</v>
      </c>
      <c r="P620" s="133">
        <v>41894</v>
      </c>
      <c r="Q620" s="84">
        <v>28</v>
      </c>
    </row>
    <row r="621" spans="8:17">
      <c r="H621" s="56">
        <v>41897</v>
      </c>
      <c r="I621" s="84">
        <v>152</v>
      </c>
      <c r="J621" s="134">
        <v>41897</v>
      </c>
      <c r="K621" s="84">
        <v>62</v>
      </c>
      <c r="L621" s="133">
        <v>41897</v>
      </c>
      <c r="M621" s="84">
        <v>155</v>
      </c>
      <c r="N621" s="133">
        <v>41897</v>
      </c>
      <c r="O621" s="84">
        <v>90</v>
      </c>
      <c r="P621" s="133">
        <v>41897</v>
      </c>
      <c r="Q621" s="84">
        <v>28</v>
      </c>
    </row>
    <row r="622" spans="8:17">
      <c r="H622" s="56">
        <v>41898</v>
      </c>
      <c r="I622" s="84">
        <v>152</v>
      </c>
      <c r="J622" s="134">
        <v>41898</v>
      </c>
      <c r="K622" s="84">
        <v>62</v>
      </c>
      <c r="L622" s="133">
        <v>41898</v>
      </c>
      <c r="M622" s="84">
        <v>180</v>
      </c>
      <c r="N622" s="133">
        <v>41898</v>
      </c>
      <c r="O622" s="84">
        <v>90</v>
      </c>
      <c r="P622" s="133">
        <v>41898</v>
      </c>
      <c r="Q622" s="84">
        <v>28</v>
      </c>
    </row>
    <row r="623" spans="8:17">
      <c r="H623" s="56">
        <v>41899</v>
      </c>
      <c r="I623" s="84">
        <v>152</v>
      </c>
      <c r="J623" s="133">
        <v>41899</v>
      </c>
      <c r="K623" s="84">
        <v>62</v>
      </c>
      <c r="L623" s="133">
        <v>41899</v>
      </c>
      <c r="M623" s="84">
        <v>180</v>
      </c>
      <c r="N623" s="133">
        <v>41899</v>
      </c>
      <c r="O623" s="84">
        <v>90</v>
      </c>
      <c r="P623" s="133">
        <v>41899</v>
      </c>
      <c r="Q623" s="84">
        <v>28</v>
      </c>
    </row>
    <row r="624" spans="8:17">
      <c r="H624" s="56">
        <v>41900</v>
      </c>
      <c r="I624" s="84">
        <v>152</v>
      </c>
      <c r="J624" s="133">
        <v>41900</v>
      </c>
      <c r="K624" s="84">
        <v>62</v>
      </c>
      <c r="L624" s="133">
        <v>41900</v>
      </c>
      <c r="M624" s="84">
        <v>180</v>
      </c>
      <c r="N624" s="133">
        <v>41900</v>
      </c>
      <c r="O624" s="84">
        <v>90</v>
      </c>
      <c r="P624" s="133">
        <v>41900</v>
      </c>
      <c r="Q624" s="84">
        <v>28</v>
      </c>
    </row>
    <row r="625" spans="8:17">
      <c r="H625" s="56">
        <v>41901</v>
      </c>
      <c r="I625" s="84">
        <v>152</v>
      </c>
      <c r="J625" s="133">
        <v>41901</v>
      </c>
      <c r="K625" s="84">
        <v>60</v>
      </c>
      <c r="L625" s="133">
        <v>41901</v>
      </c>
      <c r="M625" s="84">
        <v>180</v>
      </c>
      <c r="N625" s="133">
        <v>41901</v>
      </c>
      <c r="O625" s="84">
        <v>85</v>
      </c>
      <c r="P625" s="133">
        <v>41901</v>
      </c>
      <c r="Q625" s="84">
        <v>28</v>
      </c>
    </row>
    <row r="626" spans="8:17">
      <c r="H626" s="56">
        <v>41904</v>
      </c>
      <c r="I626" s="84">
        <v>152</v>
      </c>
      <c r="J626" s="133">
        <v>41904</v>
      </c>
      <c r="K626" s="84">
        <v>60</v>
      </c>
      <c r="L626" s="133">
        <v>41904</v>
      </c>
      <c r="M626" s="84">
        <v>180</v>
      </c>
      <c r="N626" s="133">
        <v>41904</v>
      </c>
      <c r="O626" s="84">
        <v>85</v>
      </c>
      <c r="P626" s="133">
        <v>41904</v>
      </c>
      <c r="Q626" s="84">
        <v>28</v>
      </c>
    </row>
    <row r="627" spans="8:17">
      <c r="H627" s="56">
        <v>41905</v>
      </c>
      <c r="I627" s="84">
        <v>152</v>
      </c>
      <c r="J627" s="133">
        <v>41905</v>
      </c>
      <c r="K627" s="84">
        <v>60</v>
      </c>
      <c r="L627" s="133">
        <v>41905</v>
      </c>
      <c r="M627" s="84">
        <v>180</v>
      </c>
      <c r="N627" s="133">
        <v>41905</v>
      </c>
      <c r="O627" s="84">
        <v>85</v>
      </c>
      <c r="P627" s="133">
        <v>41905</v>
      </c>
      <c r="Q627" s="84">
        <v>28</v>
      </c>
    </row>
    <row r="628" spans="8:17">
      <c r="H628" s="56">
        <v>41906</v>
      </c>
      <c r="I628" s="84">
        <v>150</v>
      </c>
      <c r="J628" s="133">
        <v>41906</v>
      </c>
      <c r="K628" s="84">
        <v>60</v>
      </c>
      <c r="L628" s="133">
        <v>41906</v>
      </c>
      <c r="M628" s="84">
        <v>190</v>
      </c>
      <c r="N628" s="133">
        <v>41906</v>
      </c>
      <c r="O628" s="84">
        <v>85</v>
      </c>
      <c r="P628" s="133">
        <v>41906</v>
      </c>
      <c r="Q628" s="84">
        <v>28</v>
      </c>
    </row>
    <row r="629" spans="8:17">
      <c r="H629" s="56">
        <v>41907</v>
      </c>
      <c r="I629" s="84">
        <v>150</v>
      </c>
      <c r="J629" s="133">
        <v>41907</v>
      </c>
      <c r="K629" s="84">
        <v>60</v>
      </c>
      <c r="L629" s="133">
        <v>41907</v>
      </c>
      <c r="M629" s="84">
        <v>190</v>
      </c>
      <c r="N629" s="133">
        <v>41907</v>
      </c>
      <c r="O629" s="84">
        <v>80</v>
      </c>
      <c r="P629" s="133">
        <v>41907</v>
      </c>
      <c r="Q629" s="84">
        <v>28</v>
      </c>
    </row>
    <row r="630" spans="8:17">
      <c r="H630" s="56">
        <v>41908</v>
      </c>
      <c r="I630" s="84">
        <v>150</v>
      </c>
      <c r="J630" s="133">
        <v>41908</v>
      </c>
      <c r="K630" s="84">
        <v>60</v>
      </c>
      <c r="L630" s="133">
        <v>41908</v>
      </c>
      <c r="M630" s="84">
        <v>190</v>
      </c>
      <c r="N630" s="133">
        <v>41908</v>
      </c>
      <c r="O630" s="84">
        <v>80</v>
      </c>
      <c r="P630" s="133">
        <v>41908</v>
      </c>
      <c r="Q630" s="84">
        <v>28</v>
      </c>
    </row>
    <row r="631" spans="8:17">
      <c r="H631" s="56">
        <v>41910</v>
      </c>
      <c r="I631" s="84">
        <v>150</v>
      </c>
      <c r="J631" s="133">
        <v>41910</v>
      </c>
      <c r="K631" s="84">
        <v>60</v>
      </c>
      <c r="L631" s="133">
        <v>41910</v>
      </c>
      <c r="M631" s="84">
        <v>190</v>
      </c>
      <c r="N631" s="133">
        <v>41910</v>
      </c>
      <c r="O631" s="84">
        <v>80</v>
      </c>
      <c r="P631" s="133">
        <v>41910</v>
      </c>
      <c r="Q631" s="84">
        <v>28</v>
      </c>
    </row>
    <row r="632" spans="8:17">
      <c r="H632" s="56">
        <v>41911</v>
      </c>
      <c r="I632" s="84">
        <v>150</v>
      </c>
      <c r="J632" s="133">
        <v>41911</v>
      </c>
      <c r="K632" s="84">
        <v>60</v>
      </c>
      <c r="L632" s="133">
        <v>41911</v>
      </c>
      <c r="M632" s="84">
        <v>190</v>
      </c>
      <c r="N632" s="133">
        <v>41911</v>
      </c>
      <c r="O632" s="84">
        <v>78</v>
      </c>
      <c r="P632" s="133">
        <v>41911</v>
      </c>
      <c r="Q632" s="84">
        <v>28</v>
      </c>
    </row>
    <row r="633" spans="8:17">
      <c r="H633" s="56">
        <v>41912</v>
      </c>
      <c r="I633" s="84">
        <v>150</v>
      </c>
      <c r="J633" s="133">
        <v>41912</v>
      </c>
      <c r="K633" s="84">
        <v>60</v>
      </c>
      <c r="L633" s="133">
        <v>41912</v>
      </c>
      <c r="M633" s="84">
        <v>190</v>
      </c>
      <c r="N633" s="133">
        <v>41912</v>
      </c>
      <c r="O633" s="84">
        <v>78</v>
      </c>
      <c r="P633" s="133">
        <v>41912</v>
      </c>
      <c r="Q633" s="84">
        <v>28</v>
      </c>
    </row>
    <row r="634" spans="8:17">
      <c r="H634" s="56">
        <v>41922</v>
      </c>
      <c r="I634" s="84">
        <v>145</v>
      </c>
      <c r="J634" s="133">
        <v>41922</v>
      </c>
      <c r="K634" s="84">
        <v>58</v>
      </c>
      <c r="L634" s="133">
        <v>41922</v>
      </c>
      <c r="M634" s="84">
        <v>210</v>
      </c>
      <c r="N634" s="133">
        <v>41922</v>
      </c>
      <c r="O634" s="84">
        <v>75</v>
      </c>
      <c r="P634" s="133">
        <v>41922</v>
      </c>
      <c r="Q634" s="84">
        <v>28</v>
      </c>
    </row>
    <row r="635" spans="8:17">
      <c r="H635" s="56">
        <v>41923</v>
      </c>
      <c r="I635" s="84">
        <v>145</v>
      </c>
      <c r="J635" s="133">
        <v>41923</v>
      </c>
      <c r="K635" s="84">
        <v>58</v>
      </c>
      <c r="L635" s="133">
        <v>41923</v>
      </c>
      <c r="M635" s="84">
        <v>210</v>
      </c>
      <c r="N635" s="133">
        <v>41923</v>
      </c>
      <c r="O635" s="84">
        <v>75</v>
      </c>
      <c r="P635" s="133">
        <v>41923</v>
      </c>
      <c r="Q635" s="84">
        <v>28</v>
      </c>
    </row>
    <row r="636" spans="8:17">
      <c r="H636" s="56">
        <v>41925</v>
      </c>
      <c r="I636" s="84">
        <v>145</v>
      </c>
      <c r="J636" s="133">
        <v>41925</v>
      </c>
      <c r="K636" s="84">
        <v>58</v>
      </c>
      <c r="L636" s="133">
        <v>41925</v>
      </c>
      <c r="M636" s="84">
        <v>210</v>
      </c>
      <c r="N636" s="133">
        <v>41925</v>
      </c>
      <c r="O636" s="84">
        <v>75</v>
      </c>
      <c r="P636" s="133">
        <v>41925</v>
      </c>
      <c r="Q636" s="84">
        <v>28</v>
      </c>
    </row>
    <row r="637" spans="8:17">
      <c r="H637" s="56">
        <v>41926</v>
      </c>
      <c r="I637" s="84">
        <v>145</v>
      </c>
      <c r="J637" s="133">
        <v>41926</v>
      </c>
      <c r="K637" s="84">
        <v>58</v>
      </c>
      <c r="L637" s="133">
        <v>41926</v>
      </c>
      <c r="M637" s="84">
        <v>210</v>
      </c>
      <c r="N637" s="133">
        <v>41926</v>
      </c>
      <c r="O637" s="84">
        <v>75</v>
      </c>
      <c r="P637" s="133">
        <v>41926</v>
      </c>
      <c r="Q637" s="84">
        <v>28</v>
      </c>
    </row>
    <row r="638" spans="8:17">
      <c r="H638" s="56">
        <v>41927</v>
      </c>
      <c r="I638" s="84">
        <v>143</v>
      </c>
      <c r="J638" s="133">
        <v>41927</v>
      </c>
      <c r="K638" s="84">
        <v>58</v>
      </c>
      <c r="L638" s="133">
        <v>41927</v>
      </c>
      <c r="M638" s="84">
        <v>200</v>
      </c>
      <c r="N638" s="133">
        <v>41927</v>
      </c>
      <c r="O638" s="84">
        <v>75</v>
      </c>
      <c r="P638" s="133">
        <v>41927</v>
      </c>
      <c r="Q638" s="84">
        <v>28</v>
      </c>
    </row>
    <row r="639" spans="8:17">
      <c r="H639" s="56">
        <v>41928</v>
      </c>
      <c r="I639" s="84">
        <v>143</v>
      </c>
      <c r="J639" s="133">
        <v>41928</v>
      </c>
      <c r="K639" s="84">
        <v>58</v>
      </c>
      <c r="L639" s="133">
        <v>41928</v>
      </c>
      <c r="M639" s="84">
        <v>210</v>
      </c>
      <c r="N639" s="133">
        <v>41928</v>
      </c>
      <c r="O639" s="84">
        <v>75</v>
      </c>
      <c r="P639" s="133">
        <v>41928</v>
      </c>
      <c r="Q639" s="84">
        <v>28</v>
      </c>
    </row>
    <row r="640" spans="8:17">
      <c r="H640" s="111">
        <v>41929</v>
      </c>
      <c r="I640" s="112">
        <v>143</v>
      </c>
      <c r="J640" s="134">
        <v>41929</v>
      </c>
      <c r="K640" s="112">
        <v>58</v>
      </c>
      <c r="L640" s="111">
        <v>41929</v>
      </c>
      <c r="M640" s="112">
        <v>210</v>
      </c>
      <c r="N640" s="111">
        <v>41929</v>
      </c>
      <c r="O640" s="112">
        <v>75</v>
      </c>
      <c r="P640" s="111">
        <v>41929</v>
      </c>
      <c r="Q640" s="112">
        <v>28</v>
      </c>
    </row>
    <row r="641" spans="8:17">
      <c r="H641" s="111">
        <v>41932</v>
      </c>
      <c r="I641" s="112">
        <v>143</v>
      </c>
      <c r="J641" s="134">
        <v>41932</v>
      </c>
      <c r="K641" s="112">
        <v>58</v>
      </c>
      <c r="L641" s="111">
        <v>41932</v>
      </c>
      <c r="M641" s="112">
        <v>210</v>
      </c>
      <c r="N641" s="111">
        <v>41932</v>
      </c>
      <c r="O641" s="112">
        <v>75</v>
      </c>
      <c r="P641" s="111">
        <v>41932</v>
      </c>
      <c r="Q641" s="112">
        <v>28</v>
      </c>
    </row>
    <row r="642" spans="8:17">
      <c r="H642" s="111">
        <v>41933</v>
      </c>
      <c r="I642" s="112">
        <v>143</v>
      </c>
      <c r="J642" s="134">
        <v>41933</v>
      </c>
      <c r="K642" s="112">
        <v>58</v>
      </c>
      <c r="L642" s="111">
        <v>41933</v>
      </c>
      <c r="M642" s="112">
        <v>210</v>
      </c>
      <c r="N642" s="111">
        <v>41933</v>
      </c>
      <c r="O642" s="112">
        <v>75</v>
      </c>
      <c r="P642" s="111">
        <v>41933</v>
      </c>
      <c r="Q642" s="112">
        <v>28</v>
      </c>
    </row>
    <row r="643" spans="8:17">
      <c r="H643" s="111">
        <v>41934</v>
      </c>
      <c r="I643" s="112">
        <v>142</v>
      </c>
      <c r="J643" s="134">
        <v>41934</v>
      </c>
      <c r="K643" s="112">
        <v>58</v>
      </c>
      <c r="L643" s="111">
        <v>41934</v>
      </c>
      <c r="M643" s="112">
        <v>210</v>
      </c>
      <c r="N643" s="111">
        <v>41934</v>
      </c>
      <c r="O643" s="112">
        <v>72</v>
      </c>
      <c r="P643" s="111">
        <v>41934</v>
      </c>
      <c r="Q643" s="112">
        <v>28</v>
      </c>
    </row>
    <row r="644" spans="8:17">
      <c r="H644" s="111">
        <v>41935</v>
      </c>
      <c r="I644" s="112">
        <v>142</v>
      </c>
      <c r="J644" s="134">
        <v>41935</v>
      </c>
      <c r="K644" s="112">
        <v>58</v>
      </c>
      <c r="L644" s="111">
        <v>41935</v>
      </c>
      <c r="M644" s="112">
        <v>210</v>
      </c>
      <c r="N644" s="111">
        <v>41935</v>
      </c>
      <c r="O644" s="112">
        <v>72</v>
      </c>
      <c r="P644" s="111">
        <v>41935</v>
      </c>
      <c r="Q644" s="112">
        <v>28</v>
      </c>
    </row>
    <row r="645" spans="8:17">
      <c r="H645" s="111">
        <v>41936</v>
      </c>
      <c r="I645" s="112">
        <v>140</v>
      </c>
      <c r="J645" s="134">
        <v>41936</v>
      </c>
      <c r="K645" s="112">
        <v>58</v>
      </c>
      <c r="L645" s="111">
        <v>41936</v>
      </c>
      <c r="M645" s="112">
        <v>210</v>
      </c>
      <c r="N645" s="111">
        <v>41936</v>
      </c>
      <c r="O645" s="112">
        <v>70</v>
      </c>
      <c r="P645" s="111">
        <v>41936</v>
      </c>
      <c r="Q645" s="112">
        <v>28</v>
      </c>
    </row>
    <row r="646" spans="8:17">
      <c r="H646" s="111">
        <v>41939</v>
      </c>
      <c r="I646" s="112">
        <v>140</v>
      </c>
      <c r="J646" s="134">
        <v>41939</v>
      </c>
      <c r="K646" s="112">
        <v>58</v>
      </c>
      <c r="L646" s="111">
        <v>41939</v>
      </c>
      <c r="M646" s="112">
        <v>210</v>
      </c>
      <c r="N646" s="111">
        <v>41939</v>
      </c>
      <c r="O646" s="112">
        <v>70</v>
      </c>
      <c r="P646" s="111">
        <v>41939</v>
      </c>
      <c r="Q646" s="112">
        <v>28</v>
      </c>
    </row>
    <row r="647" spans="8:17">
      <c r="H647" s="111">
        <v>41940</v>
      </c>
      <c r="I647" s="112">
        <v>140</v>
      </c>
      <c r="J647" s="134">
        <v>41940</v>
      </c>
      <c r="K647" s="112">
        <v>58</v>
      </c>
      <c r="L647" s="111">
        <v>41940</v>
      </c>
      <c r="M647" s="112">
        <v>210</v>
      </c>
      <c r="N647" s="111">
        <v>41940</v>
      </c>
      <c r="O647" s="112">
        <v>70</v>
      </c>
      <c r="P647" s="111">
        <v>41940</v>
      </c>
      <c r="Q647" s="112">
        <v>28</v>
      </c>
    </row>
    <row r="648" spans="8:17">
      <c r="H648" s="111">
        <v>41941</v>
      </c>
      <c r="I648" s="112">
        <v>140</v>
      </c>
      <c r="J648" s="134">
        <v>41941</v>
      </c>
      <c r="K648" s="112">
        <v>58</v>
      </c>
      <c r="L648" s="111">
        <v>41941</v>
      </c>
      <c r="M648" s="112">
        <v>210</v>
      </c>
      <c r="N648" s="111">
        <v>41941</v>
      </c>
      <c r="O648" s="112">
        <v>70</v>
      </c>
      <c r="P648" s="111">
        <v>41941</v>
      </c>
      <c r="Q648" s="112">
        <v>28</v>
      </c>
    </row>
    <row r="649" spans="8:17">
      <c r="H649" s="111">
        <v>41942</v>
      </c>
      <c r="I649" s="112">
        <v>140</v>
      </c>
      <c r="J649" s="134">
        <v>41942</v>
      </c>
      <c r="K649" s="112">
        <v>58</v>
      </c>
      <c r="L649" s="111">
        <v>41942</v>
      </c>
      <c r="M649" s="112">
        <v>210</v>
      </c>
      <c r="N649" s="111">
        <v>41942</v>
      </c>
      <c r="O649" s="112">
        <v>70</v>
      </c>
      <c r="P649" s="111">
        <v>41942</v>
      </c>
      <c r="Q649" s="112">
        <v>28</v>
      </c>
    </row>
    <row r="650" spans="8:17">
      <c r="H650" s="111">
        <v>41943</v>
      </c>
      <c r="I650" s="112">
        <v>140</v>
      </c>
      <c r="J650" s="134">
        <v>41943</v>
      </c>
      <c r="K650" s="112">
        <v>58</v>
      </c>
      <c r="L650" s="111">
        <v>41943</v>
      </c>
      <c r="M650" s="112">
        <v>210</v>
      </c>
      <c r="N650" s="111">
        <v>41943</v>
      </c>
      <c r="O650" s="112">
        <v>70</v>
      </c>
      <c r="P650" s="111">
        <v>41943</v>
      </c>
      <c r="Q650" s="112">
        <v>28</v>
      </c>
    </row>
    <row r="651" spans="8:17">
      <c r="H651" s="111">
        <v>41946</v>
      </c>
      <c r="I651" s="112">
        <v>140</v>
      </c>
      <c r="J651" s="134">
        <v>41946</v>
      </c>
      <c r="K651" s="112">
        <v>58</v>
      </c>
      <c r="L651" s="111">
        <v>41946</v>
      </c>
      <c r="M651" s="112">
        <v>210</v>
      </c>
      <c r="N651" s="111">
        <v>41946</v>
      </c>
      <c r="O651" s="112">
        <v>70</v>
      </c>
      <c r="P651" s="111">
        <v>41946</v>
      </c>
      <c r="Q651" s="112">
        <v>28</v>
      </c>
    </row>
    <row r="652" spans="8:17">
      <c r="H652" s="111">
        <v>41947</v>
      </c>
      <c r="I652" s="112">
        <v>140</v>
      </c>
      <c r="J652" s="134">
        <v>41947</v>
      </c>
      <c r="K652" s="112">
        <v>58</v>
      </c>
      <c r="L652" s="111">
        <v>41947</v>
      </c>
      <c r="M652" s="112">
        <v>210</v>
      </c>
      <c r="N652" s="111">
        <v>41947</v>
      </c>
      <c r="O652" s="112">
        <v>70</v>
      </c>
      <c r="P652" s="111">
        <v>41947</v>
      </c>
      <c r="Q652" s="112">
        <v>28</v>
      </c>
    </row>
    <row r="653" spans="8:17">
      <c r="H653" s="111"/>
      <c r="I653" s="112"/>
      <c r="J653" s="112"/>
    </row>
    <row r="654" spans="8:17">
      <c r="H654" s="111"/>
      <c r="I654" s="112"/>
      <c r="J654" s="112"/>
    </row>
    <row r="655" spans="8:17">
      <c r="H655" s="111"/>
      <c r="I655" s="112"/>
      <c r="J655" s="112"/>
    </row>
    <row r="656" spans="8:17">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105" priority="41" stopIfTrue="1">
      <formula>AND(H4&gt;0,H5&gt;0)</formula>
    </cfRule>
    <cfRule type="expression" dxfId="104" priority="42" stopIfTrue="1">
      <formula>AND(H4&gt;0,H5="")</formula>
    </cfRule>
  </conditionalFormatting>
  <conditionalFormatting sqref="I4">
    <cfRule type="expression" dxfId="103" priority="45" stopIfTrue="1">
      <formula>AND(I4&gt;0,#REF!&gt;0)</formula>
    </cfRule>
    <cfRule type="expression" dxfId="102" priority="46" stopIfTrue="1">
      <formula>AND(I4&gt;0,#REF!="")</formula>
    </cfRule>
  </conditionalFormatting>
  <conditionalFormatting sqref="H110:H491">
    <cfRule type="expression" dxfId="101" priority="37" stopIfTrue="1">
      <formula>AND(H110&gt;0,H111&gt;0)</formula>
    </cfRule>
    <cfRule type="expression" dxfId="100" priority="38" stopIfTrue="1">
      <formula>AND(H110&gt;0,H111="")</formula>
    </cfRule>
  </conditionalFormatting>
  <conditionalFormatting sqref="N4:Q4">
    <cfRule type="expression" dxfId="99" priority="35" stopIfTrue="1">
      <formula>AND(N4&gt;0,N5&gt;0)</formula>
    </cfRule>
    <cfRule type="expression" dxfId="98" priority="36" stopIfTrue="1">
      <formula>AND(N4&gt;0,N5="")</formula>
    </cfRule>
  </conditionalFormatting>
  <conditionalFormatting sqref="J5:J491">
    <cfRule type="expression" dxfId="97" priority="33" stopIfTrue="1">
      <formula>AND(J5&gt;0,J6&gt;0)</formula>
    </cfRule>
    <cfRule type="expression" dxfId="96" priority="34" stopIfTrue="1">
      <formula>AND(J5&gt;0,J6="")</formula>
    </cfRule>
  </conditionalFormatting>
  <conditionalFormatting sqref="L5:L491">
    <cfRule type="expression" dxfId="95" priority="31" stopIfTrue="1">
      <formula>AND(L5&gt;0,L6&gt;0)</formula>
    </cfRule>
    <cfRule type="expression" dxfId="94" priority="32" stopIfTrue="1">
      <formula>AND(L5&gt;0,L6="")</formula>
    </cfRule>
  </conditionalFormatting>
  <conditionalFormatting sqref="N5:N491">
    <cfRule type="expression" dxfId="93" priority="29" stopIfTrue="1">
      <formula>AND(N5&gt;0,N6&gt;0)</formula>
    </cfRule>
    <cfRule type="expression" dxfId="92" priority="30" stopIfTrue="1">
      <formula>AND(N5&gt;0,N6="")</formula>
    </cfRule>
  </conditionalFormatting>
  <conditionalFormatting sqref="H492:H518">
    <cfRule type="expression" dxfId="91" priority="27" stopIfTrue="1">
      <formula>AND(H492&gt;0,H493&gt;0)</formula>
    </cfRule>
    <cfRule type="expression" dxfId="90" priority="28" stopIfTrue="1">
      <formula>AND(H492&gt;0,H493="")</formula>
    </cfRule>
  </conditionalFormatting>
  <conditionalFormatting sqref="J492:J518">
    <cfRule type="expression" dxfId="89" priority="25" stopIfTrue="1">
      <formula>AND(J492&gt;0,J493&gt;0)</formula>
    </cfRule>
    <cfRule type="expression" dxfId="88" priority="26" stopIfTrue="1">
      <formula>AND(J492&gt;0,J493="")</formula>
    </cfRule>
  </conditionalFormatting>
  <conditionalFormatting sqref="P5:P518">
    <cfRule type="expression" dxfId="87" priority="23" stopIfTrue="1">
      <formula>AND(P5&gt;0,P6&gt;0)</formula>
    </cfRule>
    <cfRule type="expression" dxfId="86" priority="24" stopIfTrue="1">
      <formula>AND(P5&gt;0,P6="")</formula>
    </cfRule>
  </conditionalFormatting>
  <conditionalFormatting sqref="N492:N518">
    <cfRule type="expression" dxfId="85" priority="21" stopIfTrue="1">
      <formula>AND(N492&gt;0,N493&gt;0)</formula>
    </cfRule>
    <cfRule type="expression" dxfId="84" priority="22" stopIfTrue="1">
      <formula>AND(N492&gt;0,N493="")</formula>
    </cfRule>
  </conditionalFormatting>
  <conditionalFormatting sqref="H519:H528">
    <cfRule type="expression" dxfId="83" priority="19" stopIfTrue="1">
      <formula>AND(H519&gt;0,H520&gt;0)</formula>
    </cfRule>
    <cfRule type="expression" dxfId="82" priority="20" stopIfTrue="1">
      <formula>AND(H519&gt;0,H520="")</formula>
    </cfRule>
  </conditionalFormatting>
  <conditionalFormatting sqref="J519:J528">
    <cfRule type="expression" dxfId="81" priority="17" stopIfTrue="1">
      <formula>AND(J519&gt;0,J520&gt;0)</formula>
    </cfRule>
    <cfRule type="expression" dxfId="80" priority="18" stopIfTrue="1">
      <formula>AND(J519&gt;0,J520="")</formula>
    </cfRule>
  </conditionalFormatting>
  <conditionalFormatting sqref="H529:H535">
    <cfRule type="expression" dxfId="79" priority="15" stopIfTrue="1">
      <formula>AND(H529&gt;0,H530&gt;0)</formula>
    </cfRule>
    <cfRule type="expression" dxfId="78" priority="16" stopIfTrue="1">
      <formula>AND(H529&gt;0,H530="")</formula>
    </cfRule>
  </conditionalFormatting>
  <conditionalFormatting sqref="H536:H540">
    <cfRule type="expression" dxfId="77" priority="13" stopIfTrue="1">
      <formula>AND(H536&gt;0,H537&gt;0)</formula>
    </cfRule>
    <cfRule type="expression" dxfId="76" priority="14" stopIfTrue="1">
      <formula>AND(H536&gt;0,H537="")</formula>
    </cfRule>
  </conditionalFormatting>
  <conditionalFormatting sqref="H541:H553">
    <cfRule type="expression" dxfId="75" priority="11" stopIfTrue="1">
      <formula>AND(H541&gt;0,H542&gt;0)</formula>
    </cfRule>
    <cfRule type="expression" dxfId="74" priority="12" stopIfTrue="1">
      <formula>AND(H541&gt;0,H542="")</formula>
    </cfRule>
  </conditionalFormatting>
  <conditionalFormatting sqref="H554:H589">
    <cfRule type="expression" dxfId="73" priority="9" stopIfTrue="1">
      <formula>AND(H554&gt;0,H555&gt;0)</formula>
    </cfRule>
    <cfRule type="expression" dxfId="72" priority="10" stopIfTrue="1">
      <formula>AND(H554&gt;0,H555="")</formula>
    </cfRule>
  </conditionalFormatting>
  <conditionalFormatting sqref="H590:H593">
    <cfRule type="expression" dxfId="71" priority="7" stopIfTrue="1">
      <formula>AND(H590&gt;0,H591&gt;0)</formula>
    </cfRule>
    <cfRule type="expression" dxfId="70" priority="8" stopIfTrue="1">
      <formula>AND(H590&gt;0,H591="")</formula>
    </cfRule>
  </conditionalFormatting>
  <conditionalFormatting sqref="H594:H601">
    <cfRule type="expression" dxfId="69" priority="5" stopIfTrue="1">
      <formula>AND(H594&gt;0,H595&gt;0)</formula>
    </cfRule>
    <cfRule type="expression" dxfId="68" priority="6" stopIfTrue="1">
      <formula>AND(H594&gt;0,H595="")</formula>
    </cfRule>
  </conditionalFormatting>
  <conditionalFormatting sqref="H602:H622">
    <cfRule type="expression" dxfId="67" priority="3" stopIfTrue="1">
      <formula>AND(H602&gt;0,H603&gt;0)</formula>
    </cfRule>
    <cfRule type="expression" dxfId="66" priority="4" stopIfTrue="1">
      <formula>AND(H602&gt;0,H603="")</formula>
    </cfRule>
  </conditionalFormatting>
  <conditionalFormatting sqref="H623:H639">
    <cfRule type="expression" dxfId="65" priority="1" stopIfTrue="1">
      <formula>AND(H623&gt;0,H624&gt;0)</formula>
    </cfRule>
    <cfRule type="expression" dxfId="64" priority="2" stopIfTrue="1">
      <formula>AND(H623&gt;0,H624="")</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6" activePane="bottomRight" state="frozen"/>
      <selection pane="topRight" activeCell="I1" sqref="I1"/>
      <selection pane="bottomLeft" activeCell="A5" sqref="A5"/>
      <selection pane="bottomRight" activeCell="K68" sqref="K68"/>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563</v>
      </c>
      <c r="I3" s="45" t="s">
        <v>587</v>
      </c>
      <c r="J3" s="45" t="s">
        <v>563</v>
      </c>
      <c r="K3" s="45" t="s">
        <v>588</v>
      </c>
      <c r="L3" s="45" t="s">
        <v>563</v>
      </c>
      <c r="M3" s="45" t="s">
        <v>589</v>
      </c>
      <c r="N3" s="45" t="s">
        <v>563</v>
      </c>
      <c r="O3" s="45" t="s">
        <v>591</v>
      </c>
      <c r="P3" s="45" t="s">
        <v>563</v>
      </c>
      <c r="Q3" s="45" t="s">
        <v>577</v>
      </c>
      <c r="R3" s="45" t="s">
        <v>563</v>
      </c>
      <c r="S3" s="45" t="s">
        <v>578</v>
      </c>
      <c r="T3" s="45" t="s">
        <v>563</v>
      </c>
      <c r="U3" s="45" t="s">
        <v>584</v>
      </c>
      <c r="V3" s="84"/>
    </row>
    <row r="4" spans="1:22">
      <c r="H4" s="57" t="s">
        <v>565</v>
      </c>
      <c r="I4" s="40" t="s">
        <v>566</v>
      </c>
      <c r="J4" s="40" t="s">
        <v>565</v>
      </c>
      <c r="K4" s="40" t="s">
        <v>566</v>
      </c>
      <c r="L4" s="40" t="s">
        <v>565</v>
      </c>
      <c r="M4" s="40" t="s">
        <v>566</v>
      </c>
      <c r="N4" s="40" t="s">
        <v>565</v>
      </c>
      <c r="O4" s="40" t="s">
        <v>566</v>
      </c>
      <c r="P4" s="40" t="s">
        <v>565</v>
      </c>
      <c r="Q4" s="40" t="s">
        <v>566</v>
      </c>
      <c r="R4" s="40" t="s">
        <v>565</v>
      </c>
      <c r="S4" s="40" t="s">
        <v>566</v>
      </c>
      <c r="T4" s="40" t="s">
        <v>565</v>
      </c>
      <c r="U4" s="40" t="s">
        <v>566</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115">
        <v>41851</v>
      </c>
      <c r="Q38" s="84">
        <v>6100</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115">
        <v>41882</v>
      </c>
      <c r="Q39" s="84">
        <v>5950</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115">
        <v>41912</v>
      </c>
      <c r="Q40" s="84">
        <v>5900</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115">
        <v>41851</v>
      </c>
      <c r="O50" s="84">
        <v>6050</v>
      </c>
      <c r="P50" s="84"/>
      <c r="Q50" s="84">
        <v>288.95144699999997</v>
      </c>
      <c r="R50" s="115">
        <v>41578</v>
      </c>
      <c r="S50" s="84">
        <v>3000</v>
      </c>
      <c r="T50" s="115">
        <v>41851</v>
      </c>
      <c r="U50" s="84">
        <v>2950</v>
      </c>
      <c r="V50" s="84"/>
    </row>
    <row r="51" spans="1:22">
      <c r="H51" s="57">
        <v>41333</v>
      </c>
      <c r="I51" s="84">
        <v>910</v>
      </c>
      <c r="J51" s="57">
        <v>41394</v>
      </c>
      <c r="K51" s="84">
        <v>1650</v>
      </c>
      <c r="L51" s="57">
        <v>41759</v>
      </c>
      <c r="M51" s="84">
        <v>13900</v>
      </c>
      <c r="N51" s="115">
        <v>41882</v>
      </c>
      <c r="O51" s="84">
        <v>6000</v>
      </c>
      <c r="P51" s="84"/>
      <c r="Q51" s="84">
        <v>275.37318699999997</v>
      </c>
      <c r="R51" s="115">
        <v>41608</v>
      </c>
      <c r="S51" s="84">
        <v>3000</v>
      </c>
      <c r="T51" s="115">
        <v>41882</v>
      </c>
      <c r="U51" s="84">
        <v>2900</v>
      </c>
      <c r="V51" s="84"/>
    </row>
    <row r="52" spans="1:22">
      <c r="H52" s="57">
        <v>41364</v>
      </c>
      <c r="I52" s="84">
        <v>950</v>
      </c>
      <c r="J52" s="57">
        <v>41425</v>
      </c>
      <c r="K52" s="84">
        <v>1625</v>
      </c>
      <c r="L52" s="57">
        <v>41790</v>
      </c>
      <c r="M52" s="84">
        <v>13900</v>
      </c>
      <c r="N52" s="115">
        <v>41912</v>
      </c>
      <c r="O52" s="84">
        <v>5850</v>
      </c>
      <c r="P52" s="84"/>
      <c r="Q52" s="84">
        <v>421.730009</v>
      </c>
      <c r="R52" s="115">
        <v>41639</v>
      </c>
      <c r="S52" s="84">
        <v>2900</v>
      </c>
      <c r="T52" s="115">
        <v>41912</v>
      </c>
      <c r="U52" s="84">
        <v>2900</v>
      </c>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41851</v>
      </c>
      <c r="M54" s="84">
        <v>13650</v>
      </c>
      <c r="N54" s="84"/>
      <c r="O54" s="84"/>
      <c r="P54" s="84"/>
      <c r="Q54" s="84">
        <v>493.462446</v>
      </c>
      <c r="R54" s="115">
        <v>41698</v>
      </c>
      <c r="S54" s="84">
        <v>2700</v>
      </c>
      <c r="T54" s="84"/>
      <c r="U54" s="84"/>
      <c r="V54" s="84"/>
    </row>
    <row r="55" spans="1:22">
      <c r="H55" s="57">
        <v>41455</v>
      </c>
      <c r="I55" s="84">
        <v>1000</v>
      </c>
      <c r="J55" s="57">
        <v>41517</v>
      </c>
      <c r="K55" s="84">
        <v>1610</v>
      </c>
      <c r="L55" s="57">
        <v>41882</v>
      </c>
      <c r="M55" s="84">
        <v>13250</v>
      </c>
      <c r="N55" s="84"/>
      <c r="O55" s="84"/>
      <c r="P55" s="84"/>
      <c r="Q55" s="84">
        <v>554.16110000000003</v>
      </c>
      <c r="R55" s="115">
        <v>41729</v>
      </c>
      <c r="S55" s="84">
        <v>2650</v>
      </c>
      <c r="T55" s="84"/>
      <c r="U55" s="84"/>
      <c r="V55" s="84"/>
    </row>
    <row r="56" spans="1:22">
      <c r="A56" s="51"/>
      <c r="H56" s="57">
        <v>41486</v>
      </c>
      <c r="I56" s="84">
        <v>1000</v>
      </c>
      <c r="J56" s="57">
        <v>41547</v>
      </c>
      <c r="K56" s="84">
        <v>1610</v>
      </c>
      <c r="L56" s="57">
        <v>41912</v>
      </c>
      <c r="M56" s="84">
        <v>13100</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115">
        <v>41851</v>
      </c>
      <c r="S59" s="84">
        <v>2550</v>
      </c>
      <c r="T59" s="84"/>
      <c r="U59" s="84"/>
      <c r="V59" s="84"/>
    </row>
    <row r="60" spans="1:22">
      <c r="H60" s="57">
        <v>41608</v>
      </c>
      <c r="I60" s="84">
        <v>900</v>
      </c>
      <c r="J60" s="57">
        <v>41670</v>
      </c>
      <c r="K60" s="84">
        <v>1225</v>
      </c>
      <c r="L60" s="57">
        <v>41608</v>
      </c>
      <c r="M60" s="84">
        <v>127.251458</v>
      </c>
      <c r="N60" s="84"/>
      <c r="O60" s="84"/>
      <c r="P60" s="84"/>
      <c r="Q60" s="84">
        <v>289.28902199999999</v>
      </c>
      <c r="R60" s="115">
        <v>41882</v>
      </c>
      <c r="S60" s="84">
        <v>2550</v>
      </c>
      <c r="T60" s="84"/>
      <c r="U60" s="84"/>
      <c r="V60" s="84"/>
    </row>
    <row r="61" spans="1:22">
      <c r="H61" s="57">
        <v>41639</v>
      </c>
      <c r="I61" s="84">
        <v>875</v>
      </c>
      <c r="J61" s="57">
        <v>41698</v>
      </c>
      <c r="K61" s="84">
        <v>1175</v>
      </c>
      <c r="L61" s="57">
        <v>41639</v>
      </c>
      <c r="M61" s="84">
        <v>134.10114400000001</v>
      </c>
      <c r="N61" s="84"/>
      <c r="O61" s="84"/>
      <c r="P61" s="84"/>
      <c r="Q61" s="84">
        <v>291.72609999999997</v>
      </c>
      <c r="R61" s="115">
        <v>41912</v>
      </c>
      <c r="S61" s="84">
        <v>2550</v>
      </c>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57">
        <v>41820</v>
      </c>
      <c r="K65" s="84">
        <v>1310</v>
      </c>
      <c r="L65" s="57"/>
      <c r="M65" s="84"/>
      <c r="N65" s="84"/>
      <c r="O65" s="84"/>
      <c r="P65" s="84"/>
      <c r="Q65" s="84"/>
      <c r="R65" s="84"/>
      <c r="S65" s="84"/>
      <c r="T65" s="84"/>
      <c r="U65" s="84"/>
      <c r="V65" s="84"/>
    </row>
    <row r="66" spans="8:22">
      <c r="H66" s="57">
        <v>41790</v>
      </c>
      <c r="I66" s="84">
        <v>825</v>
      </c>
      <c r="J66" s="57">
        <v>41851</v>
      </c>
      <c r="K66" s="84">
        <v>1310</v>
      </c>
      <c r="L66" s="57"/>
      <c r="M66" s="84"/>
      <c r="N66" s="84"/>
      <c r="O66" s="84"/>
      <c r="P66" s="84"/>
      <c r="Q66" s="84"/>
      <c r="R66" s="84"/>
      <c r="S66" s="84"/>
      <c r="T66" s="84"/>
      <c r="U66" s="84"/>
      <c r="V66" s="84"/>
    </row>
    <row r="67" spans="8:22">
      <c r="H67" s="57">
        <v>41820</v>
      </c>
      <c r="I67" s="84">
        <v>810</v>
      </c>
      <c r="J67" s="57">
        <v>41882</v>
      </c>
      <c r="K67" s="84">
        <v>1335</v>
      </c>
      <c r="L67" s="57"/>
      <c r="M67" s="84"/>
      <c r="N67" s="84"/>
      <c r="O67" s="84"/>
      <c r="P67" s="84"/>
      <c r="Q67" s="84"/>
      <c r="R67" s="84"/>
      <c r="S67" s="84"/>
      <c r="T67" s="84"/>
      <c r="U67" s="84"/>
      <c r="V67" s="84"/>
    </row>
    <row r="68" spans="8:22">
      <c r="H68" s="57">
        <v>41851</v>
      </c>
      <c r="I68" s="84">
        <v>810</v>
      </c>
      <c r="J68" s="57">
        <v>41912</v>
      </c>
      <c r="K68" s="84">
        <v>1355</v>
      </c>
      <c r="L68" s="57"/>
      <c r="M68" s="84"/>
      <c r="N68" s="84"/>
      <c r="O68" s="84"/>
      <c r="P68" s="84"/>
      <c r="Q68" s="84"/>
      <c r="R68" s="84"/>
      <c r="S68" s="84"/>
      <c r="T68" s="84"/>
      <c r="U68" s="84"/>
      <c r="V68" s="84"/>
    </row>
    <row r="69" spans="8:22">
      <c r="H69" s="57">
        <v>41882</v>
      </c>
      <c r="I69" s="84">
        <v>810</v>
      </c>
      <c r="K69" s="57"/>
      <c r="L69" s="57"/>
      <c r="M69" s="84"/>
      <c r="N69" s="84"/>
      <c r="O69" s="84"/>
      <c r="P69" s="84"/>
      <c r="Q69" s="84"/>
      <c r="R69" s="84"/>
      <c r="S69" s="84"/>
      <c r="T69" s="84"/>
      <c r="U69" s="84"/>
      <c r="V69" s="84"/>
    </row>
    <row r="70" spans="8:22">
      <c r="H70" s="57">
        <v>41912</v>
      </c>
      <c r="I70" s="84">
        <v>855</v>
      </c>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9:K92">
    <cfRule type="expression" dxfId="63" priority="57" stopIfTrue="1">
      <formula>AND(K4&gt;0,K5&gt;0)</formula>
    </cfRule>
    <cfRule type="expression" dxfId="62" priority="58" stopIfTrue="1">
      <formula>AND(K4&gt;0,K5="")</formula>
    </cfRule>
  </conditionalFormatting>
  <conditionalFormatting sqref="H4:J4">
    <cfRule type="expression" dxfId="61" priority="31" stopIfTrue="1">
      <formula>AND(H4&gt;0,H5&gt;0)</formula>
    </cfRule>
    <cfRule type="expression" dxfId="60" priority="32" stopIfTrue="1">
      <formula>AND(H4&gt;0,H5="")</formula>
    </cfRule>
  </conditionalFormatting>
  <conditionalFormatting sqref="H4:H62">
    <cfRule type="expression" dxfId="59" priority="29" stopIfTrue="1">
      <formula>AND(H4&gt;0,H5&gt;0)</formula>
    </cfRule>
    <cfRule type="expression" dxfId="58" priority="30" stopIfTrue="1">
      <formula>AND(H4&gt;0,H5="")</formula>
    </cfRule>
  </conditionalFormatting>
  <conditionalFormatting sqref="J5:J62">
    <cfRule type="expression" dxfId="57" priority="27" stopIfTrue="1">
      <formula>AND(J5&gt;0,J6&gt;0)</formula>
    </cfRule>
    <cfRule type="expression" dxfId="56" priority="28" stopIfTrue="1">
      <formula>AND(J5&gt;0,J6="")</formula>
    </cfRule>
  </conditionalFormatting>
  <conditionalFormatting sqref="H63:H64">
    <cfRule type="expression" dxfId="55" priority="25" stopIfTrue="1">
      <formula>AND(H63&gt;0,H64&gt;0)</formula>
    </cfRule>
    <cfRule type="expression" dxfId="54" priority="26" stopIfTrue="1">
      <formula>AND(H63&gt;0,H64="")</formula>
    </cfRule>
  </conditionalFormatting>
  <conditionalFormatting sqref="H65">
    <cfRule type="expression" dxfId="53" priority="23" stopIfTrue="1">
      <formula>AND(H65&gt;0,H66&gt;0)</formula>
    </cfRule>
    <cfRule type="expression" dxfId="52" priority="24" stopIfTrue="1">
      <formula>AND(H65&gt;0,H66="")</formula>
    </cfRule>
  </conditionalFormatting>
  <conditionalFormatting sqref="J63">
    <cfRule type="expression" dxfId="51" priority="21" stopIfTrue="1">
      <formula>AND(J63&gt;0,J64&gt;0)</formula>
    </cfRule>
    <cfRule type="expression" dxfId="50" priority="22" stopIfTrue="1">
      <formula>AND(J63&gt;0,J64="")</formula>
    </cfRule>
  </conditionalFormatting>
  <conditionalFormatting sqref="J64">
    <cfRule type="expression" dxfId="49" priority="19" stopIfTrue="1">
      <formula>AND(J64&gt;0,J65&gt;0)</formula>
    </cfRule>
    <cfRule type="expression" dxfId="48" priority="20" stopIfTrue="1">
      <formula>AND(J64&gt;0,J65="")</formula>
    </cfRule>
  </conditionalFormatting>
  <conditionalFormatting sqref="H66">
    <cfRule type="expression" dxfId="47" priority="17" stopIfTrue="1">
      <formula>AND(H66&gt;0,H67&gt;0)</formula>
    </cfRule>
    <cfRule type="expression" dxfId="46" priority="18" stopIfTrue="1">
      <formula>AND(H66&gt;0,H67="")</formula>
    </cfRule>
  </conditionalFormatting>
  <conditionalFormatting sqref="J65">
    <cfRule type="expression" dxfId="45" priority="15" stopIfTrue="1">
      <formula>AND(J65&gt;0,J66&gt;0)</formula>
    </cfRule>
    <cfRule type="expression" dxfId="44" priority="16" stopIfTrue="1">
      <formula>AND(J65&gt;0,J66="")</formula>
    </cfRule>
  </conditionalFormatting>
  <conditionalFormatting sqref="H67">
    <cfRule type="expression" dxfId="43" priority="13" stopIfTrue="1">
      <formula>AND(H67&gt;0,H68&gt;0)</formula>
    </cfRule>
    <cfRule type="expression" dxfId="42" priority="14" stopIfTrue="1">
      <formula>AND(H67&gt;0,H68="")</formula>
    </cfRule>
  </conditionalFormatting>
  <conditionalFormatting sqref="H68">
    <cfRule type="expression" dxfId="41" priority="11" stopIfTrue="1">
      <formula>AND(H68&gt;0,H69&gt;0)</formula>
    </cfRule>
    <cfRule type="expression" dxfId="40" priority="12" stopIfTrue="1">
      <formula>AND(H68&gt;0,H69="")</formula>
    </cfRule>
  </conditionalFormatting>
  <conditionalFormatting sqref="J66">
    <cfRule type="expression" dxfId="39" priority="9" stopIfTrue="1">
      <formula>AND(J66&gt;0,J67&gt;0)</formula>
    </cfRule>
    <cfRule type="expression" dxfId="38" priority="10" stopIfTrue="1">
      <formula>AND(J66&gt;0,J67="")</formula>
    </cfRule>
  </conditionalFormatting>
  <conditionalFormatting sqref="J67">
    <cfRule type="expression" dxfId="37" priority="7" stopIfTrue="1">
      <formula>AND(J67&gt;0,J68&gt;0)</formula>
    </cfRule>
    <cfRule type="expression" dxfId="36" priority="8" stopIfTrue="1">
      <formula>AND(J67&gt;0,J68="")</formula>
    </cfRule>
  </conditionalFormatting>
  <conditionalFormatting sqref="H69">
    <cfRule type="expression" dxfId="35" priority="5" stopIfTrue="1">
      <formula>AND(H69&gt;0,H70&gt;0)</formula>
    </cfRule>
    <cfRule type="expression" dxfId="34" priority="6" stopIfTrue="1">
      <formula>AND(H69&gt;0,H70="")</formula>
    </cfRule>
  </conditionalFormatting>
  <conditionalFormatting sqref="H70">
    <cfRule type="expression" dxfId="33" priority="3" stopIfTrue="1">
      <formula>AND(H70&gt;0,H71&gt;0)</formula>
    </cfRule>
    <cfRule type="expression" dxfId="32" priority="4" stopIfTrue="1">
      <formula>AND(H70&gt;0,H71="")</formula>
    </cfRule>
  </conditionalFormatting>
  <conditionalFormatting sqref="J68">
    <cfRule type="expression" dxfId="31" priority="1" stopIfTrue="1">
      <formula>AND(J68&gt;0,J69&gt;0)</formula>
    </cfRule>
    <cfRule type="expression" dxfId="30" priority="2" stopIfTrue="1">
      <formula>AND(J68&gt;0,J69="")</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I46" activePane="bottomRight" state="frozen"/>
      <selection pane="topRight" activeCell="I1" sqref="I1"/>
      <selection pane="bottomLeft" activeCell="A6" sqref="A6"/>
      <selection pane="bottomRight" activeCell="I57" sqref="I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563</v>
      </c>
      <c r="I2" s="45" t="s">
        <v>580</v>
      </c>
      <c r="J2" s="45" t="s">
        <v>563</v>
      </c>
      <c r="K2" s="45" t="s">
        <v>586</v>
      </c>
      <c r="L2" s="45" t="s">
        <v>563</v>
      </c>
      <c r="M2" s="45" t="s">
        <v>583</v>
      </c>
      <c r="N2" s="45" t="s">
        <v>563</v>
      </c>
      <c r="O2" s="45" t="s">
        <v>581</v>
      </c>
    </row>
    <row r="3" spans="1:16">
      <c r="H3" s="69" t="s">
        <v>565</v>
      </c>
      <c r="I3" s="69" t="s">
        <v>566</v>
      </c>
      <c r="J3" s="69" t="s">
        <v>565</v>
      </c>
      <c r="K3" s="69" t="s">
        <v>566</v>
      </c>
      <c r="L3" s="69" t="s">
        <v>565</v>
      </c>
      <c r="M3" s="69" t="s">
        <v>566</v>
      </c>
      <c r="N3" s="69" t="s">
        <v>565</v>
      </c>
      <c r="O3" s="69" t="s">
        <v>566</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117">
        <v>41851</v>
      </c>
      <c r="O51" s="81">
        <v>925</v>
      </c>
    </row>
    <row r="52" spans="1:15">
      <c r="H52" s="57">
        <v>41670</v>
      </c>
      <c r="I52" s="81">
        <v>335</v>
      </c>
      <c r="J52" s="117">
        <v>41670</v>
      </c>
      <c r="K52" s="81">
        <v>500</v>
      </c>
      <c r="L52" s="117">
        <v>41670</v>
      </c>
      <c r="M52" s="81">
        <v>185</v>
      </c>
      <c r="N52" s="117">
        <v>41882</v>
      </c>
      <c r="O52" s="81">
        <v>925</v>
      </c>
    </row>
    <row r="53" spans="1:15">
      <c r="H53" s="57">
        <v>41698</v>
      </c>
      <c r="I53" s="81">
        <v>350</v>
      </c>
      <c r="J53" s="117">
        <v>41698</v>
      </c>
      <c r="K53" s="81">
        <v>500</v>
      </c>
      <c r="L53" s="117">
        <v>41698</v>
      </c>
      <c r="M53" s="81">
        <v>202.5</v>
      </c>
      <c r="N53" s="117">
        <v>41912</v>
      </c>
      <c r="O53" s="81">
        <v>925</v>
      </c>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v>41851</v>
      </c>
      <c r="I58" s="81">
        <v>350</v>
      </c>
      <c r="J58" s="117">
        <v>41851</v>
      </c>
      <c r="K58" s="81">
        <v>500</v>
      </c>
      <c r="L58" s="117">
        <v>41851</v>
      </c>
      <c r="M58" s="81">
        <v>182.5</v>
      </c>
      <c r="N58" s="81"/>
      <c r="O58" s="81"/>
    </row>
    <row r="59" spans="1:15">
      <c r="A59" s="50"/>
      <c r="H59" s="57">
        <v>41882</v>
      </c>
      <c r="I59" s="81">
        <v>355</v>
      </c>
      <c r="J59" s="117">
        <v>41882</v>
      </c>
      <c r="K59" s="81">
        <v>500</v>
      </c>
      <c r="L59" s="117">
        <v>41882</v>
      </c>
      <c r="M59" s="81">
        <v>175</v>
      </c>
      <c r="N59" s="81"/>
      <c r="O59" s="81"/>
    </row>
    <row r="60" spans="1:15">
      <c r="A60" s="47"/>
      <c r="H60" s="57">
        <v>41912</v>
      </c>
      <c r="I60" s="81">
        <v>355</v>
      </c>
      <c r="J60" s="117">
        <v>41912</v>
      </c>
      <c r="K60" s="81">
        <v>500</v>
      </c>
      <c r="L60" s="117">
        <v>41912</v>
      </c>
      <c r="M60" s="81">
        <v>175</v>
      </c>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I49" activePane="bottomRight" state="frozen"/>
      <selection pane="topRight" activeCell="I1" sqref="I1"/>
      <selection pane="bottomLeft" activeCell="A6" sqref="A6"/>
      <selection pane="bottomRight" activeCell="I58" sqref="I58"/>
    </sheetView>
  </sheetViews>
  <sheetFormatPr defaultRowHeight="14.25"/>
  <cols>
    <col min="1" max="8" width="9" style="135"/>
    <col min="9" max="9" width="18.75" style="135" customWidth="1"/>
    <col min="10" max="10" width="8.75" style="135" customWidth="1"/>
    <col min="11" max="11" width="19.625" style="135" customWidth="1"/>
    <col min="12" max="12" width="13.75" style="135" customWidth="1"/>
    <col min="13" max="13" width="20.375" style="135" customWidth="1"/>
    <col min="14" max="14" width="13.375" style="135" customWidth="1"/>
    <col min="15" max="15" width="19.125" style="135" customWidth="1"/>
    <col min="16" max="16" width="13.375" style="135" customWidth="1"/>
    <col min="17" max="17" width="19.125" style="135" customWidth="1"/>
    <col min="18" max="18" width="13.375" style="135" customWidth="1"/>
    <col min="19" max="19" width="19.125" style="135" customWidth="1"/>
    <col min="20" max="20" width="13.375" style="135" customWidth="1"/>
    <col min="21" max="21" width="19.125" style="135" customWidth="1"/>
    <col min="22" max="22" width="13.375" style="135" customWidth="1"/>
    <col min="23" max="23" width="19.125" style="135" customWidth="1"/>
    <col min="24" max="24" width="13.375" style="135" customWidth="1"/>
    <col min="25" max="25" width="19.125" style="135" customWidth="1"/>
    <col min="26" max="26" width="13.375" style="135" customWidth="1"/>
    <col min="27" max="27" width="19.125" style="135" customWidth="1"/>
    <col min="28" max="28" width="9" style="135"/>
    <col min="29" max="29" width="18.75" style="135" customWidth="1"/>
    <col min="30" max="30" width="8.75" style="135" customWidth="1"/>
    <col min="31" max="31" width="19.625" style="135" customWidth="1"/>
    <col min="32" max="32" width="13.75" style="135" customWidth="1"/>
    <col min="33" max="33" width="20.375" style="135" customWidth="1"/>
    <col min="34" max="34" width="13.375" style="135" customWidth="1"/>
    <col min="35" max="35" width="19.125" style="135" customWidth="1"/>
    <col min="36" max="36" width="13.375" style="135" customWidth="1"/>
    <col min="37" max="37" width="19.125" style="135" customWidth="1"/>
    <col min="38" max="38" width="13.375" style="135" customWidth="1"/>
    <col min="39" max="39" width="19.125" style="135" customWidth="1"/>
    <col min="40" max="40" width="13.375" style="135" customWidth="1"/>
    <col min="41" max="41" width="19.125" style="135" customWidth="1"/>
    <col min="42" max="42" width="13.375" style="135" customWidth="1"/>
    <col min="43" max="43" width="19.125" style="135" customWidth="1"/>
    <col min="44" max="44" width="13.375" style="135" customWidth="1"/>
    <col min="45" max="45" width="19.125" style="135" customWidth="1"/>
    <col min="46" max="46" width="13.375" style="135" customWidth="1"/>
    <col min="47" max="47" width="19.125" style="135" customWidth="1"/>
    <col min="48" max="48" width="13.375" style="135" customWidth="1"/>
    <col min="49" max="49" width="19.125" style="135" customWidth="1"/>
    <col min="50" max="50" width="13.375" style="135" customWidth="1"/>
    <col min="51" max="51" width="19.125" style="135" customWidth="1"/>
    <col min="52" max="16384" width="9" style="135"/>
  </cols>
  <sheetData>
    <row r="1" spans="1:51" ht="27.75" customHeight="1">
      <c r="H1" s="149" t="str">
        <f>[5]!edb()</f>
        <v>Wind资讯</v>
      </c>
      <c r="I1" s="147"/>
      <c r="J1" s="149" t="str">
        <f>[5]!edb()</f>
        <v>Wind资讯</v>
      </c>
      <c r="K1" s="147"/>
      <c r="L1" s="149" t="str">
        <f>[5]!edb()</f>
        <v>Wind资讯</v>
      </c>
      <c r="M1" s="147"/>
      <c r="N1" s="149" t="str">
        <f>[5]!edb()</f>
        <v>Wind资讯</v>
      </c>
      <c r="O1" s="148"/>
      <c r="P1" s="149" t="str">
        <f>[5]!edb()</f>
        <v>Wind资讯</v>
      </c>
      <c r="Q1" s="148"/>
      <c r="R1" s="149" t="str">
        <f>[5]!edb()</f>
        <v>Wind资讯</v>
      </c>
      <c r="S1" s="148"/>
      <c r="T1" s="149" t="str">
        <f>[5]!edb()</f>
        <v>Wind资讯</v>
      </c>
      <c r="U1" s="148"/>
      <c r="V1" s="149" t="str">
        <f>[5]!edb()</f>
        <v>Wind资讯</v>
      </c>
      <c r="W1" s="148"/>
      <c r="X1" s="149" t="str">
        <f>[5]!edb()</f>
        <v>Wind资讯</v>
      </c>
      <c r="Y1" s="148"/>
      <c r="Z1" s="149" t="str">
        <f>[5]!edb()</f>
        <v>Wind资讯</v>
      </c>
      <c r="AA1" s="148"/>
      <c r="AB1" s="149" t="str">
        <f>[5]!edb()</f>
        <v>Wind资讯</v>
      </c>
      <c r="AC1" s="147"/>
      <c r="AD1" s="149" t="str">
        <f>[5]!edb()</f>
        <v>Wind资讯</v>
      </c>
      <c r="AE1" s="147"/>
      <c r="AF1" s="149" t="str">
        <f>[5]!edb()</f>
        <v>Wind资讯</v>
      </c>
      <c r="AG1" s="147"/>
      <c r="AH1" s="149" t="str">
        <f>[5]!edb()</f>
        <v>Wind资讯</v>
      </c>
      <c r="AI1" s="148"/>
      <c r="AJ1" s="149" t="str">
        <f>[5]!edb()</f>
        <v>Wind资讯</v>
      </c>
      <c r="AK1" s="148"/>
      <c r="AL1" s="149" t="str">
        <f>[5]!edb()</f>
        <v>Wind资讯</v>
      </c>
      <c r="AM1" s="148"/>
      <c r="AN1" s="149" t="str">
        <f>[5]!edb()</f>
        <v>Wind资讯</v>
      </c>
      <c r="AO1" s="148"/>
      <c r="AP1" s="149" t="str">
        <f>[5]!edb()</f>
        <v>Wind资讯</v>
      </c>
      <c r="AQ1" s="148"/>
      <c r="AR1" s="149" t="str">
        <f>[5]!edb()</f>
        <v>Wind资讯</v>
      </c>
      <c r="AS1" s="148"/>
      <c r="AT1" s="149" t="str">
        <f>[5]!edb()</f>
        <v>Wind资讯</v>
      </c>
      <c r="AU1" s="148"/>
      <c r="AV1" s="149" t="str">
        <f>[5]!edb()</f>
        <v>Wind资讯</v>
      </c>
      <c r="AW1" s="148"/>
      <c r="AX1" s="149" t="str">
        <f>[5]!edb()</f>
        <v>Wind资讯</v>
      </c>
      <c r="AY1" s="148"/>
    </row>
    <row r="2" spans="1:51">
      <c r="H2" s="147" t="s">
        <v>449</v>
      </c>
      <c r="I2" s="147" t="s">
        <v>454</v>
      </c>
      <c r="J2" s="147" t="s">
        <v>409</v>
      </c>
      <c r="K2" s="147" t="s">
        <v>415</v>
      </c>
      <c r="L2" s="147" t="s">
        <v>388</v>
      </c>
      <c r="M2" s="147" t="s">
        <v>391</v>
      </c>
      <c r="N2" s="147" t="s">
        <v>449</v>
      </c>
      <c r="O2" s="147" t="s">
        <v>453</v>
      </c>
      <c r="P2" s="147" t="s">
        <v>563</v>
      </c>
      <c r="Q2" s="147" t="s">
        <v>574</v>
      </c>
      <c r="R2" s="147" t="s">
        <v>373</v>
      </c>
      <c r="S2" s="147" t="s">
        <v>450</v>
      </c>
      <c r="T2" s="147" t="s">
        <v>384</v>
      </c>
      <c r="U2" s="147" t="s">
        <v>387</v>
      </c>
      <c r="V2" s="147" t="s">
        <v>373</v>
      </c>
      <c r="W2" s="147" t="s">
        <v>374</v>
      </c>
      <c r="X2" s="147" t="s">
        <v>380</v>
      </c>
      <c r="Y2" s="147" t="s">
        <v>383</v>
      </c>
      <c r="Z2" s="147" t="s">
        <v>449</v>
      </c>
      <c r="AA2" s="147" t="s">
        <v>450</v>
      </c>
      <c r="AB2" s="147" t="s">
        <v>563</v>
      </c>
      <c r="AC2" s="147" t="s">
        <v>575</v>
      </c>
      <c r="AD2" s="147" t="s">
        <v>563</v>
      </c>
      <c r="AE2" s="147" t="s">
        <v>567</v>
      </c>
      <c r="AF2" s="147" t="s">
        <v>563</v>
      </c>
      <c r="AG2" s="147" t="s">
        <v>573</v>
      </c>
      <c r="AH2" s="147" t="s">
        <v>563</v>
      </c>
      <c r="AI2" s="147" t="s">
        <v>571</v>
      </c>
      <c r="AJ2" s="147" t="s">
        <v>409</v>
      </c>
      <c r="AK2" s="147" t="s">
        <v>414</v>
      </c>
      <c r="AL2" s="147" t="s">
        <v>376</v>
      </c>
      <c r="AM2" s="147" t="s">
        <v>379</v>
      </c>
      <c r="AN2" s="147" t="s">
        <v>563</v>
      </c>
      <c r="AO2" s="147" t="s">
        <v>568</v>
      </c>
      <c r="AP2" s="147" t="s">
        <v>563</v>
      </c>
      <c r="AQ2" s="147" t="s">
        <v>569</v>
      </c>
      <c r="AR2" s="147" t="s">
        <v>563</v>
      </c>
      <c r="AS2" s="147" t="s">
        <v>564</v>
      </c>
      <c r="AT2" s="147" t="s">
        <v>563</v>
      </c>
      <c r="AU2" s="147" t="s">
        <v>572</v>
      </c>
      <c r="AV2" s="147" t="s">
        <v>563</v>
      </c>
      <c r="AW2" s="147" t="s">
        <v>570</v>
      </c>
      <c r="AX2" s="147" t="s">
        <v>563</v>
      </c>
      <c r="AY2" s="147" t="s">
        <v>576</v>
      </c>
    </row>
    <row r="3" spans="1:51">
      <c r="H3" s="146" t="s">
        <v>451</v>
      </c>
      <c r="I3" s="146" t="s">
        <v>452</v>
      </c>
      <c r="J3" s="146" t="s">
        <v>410</v>
      </c>
      <c r="K3" s="146" t="s">
        <v>411</v>
      </c>
      <c r="L3" s="146" t="s">
        <v>389</v>
      </c>
      <c r="M3" s="146" t="s">
        <v>390</v>
      </c>
      <c r="N3" s="146" t="s">
        <v>451</v>
      </c>
      <c r="O3" s="146" t="s">
        <v>452</v>
      </c>
      <c r="P3" s="146" t="s">
        <v>565</v>
      </c>
      <c r="Q3" s="146" t="s">
        <v>566</v>
      </c>
      <c r="R3" s="146" t="s">
        <v>412</v>
      </c>
      <c r="S3" s="146" t="s">
        <v>365</v>
      </c>
      <c r="T3" s="146" t="s">
        <v>385</v>
      </c>
      <c r="U3" s="146" t="s">
        <v>386</v>
      </c>
      <c r="V3" s="146" t="s">
        <v>375</v>
      </c>
      <c r="W3" s="146" t="s">
        <v>365</v>
      </c>
      <c r="X3" s="146" t="s">
        <v>381</v>
      </c>
      <c r="Y3" s="146" t="s">
        <v>382</v>
      </c>
      <c r="Z3" s="146" t="s">
        <v>451</v>
      </c>
      <c r="AA3" s="146" t="s">
        <v>452</v>
      </c>
      <c r="AB3" s="146" t="s">
        <v>565</v>
      </c>
      <c r="AC3" s="146" t="s">
        <v>566</v>
      </c>
      <c r="AD3" s="146" t="s">
        <v>565</v>
      </c>
      <c r="AE3" s="146" t="s">
        <v>566</v>
      </c>
      <c r="AF3" s="146" t="s">
        <v>565</v>
      </c>
      <c r="AG3" s="146" t="s">
        <v>566</v>
      </c>
      <c r="AH3" s="146" t="s">
        <v>565</v>
      </c>
      <c r="AI3" s="146" t="s">
        <v>566</v>
      </c>
      <c r="AJ3" s="146" t="s">
        <v>412</v>
      </c>
      <c r="AK3" s="146" t="s">
        <v>413</v>
      </c>
      <c r="AL3" s="146" t="s">
        <v>377</v>
      </c>
      <c r="AM3" s="146" t="s">
        <v>378</v>
      </c>
      <c r="AN3" s="146" t="s">
        <v>565</v>
      </c>
      <c r="AO3" s="146" t="s">
        <v>566</v>
      </c>
      <c r="AP3" s="146" t="s">
        <v>565</v>
      </c>
      <c r="AQ3" s="146" t="s">
        <v>566</v>
      </c>
      <c r="AR3" s="146" t="s">
        <v>565</v>
      </c>
      <c r="AS3" s="146" t="s">
        <v>566</v>
      </c>
      <c r="AT3" s="146" t="s">
        <v>565</v>
      </c>
      <c r="AU3" s="146" t="s">
        <v>566</v>
      </c>
      <c r="AV3" s="146" t="s">
        <v>565</v>
      </c>
      <c r="AW3" s="146" t="s">
        <v>566</v>
      </c>
      <c r="AX3" s="146" t="s">
        <v>565</v>
      </c>
      <c r="AY3" s="146" t="s">
        <v>566</v>
      </c>
    </row>
    <row r="4" spans="1:51">
      <c r="A4" s="145"/>
      <c r="H4" s="138">
        <v>40209</v>
      </c>
      <c r="I4" s="139">
        <v>205</v>
      </c>
      <c r="J4" s="142">
        <v>40209</v>
      </c>
      <c r="K4" s="139">
        <v>9.6999999999999993</v>
      </c>
      <c r="L4" s="142">
        <v>40209</v>
      </c>
      <c r="M4" s="139">
        <v>56</v>
      </c>
      <c r="N4" s="142">
        <v>40209</v>
      </c>
      <c r="O4" s="139">
        <v>24</v>
      </c>
      <c r="P4" s="142">
        <v>40209</v>
      </c>
      <c r="Q4" s="139">
        <v>1.7</v>
      </c>
      <c r="R4" s="142">
        <v>40209</v>
      </c>
      <c r="S4" s="139">
        <v>70</v>
      </c>
      <c r="T4" s="142">
        <v>40209</v>
      </c>
      <c r="U4" s="139">
        <v>70</v>
      </c>
      <c r="V4" s="142">
        <v>40209</v>
      </c>
      <c r="W4" s="139">
        <v>70</v>
      </c>
      <c r="X4" s="142">
        <v>40209</v>
      </c>
      <c r="Y4" s="139">
        <v>70</v>
      </c>
      <c r="Z4" s="142">
        <v>40209</v>
      </c>
      <c r="AA4" s="139">
        <v>70</v>
      </c>
      <c r="AB4" s="138">
        <v>40209</v>
      </c>
      <c r="AC4" s="139">
        <v>205</v>
      </c>
      <c r="AD4" s="142">
        <v>40209</v>
      </c>
      <c r="AE4" s="139">
        <v>9.6999999999999993</v>
      </c>
      <c r="AF4" s="142">
        <v>40209</v>
      </c>
      <c r="AG4" s="139">
        <v>56</v>
      </c>
      <c r="AH4" s="142">
        <v>40209</v>
      </c>
      <c r="AI4" s="139">
        <v>24</v>
      </c>
      <c r="AJ4" s="142">
        <v>40209</v>
      </c>
      <c r="AK4" s="139">
        <v>1.7</v>
      </c>
      <c r="AL4" s="142">
        <v>40209</v>
      </c>
      <c r="AM4" s="139">
        <v>70</v>
      </c>
      <c r="AN4" s="142">
        <v>40209</v>
      </c>
      <c r="AO4" s="139">
        <v>145000</v>
      </c>
      <c r="AP4" s="142">
        <v>40209</v>
      </c>
      <c r="AQ4" s="139">
        <v>220</v>
      </c>
      <c r="AR4" s="142">
        <v>40209</v>
      </c>
      <c r="AS4" s="139">
        <v>110</v>
      </c>
      <c r="AT4" s="142">
        <v>40209</v>
      </c>
      <c r="AU4" s="139">
        <v>330</v>
      </c>
      <c r="AV4" s="142">
        <v>40209</v>
      </c>
      <c r="AW4" s="139">
        <v>76</v>
      </c>
      <c r="AX4" s="142">
        <v>40209</v>
      </c>
      <c r="AY4" s="139">
        <v>26</v>
      </c>
    </row>
    <row r="5" spans="1:51">
      <c r="A5" s="144" t="s">
        <v>38</v>
      </c>
      <c r="B5" s="144"/>
      <c r="C5" s="144"/>
      <c r="D5" s="144">
        <v>1</v>
      </c>
      <c r="H5" s="138">
        <v>40237</v>
      </c>
      <c r="I5" s="139">
        <v>212</v>
      </c>
      <c r="J5" s="142">
        <v>40237</v>
      </c>
      <c r="K5" s="139">
        <v>9.5</v>
      </c>
      <c r="L5" s="142">
        <v>40237</v>
      </c>
      <c r="M5" s="139">
        <v>45</v>
      </c>
      <c r="N5" s="142">
        <v>40237</v>
      </c>
      <c r="O5" s="139">
        <v>19</v>
      </c>
      <c r="P5" s="142">
        <v>40237</v>
      </c>
      <c r="Q5" s="139">
        <v>1.7</v>
      </c>
      <c r="R5" s="142">
        <v>40237</v>
      </c>
      <c r="S5" s="139">
        <v>70</v>
      </c>
      <c r="T5" s="142">
        <v>40237</v>
      </c>
      <c r="U5" s="139">
        <v>70</v>
      </c>
      <c r="V5" s="142">
        <v>40237</v>
      </c>
      <c r="W5" s="139">
        <v>70</v>
      </c>
      <c r="X5" s="142">
        <v>40237</v>
      </c>
      <c r="Y5" s="139">
        <v>70</v>
      </c>
      <c r="Z5" s="142">
        <v>40237</v>
      </c>
      <c r="AA5" s="139">
        <v>70</v>
      </c>
      <c r="AB5" s="138">
        <v>40237</v>
      </c>
      <c r="AC5" s="139">
        <v>212</v>
      </c>
      <c r="AD5" s="142">
        <v>40237</v>
      </c>
      <c r="AE5" s="139">
        <v>9.5</v>
      </c>
      <c r="AF5" s="142">
        <v>40237</v>
      </c>
      <c r="AG5" s="139">
        <v>45</v>
      </c>
      <c r="AH5" s="142">
        <v>40237</v>
      </c>
      <c r="AI5" s="139">
        <v>19</v>
      </c>
      <c r="AJ5" s="142">
        <v>40237</v>
      </c>
      <c r="AK5" s="139">
        <v>1.7</v>
      </c>
      <c r="AL5" s="142">
        <v>40237</v>
      </c>
      <c r="AM5" s="139">
        <v>70</v>
      </c>
      <c r="AN5" s="142">
        <v>40237</v>
      </c>
      <c r="AO5" s="139">
        <v>145000</v>
      </c>
      <c r="AP5" s="142">
        <v>40237</v>
      </c>
      <c r="AQ5" s="139">
        <v>220</v>
      </c>
      <c r="AR5" s="142">
        <v>40237</v>
      </c>
      <c r="AS5" s="139">
        <v>110</v>
      </c>
      <c r="AT5" s="142">
        <v>40237</v>
      </c>
      <c r="AU5" s="139">
        <v>310</v>
      </c>
      <c r="AV5" s="142">
        <v>40237</v>
      </c>
      <c r="AW5" s="139">
        <v>76</v>
      </c>
      <c r="AX5" s="142">
        <v>40237</v>
      </c>
      <c r="AY5" s="139">
        <v>24</v>
      </c>
    </row>
    <row r="6" spans="1:51">
      <c r="A6" s="144" t="s">
        <v>30</v>
      </c>
      <c r="B6" s="144"/>
      <c r="C6" s="144"/>
      <c r="D6" s="144"/>
      <c r="H6" s="138">
        <v>40268</v>
      </c>
      <c r="I6" s="139">
        <v>400</v>
      </c>
      <c r="J6" s="142">
        <v>40268</v>
      </c>
      <c r="K6" s="139">
        <v>9.5</v>
      </c>
      <c r="L6" s="142">
        <v>40268</v>
      </c>
      <c r="M6" s="139">
        <v>47</v>
      </c>
      <c r="N6" s="142">
        <v>40268</v>
      </c>
      <c r="O6" s="139">
        <v>23</v>
      </c>
      <c r="P6" s="142">
        <v>40268</v>
      </c>
      <c r="Q6" s="139">
        <v>1.7</v>
      </c>
      <c r="R6" s="142">
        <v>40268</v>
      </c>
      <c r="S6" s="139">
        <v>105</v>
      </c>
      <c r="T6" s="142">
        <v>40268</v>
      </c>
      <c r="U6" s="139">
        <v>105</v>
      </c>
      <c r="V6" s="142">
        <v>40268</v>
      </c>
      <c r="W6" s="139">
        <v>105</v>
      </c>
      <c r="X6" s="142">
        <v>40268</v>
      </c>
      <c r="Y6" s="139">
        <v>105</v>
      </c>
      <c r="Z6" s="142">
        <v>40268</v>
      </c>
      <c r="AA6" s="139">
        <v>105</v>
      </c>
      <c r="AB6" s="138">
        <v>40268</v>
      </c>
      <c r="AC6" s="139">
        <v>400</v>
      </c>
      <c r="AD6" s="142">
        <v>40268</v>
      </c>
      <c r="AE6" s="139">
        <v>9.5</v>
      </c>
      <c r="AF6" s="142">
        <v>40268</v>
      </c>
      <c r="AG6" s="139">
        <v>47</v>
      </c>
      <c r="AH6" s="142">
        <v>40268</v>
      </c>
      <c r="AI6" s="139">
        <v>23</v>
      </c>
      <c r="AJ6" s="142">
        <v>40268</v>
      </c>
      <c r="AK6" s="139">
        <v>1.7</v>
      </c>
      <c r="AL6" s="142">
        <v>40268</v>
      </c>
      <c r="AM6" s="139">
        <v>105</v>
      </c>
      <c r="AN6" s="142">
        <v>40268</v>
      </c>
      <c r="AO6" s="139">
        <v>145000</v>
      </c>
      <c r="AP6" s="142">
        <v>40268</v>
      </c>
      <c r="AQ6" s="139">
        <v>220</v>
      </c>
      <c r="AR6" s="142">
        <v>40268</v>
      </c>
      <c r="AS6" s="139">
        <v>110</v>
      </c>
      <c r="AT6" s="142">
        <v>40268</v>
      </c>
      <c r="AU6" s="139">
        <v>245</v>
      </c>
      <c r="AV6" s="142">
        <v>40268</v>
      </c>
      <c r="AW6" s="139">
        <v>85</v>
      </c>
      <c r="AX6" s="142">
        <v>40268</v>
      </c>
      <c r="AY6" s="139">
        <v>24</v>
      </c>
    </row>
    <row r="7" spans="1:51">
      <c r="A7" s="144" t="s">
        <v>39</v>
      </c>
      <c r="B7" s="144"/>
      <c r="C7" s="144"/>
      <c r="D7" s="144"/>
      <c r="H7" s="138">
        <v>40298</v>
      </c>
      <c r="I7" s="139">
        <v>475</v>
      </c>
      <c r="J7" s="142">
        <v>40298</v>
      </c>
      <c r="K7" s="139">
        <v>9.5</v>
      </c>
      <c r="L7" s="142">
        <v>40298</v>
      </c>
      <c r="M7" s="139">
        <v>66</v>
      </c>
      <c r="N7" s="142">
        <v>40298</v>
      </c>
      <c r="O7" s="139">
        <v>26</v>
      </c>
      <c r="P7" s="142">
        <v>40298</v>
      </c>
      <c r="Q7" s="139">
        <v>1.7</v>
      </c>
      <c r="R7" s="142">
        <v>40298</v>
      </c>
      <c r="S7" s="139">
        <v>110</v>
      </c>
      <c r="T7" s="142">
        <v>40298</v>
      </c>
      <c r="U7" s="139">
        <v>110</v>
      </c>
      <c r="V7" s="142">
        <v>40298</v>
      </c>
      <c r="W7" s="139">
        <v>110</v>
      </c>
      <c r="X7" s="142">
        <v>40298</v>
      </c>
      <c r="Y7" s="139">
        <v>110</v>
      </c>
      <c r="Z7" s="142">
        <v>40298</v>
      </c>
      <c r="AA7" s="139">
        <v>110</v>
      </c>
      <c r="AB7" s="138">
        <v>40298</v>
      </c>
      <c r="AC7" s="139">
        <v>475</v>
      </c>
      <c r="AD7" s="142">
        <v>40298</v>
      </c>
      <c r="AE7" s="139">
        <v>9.5</v>
      </c>
      <c r="AF7" s="142">
        <v>40298</v>
      </c>
      <c r="AG7" s="139">
        <v>66</v>
      </c>
      <c r="AH7" s="142">
        <v>40298</v>
      </c>
      <c r="AI7" s="139">
        <v>26</v>
      </c>
      <c r="AJ7" s="142">
        <v>40298</v>
      </c>
      <c r="AK7" s="139">
        <v>1.7</v>
      </c>
      <c r="AL7" s="142">
        <v>40298</v>
      </c>
      <c r="AM7" s="139">
        <v>110</v>
      </c>
      <c r="AN7" s="142">
        <v>40298</v>
      </c>
      <c r="AO7" s="139">
        <v>150000</v>
      </c>
      <c r="AP7" s="142">
        <v>40298</v>
      </c>
      <c r="AQ7" s="139">
        <v>220</v>
      </c>
      <c r="AR7" s="142">
        <v>40298</v>
      </c>
      <c r="AS7" s="139">
        <v>110</v>
      </c>
      <c r="AT7" s="142">
        <v>40298</v>
      </c>
      <c r="AU7" s="139">
        <v>220</v>
      </c>
      <c r="AV7" s="142">
        <v>40298</v>
      </c>
      <c r="AW7" s="139">
        <v>88</v>
      </c>
      <c r="AX7" s="142">
        <v>40298</v>
      </c>
      <c r="AY7" s="139">
        <v>27</v>
      </c>
    </row>
    <row r="8" spans="1:51">
      <c r="A8" s="144" t="s">
        <v>40</v>
      </c>
      <c r="B8" s="144"/>
      <c r="C8" s="144"/>
      <c r="D8" s="144"/>
      <c r="H8" s="138">
        <v>40329</v>
      </c>
      <c r="I8" s="139">
        <v>310</v>
      </c>
      <c r="J8" s="142">
        <v>40329</v>
      </c>
      <c r="K8" s="139">
        <v>8.5</v>
      </c>
      <c r="L8" s="142">
        <v>40329</v>
      </c>
      <c r="M8" s="139">
        <v>63</v>
      </c>
      <c r="N8" s="142">
        <v>40329</v>
      </c>
      <c r="O8" s="139">
        <v>29.5</v>
      </c>
      <c r="P8" s="142">
        <v>40329</v>
      </c>
      <c r="Q8" s="139">
        <v>1.7</v>
      </c>
      <c r="R8" s="142">
        <v>40329</v>
      </c>
      <c r="S8" s="139">
        <v>90</v>
      </c>
      <c r="T8" s="142">
        <v>40329</v>
      </c>
      <c r="U8" s="139">
        <v>90</v>
      </c>
      <c r="V8" s="142">
        <v>40329</v>
      </c>
      <c r="W8" s="139">
        <v>90</v>
      </c>
      <c r="X8" s="142">
        <v>40329</v>
      </c>
      <c r="Y8" s="139">
        <v>90</v>
      </c>
      <c r="Z8" s="142">
        <v>40329</v>
      </c>
      <c r="AA8" s="139">
        <v>90</v>
      </c>
      <c r="AB8" s="138">
        <v>40329</v>
      </c>
      <c r="AC8" s="139">
        <v>310</v>
      </c>
      <c r="AD8" s="142">
        <v>40329</v>
      </c>
      <c r="AE8" s="139">
        <v>8.5</v>
      </c>
      <c r="AF8" s="142">
        <v>40329</v>
      </c>
      <c r="AG8" s="139">
        <v>63</v>
      </c>
      <c r="AH8" s="142">
        <v>40329</v>
      </c>
      <c r="AI8" s="139">
        <v>29.5</v>
      </c>
      <c r="AJ8" s="142">
        <v>40329</v>
      </c>
      <c r="AK8" s="139">
        <v>1.7</v>
      </c>
      <c r="AL8" s="142">
        <v>40329</v>
      </c>
      <c r="AM8" s="139">
        <v>90</v>
      </c>
      <c r="AN8" s="142">
        <v>40329</v>
      </c>
      <c r="AO8" s="139">
        <v>160000</v>
      </c>
      <c r="AP8" s="142">
        <v>40329</v>
      </c>
      <c r="AQ8" s="139">
        <v>255</v>
      </c>
      <c r="AR8" s="142">
        <v>40329</v>
      </c>
      <c r="AS8" s="139">
        <v>120</v>
      </c>
      <c r="AT8" s="142">
        <v>40329</v>
      </c>
      <c r="AU8" s="139">
        <v>160</v>
      </c>
      <c r="AV8" s="142">
        <v>40329</v>
      </c>
      <c r="AW8" s="139">
        <v>85.5</v>
      </c>
      <c r="AX8" s="142">
        <v>40329</v>
      </c>
      <c r="AY8" s="139">
        <v>26</v>
      </c>
    </row>
    <row r="9" spans="1:51">
      <c r="A9" s="144" t="s">
        <v>41</v>
      </c>
      <c r="B9" s="144"/>
      <c r="C9" s="144"/>
      <c r="D9" s="144"/>
      <c r="H9" s="138">
        <v>40359</v>
      </c>
      <c r="I9" s="139">
        <v>280</v>
      </c>
      <c r="J9" s="142">
        <v>40359</v>
      </c>
      <c r="K9" s="139">
        <v>8.5</v>
      </c>
      <c r="L9" s="142">
        <v>40359</v>
      </c>
      <c r="M9" s="139">
        <v>65</v>
      </c>
      <c r="N9" s="142">
        <v>40359</v>
      </c>
      <c r="O9" s="139">
        <v>23.5</v>
      </c>
      <c r="P9" s="142">
        <v>40359</v>
      </c>
      <c r="Q9" s="139">
        <v>1.7</v>
      </c>
      <c r="R9" s="142">
        <v>40359</v>
      </c>
      <c r="S9" s="139">
        <v>80</v>
      </c>
      <c r="T9" s="142">
        <v>40359</v>
      </c>
      <c r="U9" s="139">
        <v>80</v>
      </c>
      <c r="V9" s="142">
        <v>40359</v>
      </c>
      <c r="W9" s="139">
        <v>80</v>
      </c>
      <c r="X9" s="142">
        <v>40359</v>
      </c>
      <c r="Y9" s="139">
        <v>80</v>
      </c>
      <c r="Z9" s="142">
        <v>40359</v>
      </c>
      <c r="AA9" s="139">
        <v>80</v>
      </c>
      <c r="AB9" s="138">
        <v>40359</v>
      </c>
      <c r="AC9" s="139">
        <v>280</v>
      </c>
      <c r="AD9" s="142">
        <v>40359</v>
      </c>
      <c r="AE9" s="139">
        <v>8.5</v>
      </c>
      <c r="AF9" s="142">
        <v>40359</v>
      </c>
      <c r="AG9" s="139">
        <v>65</v>
      </c>
      <c r="AH9" s="142">
        <v>40359</v>
      </c>
      <c r="AI9" s="139">
        <v>23.5</v>
      </c>
      <c r="AJ9" s="142">
        <v>40359</v>
      </c>
      <c r="AK9" s="139">
        <v>1.7</v>
      </c>
      <c r="AL9" s="142">
        <v>40359</v>
      </c>
      <c r="AM9" s="139">
        <v>80</v>
      </c>
      <c r="AN9" s="142">
        <v>40359</v>
      </c>
      <c r="AO9" s="139">
        <v>160000</v>
      </c>
      <c r="AP9" s="142">
        <v>40359</v>
      </c>
      <c r="AQ9" s="139">
        <v>255</v>
      </c>
      <c r="AR9" s="142">
        <v>40359</v>
      </c>
      <c r="AS9" s="139">
        <v>140</v>
      </c>
      <c r="AT9" s="142">
        <v>40359</v>
      </c>
      <c r="AU9" s="139">
        <v>160</v>
      </c>
      <c r="AV9" s="142">
        <v>40359</v>
      </c>
      <c r="AW9" s="139">
        <v>84</v>
      </c>
      <c r="AX9" s="142">
        <v>40359</v>
      </c>
      <c r="AY9" s="139">
        <v>21</v>
      </c>
    </row>
    <row r="10" spans="1:51">
      <c r="A10" s="144" t="s">
        <v>43</v>
      </c>
      <c r="B10" s="144"/>
      <c r="C10" s="144"/>
      <c r="D10" s="144"/>
      <c r="H10" s="138">
        <v>40390</v>
      </c>
      <c r="I10" s="139">
        <v>240</v>
      </c>
      <c r="J10" s="142">
        <v>40390</v>
      </c>
      <c r="K10" s="139">
        <v>9</v>
      </c>
      <c r="L10" s="142">
        <v>40390</v>
      </c>
      <c r="M10" s="139">
        <v>135</v>
      </c>
      <c r="N10" s="142">
        <v>40390</v>
      </c>
      <c r="O10" s="139">
        <v>26.5</v>
      </c>
      <c r="P10" s="142">
        <v>40390</v>
      </c>
      <c r="Q10" s="139">
        <v>1.7</v>
      </c>
      <c r="R10" s="142">
        <v>40390</v>
      </c>
      <c r="S10" s="139">
        <v>66</v>
      </c>
      <c r="T10" s="142">
        <v>40390</v>
      </c>
      <c r="U10" s="139">
        <v>66</v>
      </c>
      <c r="V10" s="142">
        <v>40390</v>
      </c>
      <c r="W10" s="139">
        <v>66</v>
      </c>
      <c r="X10" s="142">
        <v>40390</v>
      </c>
      <c r="Y10" s="139">
        <v>66</v>
      </c>
      <c r="Z10" s="142">
        <v>40390</v>
      </c>
      <c r="AA10" s="139">
        <v>66</v>
      </c>
      <c r="AB10" s="138">
        <v>40390</v>
      </c>
      <c r="AC10" s="139">
        <v>240</v>
      </c>
      <c r="AD10" s="142">
        <v>40390</v>
      </c>
      <c r="AE10" s="139">
        <v>9</v>
      </c>
      <c r="AF10" s="142">
        <v>40390</v>
      </c>
      <c r="AG10" s="139">
        <v>135</v>
      </c>
      <c r="AH10" s="142">
        <v>40390</v>
      </c>
      <c r="AI10" s="139">
        <v>26.5</v>
      </c>
      <c r="AJ10" s="142">
        <v>40390</v>
      </c>
      <c r="AK10" s="139">
        <v>1.7</v>
      </c>
      <c r="AL10" s="142">
        <v>40390</v>
      </c>
      <c r="AM10" s="139">
        <v>66</v>
      </c>
      <c r="AN10" s="142">
        <v>40390</v>
      </c>
      <c r="AO10" s="139">
        <v>125000</v>
      </c>
      <c r="AP10" s="142">
        <v>40390</v>
      </c>
      <c r="AQ10" s="139">
        <v>265</v>
      </c>
      <c r="AR10" s="142">
        <v>40390</v>
      </c>
      <c r="AS10" s="139">
        <v>140</v>
      </c>
      <c r="AT10" s="142">
        <v>40390</v>
      </c>
      <c r="AU10" s="139">
        <v>160</v>
      </c>
      <c r="AV10" s="142">
        <v>40390</v>
      </c>
      <c r="AW10" s="139">
        <v>74</v>
      </c>
      <c r="AX10" s="142">
        <v>40390</v>
      </c>
      <c r="AY10" s="139">
        <v>16</v>
      </c>
    </row>
    <row r="11" spans="1:51">
      <c r="A11" s="144" t="s">
        <v>42</v>
      </c>
      <c r="B11" s="144"/>
      <c r="C11" s="144"/>
      <c r="D11" s="144"/>
      <c r="H11" s="138">
        <v>40421</v>
      </c>
      <c r="I11" s="139">
        <v>280</v>
      </c>
      <c r="J11" s="142">
        <v>40421</v>
      </c>
      <c r="K11" s="139">
        <v>9.6999999999999993</v>
      </c>
      <c r="L11" s="142">
        <v>40421</v>
      </c>
      <c r="M11" s="139">
        <v>185</v>
      </c>
      <c r="N11" s="142">
        <v>40421</v>
      </c>
      <c r="O11" s="139">
        <v>33.5</v>
      </c>
      <c r="P11" s="142">
        <v>40421</v>
      </c>
      <c r="Q11" s="139">
        <v>1.7</v>
      </c>
      <c r="R11" s="142">
        <v>40421</v>
      </c>
      <c r="S11" s="139">
        <v>70</v>
      </c>
      <c r="T11" s="142">
        <v>40421</v>
      </c>
      <c r="U11" s="139">
        <v>70</v>
      </c>
      <c r="V11" s="142">
        <v>40421</v>
      </c>
      <c r="W11" s="139">
        <v>70</v>
      </c>
      <c r="X11" s="142">
        <v>40421</v>
      </c>
      <c r="Y11" s="139">
        <v>70</v>
      </c>
      <c r="Z11" s="142">
        <v>40421</v>
      </c>
      <c r="AA11" s="139">
        <v>70</v>
      </c>
      <c r="AB11" s="138">
        <v>40421</v>
      </c>
      <c r="AC11" s="139">
        <v>280</v>
      </c>
      <c r="AD11" s="142">
        <v>40421</v>
      </c>
      <c r="AE11" s="139">
        <v>9.6999999999999993</v>
      </c>
      <c r="AF11" s="142">
        <v>40421</v>
      </c>
      <c r="AG11" s="139">
        <v>185</v>
      </c>
      <c r="AH11" s="142">
        <v>40421</v>
      </c>
      <c r="AI11" s="139">
        <v>33.5</v>
      </c>
      <c r="AJ11" s="142">
        <v>40421</v>
      </c>
      <c r="AK11" s="139">
        <v>1.7</v>
      </c>
      <c r="AL11" s="142">
        <v>40421</v>
      </c>
      <c r="AM11" s="139">
        <v>70</v>
      </c>
      <c r="AN11" s="142">
        <v>40421</v>
      </c>
      <c r="AO11" s="139">
        <v>125000</v>
      </c>
      <c r="AP11" s="142">
        <v>40421</v>
      </c>
      <c r="AQ11" s="139">
        <v>265</v>
      </c>
      <c r="AR11" s="142">
        <v>40421</v>
      </c>
      <c r="AS11" s="139">
        <v>130</v>
      </c>
      <c r="AT11" s="142">
        <v>40421</v>
      </c>
      <c r="AU11" s="139">
        <v>230</v>
      </c>
      <c r="AV11" s="142">
        <v>40421</v>
      </c>
      <c r="AW11" s="139">
        <v>92</v>
      </c>
      <c r="AX11" s="142">
        <v>40421</v>
      </c>
      <c r="AY11" s="139">
        <v>17</v>
      </c>
    </row>
    <row r="12" spans="1:51">
      <c r="A12" s="144" t="s">
        <v>44</v>
      </c>
      <c r="B12" s="144"/>
      <c r="C12" s="144"/>
      <c r="D12" s="144"/>
      <c r="H12" s="138">
        <v>40451</v>
      </c>
      <c r="I12" s="139">
        <v>262</v>
      </c>
      <c r="J12" s="142">
        <v>40451</v>
      </c>
      <c r="K12" s="139">
        <v>10</v>
      </c>
      <c r="L12" s="142">
        <v>40451</v>
      </c>
      <c r="M12" s="139">
        <v>235</v>
      </c>
      <c r="N12" s="142">
        <v>40451</v>
      </c>
      <c r="O12" s="139">
        <v>36</v>
      </c>
      <c r="P12" s="142">
        <v>40451</v>
      </c>
      <c r="Q12" s="139">
        <v>2</v>
      </c>
      <c r="R12" s="142">
        <v>40451</v>
      </c>
      <c r="S12" s="139">
        <v>90</v>
      </c>
      <c r="T12" s="142">
        <v>40451</v>
      </c>
      <c r="U12" s="139">
        <v>90</v>
      </c>
      <c r="V12" s="142">
        <v>40451</v>
      </c>
      <c r="W12" s="139">
        <v>90</v>
      </c>
      <c r="X12" s="142">
        <v>40451</v>
      </c>
      <c r="Y12" s="139">
        <v>90</v>
      </c>
      <c r="Z12" s="142">
        <v>40451</v>
      </c>
      <c r="AA12" s="139">
        <v>90</v>
      </c>
      <c r="AB12" s="138">
        <v>40451</v>
      </c>
      <c r="AC12" s="139">
        <v>262</v>
      </c>
      <c r="AD12" s="142">
        <v>40451</v>
      </c>
      <c r="AE12" s="139">
        <v>10</v>
      </c>
      <c r="AF12" s="142">
        <v>40451</v>
      </c>
      <c r="AG12" s="139">
        <v>235</v>
      </c>
      <c r="AH12" s="142">
        <v>40451</v>
      </c>
      <c r="AI12" s="139">
        <v>36</v>
      </c>
      <c r="AJ12" s="142">
        <v>40451</v>
      </c>
      <c r="AK12" s="139">
        <v>2</v>
      </c>
      <c r="AL12" s="142">
        <v>40451</v>
      </c>
      <c r="AM12" s="139">
        <v>90</v>
      </c>
      <c r="AN12" s="142">
        <v>40451</v>
      </c>
      <c r="AO12" s="139">
        <v>125000</v>
      </c>
      <c r="AP12" s="142">
        <v>40451</v>
      </c>
      <c r="AQ12" s="139">
        <v>340</v>
      </c>
      <c r="AR12" s="142">
        <v>40451</v>
      </c>
      <c r="AS12" s="139">
        <v>130</v>
      </c>
      <c r="AT12" s="142">
        <v>40451</v>
      </c>
      <c r="AU12" s="139">
        <v>230</v>
      </c>
      <c r="AV12" s="142">
        <v>40451</v>
      </c>
      <c r="AW12" s="139">
        <v>97</v>
      </c>
      <c r="AX12" s="142">
        <v>40451</v>
      </c>
      <c r="AY12" s="139">
        <v>15</v>
      </c>
    </row>
    <row r="13" spans="1:51">
      <c r="A13" s="144"/>
      <c r="B13" s="144"/>
      <c r="C13" s="144"/>
      <c r="D13" s="144"/>
      <c r="H13" s="138">
        <v>40482</v>
      </c>
      <c r="I13" s="139">
        <v>310</v>
      </c>
      <c r="J13" s="142">
        <v>40482</v>
      </c>
      <c r="K13" s="139">
        <v>10</v>
      </c>
      <c r="L13" s="142">
        <v>40482</v>
      </c>
      <c r="M13" s="139">
        <v>235</v>
      </c>
      <c r="N13" s="142">
        <v>40482</v>
      </c>
      <c r="O13" s="139">
        <v>33.5</v>
      </c>
      <c r="P13" s="142">
        <v>40482</v>
      </c>
      <c r="Q13" s="139">
        <v>2</v>
      </c>
      <c r="R13" s="142">
        <v>40482</v>
      </c>
      <c r="S13" s="139">
        <v>95</v>
      </c>
      <c r="T13" s="142">
        <v>40482</v>
      </c>
      <c r="U13" s="139">
        <v>95</v>
      </c>
      <c r="V13" s="142">
        <v>40482</v>
      </c>
      <c r="W13" s="139">
        <v>95</v>
      </c>
      <c r="X13" s="142">
        <v>40482</v>
      </c>
      <c r="Y13" s="139">
        <v>95</v>
      </c>
      <c r="Z13" s="142">
        <v>40482</v>
      </c>
      <c r="AA13" s="139">
        <v>95</v>
      </c>
      <c r="AB13" s="138">
        <v>40482</v>
      </c>
      <c r="AC13" s="139">
        <v>310</v>
      </c>
      <c r="AD13" s="142">
        <v>40482</v>
      </c>
      <c r="AE13" s="139">
        <v>10</v>
      </c>
      <c r="AF13" s="142">
        <v>40482</v>
      </c>
      <c r="AG13" s="139">
        <v>235</v>
      </c>
      <c r="AH13" s="142">
        <v>40482</v>
      </c>
      <c r="AI13" s="139">
        <v>33.5</v>
      </c>
      <c r="AJ13" s="142">
        <v>40482</v>
      </c>
      <c r="AK13" s="139">
        <v>2</v>
      </c>
      <c r="AL13" s="142">
        <v>40482</v>
      </c>
      <c r="AM13" s="139">
        <v>95</v>
      </c>
      <c r="AN13" s="142">
        <v>40482</v>
      </c>
      <c r="AO13" s="139">
        <v>125000</v>
      </c>
      <c r="AP13" s="142">
        <v>40482</v>
      </c>
      <c r="AQ13" s="139">
        <v>340</v>
      </c>
      <c r="AR13" s="142">
        <v>40482</v>
      </c>
      <c r="AS13" s="139">
        <v>172</v>
      </c>
      <c r="AT13" s="142">
        <v>40482</v>
      </c>
      <c r="AU13" s="139">
        <v>230</v>
      </c>
      <c r="AV13" s="142">
        <v>40482</v>
      </c>
      <c r="AW13" s="139">
        <v>95</v>
      </c>
      <c r="AX13" s="142">
        <v>40482</v>
      </c>
      <c r="AY13" s="139">
        <v>11</v>
      </c>
    </row>
    <row r="14" spans="1:51">
      <c r="A14" s="144"/>
      <c r="B14" s="144"/>
      <c r="C14" s="144"/>
      <c r="D14" s="144"/>
      <c r="H14" s="138">
        <v>40512</v>
      </c>
      <c r="I14" s="139">
        <v>345</v>
      </c>
      <c r="J14" s="142">
        <v>40512</v>
      </c>
      <c r="K14" s="139">
        <v>11.5</v>
      </c>
      <c r="L14" s="142">
        <v>40512</v>
      </c>
      <c r="M14" s="139">
        <v>260</v>
      </c>
      <c r="N14" s="142">
        <v>40512</v>
      </c>
      <c r="O14" s="139">
        <v>32</v>
      </c>
      <c r="P14" s="142">
        <v>40512</v>
      </c>
      <c r="Q14" s="139">
        <v>1.7</v>
      </c>
      <c r="R14" s="142">
        <v>40512</v>
      </c>
      <c r="S14" s="139">
        <v>89</v>
      </c>
      <c r="T14" s="142">
        <v>40512</v>
      </c>
      <c r="U14" s="139">
        <v>89</v>
      </c>
      <c r="V14" s="142">
        <v>40512</v>
      </c>
      <c r="W14" s="139">
        <v>89</v>
      </c>
      <c r="X14" s="142">
        <v>40512</v>
      </c>
      <c r="Y14" s="139">
        <v>89</v>
      </c>
      <c r="Z14" s="142">
        <v>40512</v>
      </c>
      <c r="AA14" s="139">
        <v>89</v>
      </c>
      <c r="AB14" s="138">
        <v>40512</v>
      </c>
      <c r="AC14" s="139">
        <v>345</v>
      </c>
      <c r="AD14" s="142">
        <v>40512</v>
      </c>
      <c r="AE14" s="139">
        <v>11.5</v>
      </c>
      <c r="AF14" s="142">
        <v>40512</v>
      </c>
      <c r="AG14" s="139">
        <v>260</v>
      </c>
      <c r="AH14" s="142">
        <v>40512</v>
      </c>
      <c r="AI14" s="139">
        <v>32</v>
      </c>
      <c r="AJ14" s="142">
        <v>40512</v>
      </c>
      <c r="AK14" s="139">
        <v>1.7</v>
      </c>
      <c r="AL14" s="142">
        <v>40512</v>
      </c>
      <c r="AM14" s="139">
        <v>89</v>
      </c>
      <c r="AN14" s="142">
        <v>40512</v>
      </c>
      <c r="AO14" s="139">
        <v>125000</v>
      </c>
      <c r="AP14" s="142">
        <v>40512</v>
      </c>
      <c r="AQ14" s="139">
        <v>345</v>
      </c>
      <c r="AR14" s="142">
        <v>40512</v>
      </c>
      <c r="AS14" s="139">
        <v>170</v>
      </c>
      <c r="AT14" s="142">
        <v>40512</v>
      </c>
      <c r="AU14" s="139">
        <v>190</v>
      </c>
      <c r="AV14" s="142">
        <v>40512</v>
      </c>
      <c r="AW14" s="139">
        <v>100</v>
      </c>
      <c r="AX14" s="142">
        <v>40512</v>
      </c>
      <c r="AY14" s="139">
        <v>12.7</v>
      </c>
    </row>
    <row r="15" spans="1:51">
      <c r="H15" s="138">
        <v>40543</v>
      </c>
      <c r="I15" s="139">
        <v>335</v>
      </c>
      <c r="J15" s="142">
        <v>40543</v>
      </c>
      <c r="K15" s="139">
        <v>12.5</v>
      </c>
      <c r="L15" s="142">
        <v>40543</v>
      </c>
      <c r="M15" s="139">
        <v>285</v>
      </c>
      <c r="N15" s="142">
        <v>40543</v>
      </c>
      <c r="O15" s="139">
        <v>29.5</v>
      </c>
      <c r="P15" s="142">
        <v>40543</v>
      </c>
      <c r="Q15" s="139">
        <v>1.7</v>
      </c>
      <c r="R15" s="142">
        <v>40543</v>
      </c>
      <c r="S15" s="139">
        <v>86.5</v>
      </c>
      <c r="T15" s="142">
        <v>40543</v>
      </c>
      <c r="U15" s="139">
        <v>86.5</v>
      </c>
      <c r="V15" s="142">
        <v>40543</v>
      </c>
      <c r="W15" s="139">
        <v>86.5</v>
      </c>
      <c r="X15" s="142">
        <v>40543</v>
      </c>
      <c r="Y15" s="139">
        <v>86.5</v>
      </c>
      <c r="Z15" s="142">
        <v>40543</v>
      </c>
      <c r="AA15" s="139">
        <v>86.5</v>
      </c>
      <c r="AB15" s="138">
        <v>40543</v>
      </c>
      <c r="AC15" s="139">
        <v>335</v>
      </c>
      <c r="AD15" s="142">
        <v>40543</v>
      </c>
      <c r="AE15" s="139">
        <v>12.5</v>
      </c>
      <c r="AF15" s="142">
        <v>40543</v>
      </c>
      <c r="AG15" s="139">
        <v>285</v>
      </c>
      <c r="AH15" s="142">
        <v>40543</v>
      </c>
      <c r="AI15" s="139">
        <v>29.5</v>
      </c>
      <c r="AJ15" s="142">
        <v>40543</v>
      </c>
      <c r="AK15" s="139">
        <v>1.7</v>
      </c>
      <c r="AL15" s="142">
        <v>40543</v>
      </c>
      <c r="AM15" s="139">
        <v>86.5</v>
      </c>
      <c r="AN15" s="142">
        <v>40543</v>
      </c>
      <c r="AO15" s="139">
        <v>145000</v>
      </c>
      <c r="AP15" s="142">
        <v>40543</v>
      </c>
      <c r="AQ15" s="139">
        <v>355</v>
      </c>
      <c r="AR15" s="142">
        <v>40543</v>
      </c>
      <c r="AS15" s="139">
        <v>190</v>
      </c>
      <c r="AT15" s="142">
        <v>40543</v>
      </c>
      <c r="AU15" s="139">
        <v>180</v>
      </c>
      <c r="AV15" s="142">
        <v>40543</v>
      </c>
      <c r="AW15" s="139">
        <v>94</v>
      </c>
      <c r="AX15" s="142">
        <v>40543</v>
      </c>
      <c r="AY15" s="139">
        <v>11.5</v>
      </c>
    </row>
    <row r="16" spans="1:51">
      <c r="H16" s="138">
        <v>40574</v>
      </c>
      <c r="I16" s="139">
        <v>340</v>
      </c>
      <c r="J16" s="142">
        <v>40574</v>
      </c>
      <c r="K16" s="139">
        <v>12.5</v>
      </c>
      <c r="L16" s="142">
        <v>40574</v>
      </c>
      <c r="M16" s="139">
        <v>285</v>
      </c>
      <c r="N16" s="142">
        <v>40574</v>
      </c>
      <c r="O16" s="139">
        <v>29.5</v>
      </c>
      <c r="P16" s="142">
        <v>40574</v>
      </c>
      <c r="Q16" s="139">
        <v>2</v>
      </c>
      <c r="R16" s="142">
        <v>40574</v>
      </c>
      <c r="S16" s="139">
        <v>86.5</v>
      </c>
      <c r="T16" s="142">
        <v>40574</v>
      </c>
      <c r="U16" s="139">
        <v>86.5</v>
      </c>
      <c r="V16" s="142">
        <v>40574</v>
      </c>
      <c r="W16" s="139">
        <v>86.5</v>
      </c>
      <c r="X16" s="142">
        <v>40574</v>
      </c>
      <c r="Y16" s="139">
        <v>86.5</v>
      </c>
      <c r="Z16" s="142">
        <v>40574</v>
      </c>
      <c r="AA16" s="139">
        <v>86.5</v>
      </c>
      <c r="AB16" s="138">
        <v>40574</v>
      </c>
      <c r="AC16" s="139">
        <v>340</v>
      </c>
      <c r="AD16" s="142">
        <v>40574</v>
      </c>
      <c r="AE16" s="139">
        <v>12.5</v>
      </c>
      <c r="AF16" s="142">
        <v>40574</v>
      </c>
      <c r="AG16" s="139">
        <v>285</v>
      </c>
      <c r="AH16" s="142">
        <v>40574</v>
      </c>
      <c r="AI16" s="139">
        <v>29.5</v>
      </c>
      <c r="AJ16" s="142">
        <v>40574</v>
      </c>
      <c r="AK16" s="139">
        <v>2</v>
      </c>
      <c r="AL16" s="142">
        <v>40574</v>
      </c>
      <c r="AM16" s="139">
        <v>86.5</v>
      </c>
      <c r="AN16" s="142">
        <v>40574</v>
      </c>
      <c r="AO16" s="139">
        <v>145000</v>
      </c>
      <c r="AP16" s="142">
        <v>40574</v>
      </c>
      <c r="AQ16" s="139">
        <v>355</v>
      </c>
      <c r="AR16" s="142">
        <v>40574</v>
      </c>
      <c r="AS16" s="139">
        <v>170</v>
      </c>
      <c r="AT16" s="142">
        <v>40574</v>
      </c>
      <c r="AU16" s="139">
        <v>180</v>
      </c>
      <c r="AV16" s="142">
        <v>40574</v>
      </c>
      <c r="AW16" s="139">
        <v>95</v>
      </c>
      <c r="AX16" s="142">
        <v>40574</v>
      </c>
      <c r="AY16" s="139">
        <v>11</v>
      </c>
    </row>
    <row r="17" spans="1:51">
      <c r="H17" s="138">
        <v>40602</v>
      </c>
      <c r="I17" s="139">
        <v>370</v>
      </c>
      <c r="J17" s="142">
        <v>40602</v>
      </c>
      <c r="K17" s="139">
        <v>12.5</v>
      </c>
      <c r="L17" s="142">
        <v>40602</v>
      </c>
      <c r="M17" s="139">
        <v>285</v>
      </c>
      <c r="N17" s="142">
        <v>40602</v>
      </c>
      <c r="O17" s="139">
        <v>31</v>
      </c>
      <c r="P17" s="142">
        <v>40602</v>
      </c>
      <c r="Q17" s="139">
        <v>2</v>
      </c>
      <c r="R17" s="142">
        <v>40602</v>
      </c>
      <c r="S17" s="139">
        <v>90</v>
      </c>
      <c r="T17" s="142">
        <v>40602</v>
      </c>
      <c r="U17" s="139">
        <v>90</v>
      </c>
      <c r="V17" s="142">
        <v>40602</v>
      </c>
      <c r="W17" s="139">
        <v>90</v>
      </c>
      <c r="X17" s="142">
        <v>40602</v>
      </c>
      <c r="Y17" s="139">
        <v>90</v>
      </c>
      <c r="Z17" s="142">
        <v>40602</v>
      </c>
      <c r="AA17" s="139">
        <v>90</v>
      </c>
      <c r="AB17" s="138">
        <v>40602</v>
      </c>
      <c r="AC17" s="139">
        <v>370</v>
      </c>
      <c r="AD17" s="142">
        <v>40602</v>
      </c>
      <c r="AE17" s="139">
        <v>12.5</v>
      </c>
      <c r="AF17" s="142">
        <v>40602</v>
      </c>
      <c r="AG17" s="139">
        <v>285</v>
      </c>
      <c r="AH17" s="142">
        <v>40602</v>
      </c>
      <c r="AI17" s="139">
        <v>31</v>
      </c>
      <c r="AJ17" s="142">
        <v>40602</v>
      </c>
      <c r="AK17" s="139">
        <v>2</v>
      </c>
      <c r="AL17" s="142">
        <v>40602</v>
      </c>
      <c r="AM17" s="139">
        <v>90</v>
      </c>
      <c r="AN17" s="142">
        <v>40602</v>
      </c>
      <c r="AO17" s="139">
        <v>145000</v>
      </c>
      <c r="AP17" s="142">
        <v>40602</v>
      </c>
      <c r="AQ17" s="139">
        <v>355</v>
      </c>
      <c r="AR17" s="142">
        <v>40602</v>
      </c>
      <c r="AS17" s="139">
        <v>170</v>
      </c>
      <c r="AT17" s="142">
        <v>40602</v>
      </c>
      <c r="AU17" s="139">
        <v>182</v>
      </c>
      <c r="AV17" s="142">
        <v>40602</v>
      </c>
      <c r="AW17" s="139">
        <v>105</v>
      </c>
      <c r="AX17" s="142">
        <v>40602</v>
      </c>
      <c r="AY17" s="139">
        <v>12</v>
      </c>
    </row>
    <row r="18" spans="1:51">
      <c r="H18" s="138">
        <v>40633</v>
      </c>
      <c r="I18" s="139">
        <v>340</v>
      </c>
      <c r="J18" s="142">
        <v>40633</v>
      </c>
      <c r="K18" s="139">
        <v>13.5</v>
      </c>
      <c r="L18" s="142">
        <v>40633</v>
      </c>
      <c r="M18" s="139">
        <v>380</v>
      </c>
      <c r="N18" s="142">
        <v>40633</v>
      </c>
      <c r="O18" s="139">
        <v>31</v>
      </c>
      <c r="P18" s="142">
        <v>40633</v>
      </c>
      <c r="Q18" s="139">
        <v>2</v>
      </c>
      <c r="R18" s="142">
        <v>40633</v>
      </c>
      <c r="S18" s="139">
        <v>89</v>
      </c>
      <c r="T18" s="142">
        <v>40633</v>
      </c>
      <c r="U18" s="139">
        <v>89</v>
      </c>
      <c r="V18" s="142">
        <v>40633</v>
      </c>
      <c r="W18" s="139">
        <v>89</v>
      </c>
      <c r="X18" s="142">
        <v>40633</v>
      </c>
      <c r="Y18" s="139">
        <v>89</v>
      </c>
      <c r="Z18" s="142">
        <v>40633</v>
      </c>
      <c r="AA18" s="139">
        <v>89</v>
      </c>
      <c r="AB18" s="138">
        <v>40633</v>
      </c>
      <c r="AC18" s="139">
        <v>340</v>
      </c>
      <c r="AD18" s="142">
        <v>40633</v>
      </c>
      <c r="AE18" s="139">
        <v>13.5</v>
      </c>
      <c r="AF18" s="142">
        <v>40633</v>
      </c>
      <c r="AG18" s="139">
        <v>380</v>
      </c>
      <c r="AH18" s="142">
        <v>40633</v>
      </c>
      <c r="AI18" s="139">
        <v>31</v>
      </c>
      <c r="AJ18" s="142">
        <v>40633</v>
      </c>
      <c r="AK18" s="139">
        <v>2</v>
      </c>
      <c r="AL18" s="142">
        <v>40633</v>
      </c>
      <c r="AM18" s="139">
        <v>89</v>
      </c>
      <c r="AN18" s="142">
        <v>40633</v>
      </c>
      <c r="AO18" s="139">
        <v>145000</v>
      </c>
      <c r="AP18" s="142">
        <v>40633</v>
      </c>
      <c r="AQ18" s="139">
        <v>360</v>
      </c>
      <c r="AR18" s="142">
        <v>40633</v>
      </c>
      <c r="AS18" s="139">
        <v>160</v>
      </c>
      <c r="AT18" s="142">
        <v>40633</v>
      </c>
      <c r="AU18" s="139">
        <v>190</v>
      </c>
      <c r="AV18" s="142">
        <v>40633</v>
      </c>
      <c r="AW18" s="139">
        <v>100</v>
      </c>
      <c r="AX18" s="142">
        <v>40633</v>
      </c>
      <c r="AY18" s="139">
        <v>12.5</v>
      </c>
    </row>
    <row r="19" spans="1:51">
      <c r="H19" s="138">
        <v>40663</v>
      </c>
      <c r="I19" s="139">
        <v>340</v>
      </c>
      <c r="J19" s="142">
        <v>40663</v>
      </c>
      <c r="K19" s="139">
        <v>15</v>
      </c>
      <c r="L19" s="142">
        <v>40663</v>
      </c>
      <c r="M19" s="139">
        <v>350</v>
      </c>
      <c r="N19" s="142">
        <v>40663</v>
      </c>
      <c r="O19" s="139">
        <v>33.5</v>
      </c>
      <c r="P19" s="142">
        <v>40663</v>
      </c>
      <c r="Q19" s="139">
        <v>2</v>
      </c>
      <c r="R19" s="142">
        <v>40663</v>
      </c>
      <c r="S19" s="139">
        <v>85</v>
      </c>
      <c r="T19" s="142">
        <v>40663</v>
      </c>
      <c r="U19" s="139">
        <v>85</v>
      </c>
      <c r="V19" s="142">
        <v>40663</v>
      </c>
      <c r="W19" s="139">
        <v>85</v>
      </c>
      <c r="X19" s="142">
        <v>40663</v>
      </c>
      <c r="Y19" s="139">
        <v>85</v>
      </c>
      <c r="Z19" s="142">
        <v>40663</v>
      </c>
      <c r="AA19" s="139">
        <v>85</v>
      </c>
      <c r="AB19" s="138">
        <v>40663</v>
      </c>
      <c r="AC19" s="139">
        <v>340</v>
      </c>
      <c r="AD19" s="142">
        <v>40663</v>
      </c>
      <c r="AE19" s="139">
        <v>15</v>
      </c>
      <c r="AF19" s="142">
        <v>40663</v>
      </c>
      <c r="AG19" s="139">
        <v>350</v>
      </c>
      <c r="AH19" s="142">
        <v>40663</v>
      </c>
      <c r="AI19" s="139">
        <v>33.5</v>
      </c>
      <c r="AJ19" s="142">
        <v>40663</v>
      </c>
      <c r="AK19" s="139">
        <v>2</v>
      </c>
      <c r="AL19" s="142">
        <v>40663</v>
      </c>
      <c r="AM19" s="139">
        <v>85</v>
      </c>
      <c r="AN19" s="142">
        <v>40663</v>
      </c>
      <c r="AO19" s="139">
        <v>145000</v>
      </c>
      <c r="AP19" s="142">
        <v>40663</v>
      </c>
      <c r="AQ19" s="139">
        <v>360</v>
      </c>
      <c r="AR19" s="142">
        <v>40663</v>
      </c>
      <c r="AS19" s="139">
        <v>160</v>
      </c>
      <c r="AT19" s="142">
        <v>40663</v>
      </c>
      <c r="AU19" s="139">
        <v>180</v>
      </c>
      <c r="AV19" s="142">
        <v>40663</v>
      </c>
      <c r="AW19" s="139">
        <v>106</v>
      </c>
      <c r="AX19" s="142">
        <v>40663</v>
      </c>
      <c r="AY19" s="139">
        <v>10</v>
      </c>
    </row>
    <row r="20" spans="1:51">
      <c r="H20" s="138">
        <v>40694</v>
      </c>
      <c r="I20" s="139">
        <v>320</v>
      </c>
      <c r="J20" s="142">
        <v>40694</v>
      </c>
      <c r="K20" s="139">
        <v>16.2</v>
      </c>
      <c r="L20" s="142">
        <v>40694</v>
      </c>
      <c r="M20" s="139">
        <v>220</v>
      </c>
      <c r="N20" s="142">
        <v>40694</v>
      </c>
      <c r="O20" s="139">
        <v>29</v>
      </c>
      <c r="P20" s="142">
        <v>40694</v>
      </c>
      <c r="Q20" s="139">
        <v>2</v>
      </c>
      <c r="R20" s="142">
        <v>40694</v>
      </c>
      <c r="S20" s="139">
        <v>83</v>
      </c>
      <c r="T20" s="142">
        <v>40694</v>
      </c>
      <c r="U20" s="139">
        <v>83</v>
      </c>
      <c r="V20" s="142">
        <v>40694</v>
      </c>
      <c r="W20" s="139">
        <v>83</v>
      </c>
      <c r="X20" s="142">
        <v>40694</v>
      </c>
      <c r="Y20" s="139">
        <v>83</v>
      </c>
      <c r="Z20" s="142">
        <v>40694</v>
      </c>
      <c r="AA20" s="139">
        <v>83</v>
      </c>
      <c r="AB20" s="138">
        <v>40694</v>
      </c>
      <c r="AC20" s="139">
        <v>320</v>
      </c>
      <c r="AD20" s="142">
        <v>40694</v>
      </c>
      <c r="AE20" s="139">
        <v>16.2</v>
      </c>
      <c r="AF20" s="142">
        <v>40694</v>
      </c>
      <c r="AG20" s="139">
        <v>220</v>
      </c>
      <c r="AH20" s="142">
        <v>40694</v>
      </c>
      <c r="AI20" s="139">
        <v>29</v>
      </c>
      <c r="AJ20" s="142">
        <v>40694</v>
      </c>
      <c r="AK20" s="139">
        <v>2</v>
      </c>
      <c r="AL20" s="142">
        <v>40694</v>
      </c>
      <c r="AM20" s="139">
        <v>83</v>
      </c>
      <c r="AN20" s="142">
        <v>40694</v>
      </c>
      <c r="AO20" s="139">
        <v>145000</v>
      </c>
      <c r="AP20" s="142">
        <v>40694</v>
      </c>
      <c r="AQ20" s="139">
        <v>360</v>
      </c>
      <c r="AR20" s="142">
        <v>40694</v>
      </c>
      <c r="AS20" s="139">
        <v>135</v>
      </c>
      <c r="AT20" s="142">
        <v>40694</v>
      </c>
      <c r="AU20" s="139">
        <v>180</v>
      </c>
      <c r="AV20" s="142">
        <v>40694</v>
      </c>
      <c r="AW20" s="139">
        <v>107</v>
      </c>
      <c r="AX20" s="142">
        <v>40694</v>
      </c>
      <c r="AY20" s="139">
        <v>10.7</v>
      </c>
    </row>
    <row r="21" spans="1:51">
      <c r="A21" s="143" t="s">
        <v>366</v>
      </c>
      <c r="H21" s="138">
        <v>40724</v>
      </c>
      <c r="I21" s="139">
        <v>345</v>
      </c>
      <c r="J21" s="142">
        <v>40724</v>
      </c>
      <c r="K21" s="139">
        <v>16</v>
      </c>
      <c r="L21" s="142">
        <v>40724</v>
      </c>
      <c r="M21" s="139">
        <v>235</v>
      </c>
      <c r="N21" s="142">
        <v>40724</v>
      </c>
      <c r="O21" s="139">
        <v>29.5</v>
      </c>
      <c r="P21" s="142">
        <v>40724</v>
      </c>
      <c r="Q21" s="139">
        <v>2</v>
      </c>
      <c r="R21" s="142">
        <v>40724</v>
      </c>
      <c r="S21" s="139">
        <v>81.5</v>
      </c>
      <c r="T21" s="142">
        <v>40724</v>
      </c>
      <c r="U21" s="139">
        <v>81.5</v>
      </c>
      <c r="V21" s="142">
        <v>40724</v>
      </c>
      <c r="W21" s="139">
        <v>81.5</v>
      </c>
      <c r="X21" s="142">
        <v>40724</v>
      </c>
      <c r="Y21" s="139">
        <v>81.5</v>
      </c>
      <c r="Z21" s="142">
        <v>40724</v>
      </c>
      <c r="AA21" s="139">
        <v>81.5</v>
      </c>
      <c r="AB21" s="138">
        <v>40724</v>
      </c>
      <c r="AC21" s="139">
        <v>345</v>
      </c>
      <c r="AD21" s="142">
        <v>40724</v>
      </c>
      <c r="AE21" s="139">
        <v>16</v>
      </c>
      <c r="AF21" s="142">
        <v>40724</v>
      </c>
      <c r="AG21" s="139">
        <v>235</v>
      </c>
      <c r="AH21" s="142">
        <v>40724</v>
      </c>
      <c r="AI21" s="139">
        <v>29.5</v>
      </c>
      <c r="AJ21" s="142">
        <v>40724</v>
      </c>
      <c r="AK21" s="139">
        <v>2</v>
      </c>
      <c r="AL21" s="142">
        <v>40724</v>
      </c>
      <c r="AM21" s="139">
        <v>81.5</v>
      </c>
      <c r="AN21" s="142">
        <v>40724</v>
      </c>
      <c r="AO21" s="139">
        <v>145000</v>
      </c>
      <c r="AP21" s="142">
        <v>40724</v>
      </c>
      <c r="AQ21" s="139">
        <v>360</v>
      </c>
      <c r="AR21" s="142">
        <v>40724</v>
      </c>
      <c r="AS21" s="139">
        <v>145</v>
      </c>
      <c r="AT21" s="142">
        <v>40724</v>
      </c>
      <c r="AU21" s="139">
        <v>178</v>
      </c>
      <c r="AV21" s="142">
        <v>40724</v>
      </c>
      <c r="AW21" s="139">
        <v>105</v>
      </c>
      <c r="AX21" s="142">
        <v>40724</v>
      </c>
      <c r="AY21" s="139">
        <v>11</v>
      </c>
    </row>
    <row r="22" spans="1:51">
      <c r="H22" s="138">
        <v>40755</v>
      </c>
      <c r="I22" s="139">
        <v>345</v>
      </c>
      <c r="J22" s="142">
        <v>40755</v>
      </c>
      <c r="K22" s="139">
        <v>16.5</v>
      </c>
      <c r="L22" s="142">
        <v>40755</v>
      </c>
      <c r="M22" s="139">
        <v>235</v>
      </c>
      <c r="N22" s="142">
        <v>40755</v>
      </c>
      <c r="O22" s="139">
        <v>25.5</v>
      </c>
      <c r="P22" s="142">
        <v>40755</v>
      </c>
      <c r="Q22" s="139">
        <v>2.2000000000000002</v>
      </c>
      <c r="R22" s="142">
        <v>40755</v>
      </c>
      <c r="S22" s="139">
        <v>88</v>
      </c>
      <c r="T22" s="142">
        <v>40755</v>
      </c>
      <c r="U22" s="139">
        <v>88</v>
      </c>
      <c r="V22" s="142">
        <v>40755</v>
      </c>
      <c r="W22" s="139">
        <v>88</v>
      </c>
      <c r="X22" s="142">
        <v>40755</v>
      </c>
      <c r="Y22" s="139">
        <v>88</v>
      </c>
      <c r="Z22" s="142">
        <v>40755</v>
      </c>
      <c r="AA22" s="139">
        <v>88</v>
      </c>
      <c r="AB22" s="138">
        <v>40755</v>
      </c>
      <c r="AC22" s="139">
        <v>345</v>
      </c>
      <c r="AD22" s="142">
        <v>40755</v>
      </c>
      <c r="AE22" s="139">
        <v>16.5</v>
      </c>
      <c r="AF22" s="142">
        <v>40755</v>
      </c>
      <c r="AG22" s="139">
        <v>235</v>
      </c>
      <c r="AH22" s="142">
        <v>40755</v>
      </c>
      <c r="AI22" s="139">
        <v>25.5</v>
      </c>
      <c r="AJ22" s="142">
        <v>40755</v>
      </c>
      <c r="AK22" s="139">
        <v>2.2000000000000002</v>
      </c>
      <c r="AL22" s="142">
        <v>40755</v>
      </c>
      <c r="AM22" s="139">
        <v>88</v>
      </c>
      <c r="AN22" s="142">
        <v>40755</v>
      </c>
      <c r="AO22" s="139">
        <v>145000</v>
      </c>
      <c r="AP22" s="142">
        <v>40755</v>
      </c>
      <c r="AQ22" s="139">
        <v>360</v>
      </c>
      <c r="AR22" s="142">
        <v>40755</v>
      </c>
      <c r="AS22" s="139">
        <v>135</v>
      </c>
      <c r="AT22" s="142">
        <v>40755</v>
      </c>
      <c r="AU22" s="139">
        <v>178</v>
      </c>
      <c r="AV22" s="142">
        <v>40755</v>
      </c>
      <c r="AW22" s="139">
        <v>97.5</v>
      </c>
      <c r="AX22" s="142">
        <v>40755</v>
      </c>
      <c r="AY22" s="139">
        <v>9</v>
      </c>
    </row>
    <row r="23" spans="1:51">
      <c r="H23" s="138">
        <v>40786</v>
      </c>
      <c r="I23" s="139">
        <v>350</v>
      </c>
      <c r="J23" s="142">
        <v>40786</v>
      </c>
      <c r="K23" s="139">
        <v>17</v>
      </c>
      <c r="L23" s="142">
        <v>40786</v>
      </c>
      <c r="M23" s="139">
        <v>265</v>
      </c>
      <c r="N23" s="142">
        <v>40786</v>
      </c>
      <c r="O23" s="139">
        <v>20.5</v>
      </c>
      <c r="P23" s="142">
        <v>40786</v>
      </c>
      <c r="Q23" s="139">
        <v>1.5</v>
      </c>
      <c r="R23" s="142">
        <v>40786</v>
      </c>
      <c r="S23" s="139">
        <v>86</v>
      </c>
      <c r="T23" s="142">
        <v>40786</v>
      </c>
      <c r="U23" s="139">
        <v>86</v>
      </c>
      <c r="V23" s="142">
        <v>40786</v>
      </c>
      <c r="W23" s="139">
        <v>86</v>
      </c>
      <c r="X23" s="142">
        <v>40786</v>
      </c>
      <c r="Y23" s="139">
        <v>86</v>
      </c>
      <c r="Z23" s="142">
        <v>40786</v>
      </c>
      <c r="AA23" s="139">
        <v>86</v>
      </c>
      <c r="AB23" s="138">
        <v>40786</v>
      </c>
      <c r="AC23" s="139">
        <v>350</v>
      </c>
      <c r="AD23" s="142">
        <v>40786</v>
      </c>
      <c r="AE23" s="139">
        <v>17</v>
      </c>
      <c r="AF23" s="142">
        <v>40786</v>
      </c>
      <c r="AG23" s="139">
        <v>265</v>
      </c>
      <c r="AH23" s="142">
        <v>40786</v>
      </c>
      <c r="AI23" s="139">
        <v>20.5</v>
      </c>
      <c r="AJ23" s="142">
        <v>40786</v>
      </c>
      <c r="AK23" s="139">
        <v>1.5</v>
      </c>
      <c r="AL23" s="142">
        <v>40786</v>
      </c>
      <c r="AM23" s="139">
        <v>86</v>
      </c>
      <c r="AN23" s="142">
        <v>40786</v>
      </c>
      <c r="AO23" s="139">
        <v>145000</v>
      </c>
      <c r="AP23" s="142">
        <v>40786</v>
      </c>
      <c r="AQ23" s="139">
        <v>360</v>
      </c>
      <c r="AR23" s="142">
        <v>40786</v>
      </c>
      <c r="AS23" s="139">
        <v>120</v>
      </c>
      <c r="AT23" s="142">
        <v>40786</v>
      </c>
      <c r="AU23" s="139">
        <v>145</v>
      </c>
      <c r="AV23" s="142">
        <v>40786</v>
      </c>
      <c r="AW23" s="139">
        <v>97</v>
      </c>
      <c r="AX23" s="142">
        <v>40786</v>
      </c>
      <c r="AY23" s="139">
        <v>9</v>
      </c>
    </row>
    <row r="24" spans="1:51">
      <c r="H24" s="138">
        <v>40816</v>
      </c>
      <c r="I24" s="139">
        <v>345</v>
      </c>
      <c r="J24" s="142">
        <v>40816</v>
      </c>
      <c r="K24" s="139">
        <v>16</v>
      </c>
      <c r="L24" s="142">
        <v>40816</v>
      </c>
      <c r="M24" s="139">
        <v>200</v>
      </c>
      <c r="N24" s="142">
        <v>40816</v>
      </c>
      <c r="O24" s="139">
        <v>20</v>
      </c>
      <c r="P24" s="142">
        <v>40816</v>
      </c>
      <c r="Q24" s="139">
        <v>1.5</v>
      </c>
      <c r="R24" s="142">
        <v>40816</v>
      </c>
      <c r="S24" s="139">
        <v>84</v>
      </c>
      <c r="T24" s="142">
        <v>40816</v>
      </c>
      <c r="U24" s="139">
        <v>84</v>
      </c>
      <c r="V24" s="142">
        <v>40816</v>
      </c>
      <c r="W24" s="139">
        <v>84</v>
      </c>
      <c r="X24" s="142">
        <v>40816</v>
      </c>
      <c r="Y24" s="139">
        <v>84</v>
      </c>
      <c r="Z24" s="142">
        <v>40816</v>
      </c>
      <c r="AA24" s="139">
        <v>84</v>
      </c>
      <c r="AB24" s="138">
        <v>40816</v>
      </c>
      <c r="AC24" s="139">
        <v>345</v>
      </c>
      <c r="AD24" s="142">
        <v>40816</v>
      </c>
      <c r="AE24" s="139">
        <v>16</v>
      </c>
      <c r="AF24" s="142">
        <v>40816</v>
      </c>
      <c r="AG24" s="139">
        <v>200</v>
      </c>
      <c r="AH24" s="142">
        <v>40816</v>
      </c>
      <c r="AI24" s="139">
        <v>20</v>
      </c>
      <c r="AJ24" s="142">
        <v>40816</v>
      </c>
      <c r="AK24" s="139">
        <v>1.5</v>
      </c>
      <c r="AL24" s="142">
        <v>40816</v>
      </c>
      <c r="AM24" s="139">
        <v>84</v>
      </c>
      <c r="AN24" s="142">
        <v>40816</v>
      </c>
      <c r="AO24" s="139">
        <v>145000</v>
      </c>
      <c r="AP24" s="142">
        <v>40816</v>
      </c>
      <c r="AQ24" s="139">
        <v>360</v>
      </c>
      <c r="AR24" s="142">
        <v>40816</v>
      </c>
      <c r="AS24" s="139">
        <v>100</v>
      </c>
      <c r="AT24" s="142">
        <v>40816</v>
      </c>
      <c r="AU24" s="139">
        <v>145</v>
      </c>
      <c r="AV24" s="142">
        <v>40816</v>
      </c>
      <c r="AW24" s="139">
        <v>85</v>
      </c>
      <c r="AX24" s="142">
        <v>40816</v>
      </c>
      <c r="AY24" s="139">
        <v>8.5</v>
      </c>
    </row>
    <row r="25" spans="1:51">
      <c r="A25" s="140"/>
      <c r="H25" s="138">
        <v>40847</v>
      </c>
      <c r="I25" s="139">
        <v>345</v>
      </c>
      <c r="J25" s="142">
        <v>40847</v>
      </c>
      <c r="K25" s="139">
        <v>15.5</v>
      </c>
      <c r="L25" s="142">
        <v>40847</v>
      </c>
      <c r="M25" s="139">
        <v>200</v>
      </c>
      <c r="N25" s="142">
        <v>40847</v>
      </c>
      <c r="O25" s="139">
        <v>15</v>
      </c>
      <c r="P25" s="142">
        <v>40847</v>
      </c>
      <c r="Q25" s="139">
        <v>1.4</v>
      </c>
      <c r="R25" s="142">
        <v>40847</v>
      </c>
      <c r="S25" s="139">
        <v>81</v>
      </c>
      <c r="T25" s="142">
        <v>40847</v>
      </c>
      <c r="U25" s="139">
        <v>81</v>
      </c>
      <c r="V25" s="142">
        <v>40847</v>
      </c>
      <c r="W25" s="139">
        <v>81</v>
      </c>
      <c r="X25" s="142">
        <v>40847</v>
      </c>
      <c r="Y25" s="139">
        <v>81</v>
      </c>
      <c r="Z25" s="142">
        <v>40847</v>
      </c>
      <c r="AA25" s="139">
        <v>81</v>
      </c>
      <c r="AB25" s="138">
        <v>40847</v>
      </c>
      <c r="AC25" s="139">
        <v>345</v>
      </c>
      <c r="AD25" s="142">
        <v>40847</v>
      </c>
      <c r="AE25" s="139">
        <v>15.5</v>
      </c>
      <c r="AF25" s="142">
        <v>40847</v>
      </c>
      <c r="AG25" s="139">
        <v>200</v>
      </c>
      <c r="AH25" s="142">
        <v>40847</v>
      </c>
      <c r="AI25" s="139">
        <v>15</v>
      </c>
      <c r="AJ25" s="142">
        <v>40847</v>
      </c>
      <c r="AK25" s="139">
        <v>1.4</v>
      </c>
      <c r="AL25" s="142">
        <v>40847</v>
      </c>
      <c r="AM25" s="139">
        <v>81</v>
      </c>
      <c r="AN25" s="142">
        <v>40847</v>
      </c>
      <c r="AO25" s="139">
        <v>145000</v>
      </c>
      <c r="AP25" s="142">
        <v>40847</v>
      </c>
      <c r="AQ25" s="139">
        <v>360</v>
      </c>
      <c r="AR25" s="142">
        <v>40847</v>
      </c>
      <c r="AS25" s="139">
        <v>92.5</v>
      </c>
      <c r="AT25" s="142">
        <v>40847</v>
      </c>
      <c r="AU25" s="139">
        <v>132</v>
      </c>
      <c r="AV25" s="142">
        <v>40847</v>
      </c>
      <c r="AW25" s="139">
        <v>77.5</v>
      </c>
      <c r="AX25" s="142">
        <v>40847</v>
      </c>
      <c r="AY25" s="139">
        <v>8.5</v>
      </c>
    </row>
    <row r="26" spans="1:51">
      <c r="A26" s="141"/>
      <c r="H26" s="138">
        <v>40877</v>
      </c>
      <c r="I26" s="139">
        <v>345</v>
      </c>
      <c r="J26" s="142">
        <v>40877</v>
      </c>
      <c r="K26" s="139">
        <v>15.2</v>
      </c>
      <c r="L26" s="142">
        <v>40877</v>
      </c>
      <c r="M26" s="139">
        <v>237</v>
      </c>
      <c r="N26" s="142">
        <v>40877</v>
      </c>
      <c r="O26" s="139">
        <v>15</v>
      </c>
      <c r="P26" s="142">
        <v>40877</v>
      </c>
      <c r="Q26" s="139">
        <v>1.5</v>
      </c>
      <c r="R26" s="142">
        <v>40877</v>
      </c>
      <c r="S26" s="139">
        <v>78.5</v>
      </c>
      <c r="T26" s="142">
        <v>40877</v>
      </c>
      <c r="U26" s="139">
        <v>78.5</v>
      </c>
      <c r="V26" s="142">
        <v>40877</v>
      </c>
      <c r="W26" s="139">
        <v>78.5</v>
      </c>
      <c r="X26" s="142">
        <v>40877</v>
      </c>
      <c r="Y26" s="139">
        <v>78.5</v>
      </c>
      <c r="Z26" s="142">
        <v>40877</v>
      </c>
      <c r="AA26" s="139">
        <v>78.5</v>
      </c>
      <c r="AB26" s="138">
        <v>40877</v>
      </c>
      <c r="AC26" s="139">
        <v>345</v>
      </c>
      <c r="AD26" s="142">
        <v>40877</v>
      </c>
      <c r="AE26" s="139">
        <v>15.2</v>
      </c>
      <c r="AF26" s="142">
        <v>40877</v>
      </c>
      <c r="AG26" s="139">
        <v>237</v>
      </c>
      <c r="AH26" s="142">
        <v>40877</v>
      </c>
      <c r="AI26" s="139">
        <v>15</v>
      </c>
      <c r="AJ26" s="142">
        <v>40877</v>
      </c>
      <c r="AK26" s="139">
        <v>1.5</v>
      </c>
      <c r="AL26" s="142">
        <v>40877</v>
      </c>
      <c r="AM26" s="139">
        <v>78.5</v>
      </c>
      <c r="AN26" s="142">
        <v>40877</v>
      </c>
      <c r="AO26" s="139">
        <v>145000</v>
      </c>
      <c r="AP26" s="142">
        <v>40877</v>
      </c>
      <c r="AQ26" s="139">
        <v>360</v>
      </c>
      <c r="AR26" s="142">
        <v>40877</v>
      </c>
      <c r="AS26" s="139">
        <v>82.5</v>
      </c>
      <c r="AT26" s="142">
        <v>40877</v>
      </c>
      <c r="AU26" s="139">
        <v>120</v>
      </c>
      <c r="AV26" s="142">
        <v>40877</v>
      </c>
      <c r="AW26" s="139">
        <v>77.5</v>
      </c>
      <c r="AX26" s="142">
        <v>40877</v>
      </c>
      <c r="AY26" s="139">
        <v>8.5</v>
      </c>
    </row>
    <row r="27" spans="1:51">
      <c r="H27" s="138">
        <v>40908</v>
      </c>
      <c r="I27" s="139">
        <v>395</v>
      </c>
      <c r="J27" s="142">
        <v>40908</v>
      </c>
      <c r="K27" s="139">
        <v>15.5</v>
      </c>
      <c r="L27" s="142">
        <v>40908</v>
      </c>
      <c r="M27" s="139">
        <v>240</v>
      </c>
      <c r="N27" s="142">
        <v>40908</v>
      </c>
      <c r="O27" s="139">
        <v>13.8</v>
      </c>
      <c r="P27" s="142">
        <v>40908</v>
      </c>
      <c r="Q27" s="139">
        <v>1.4</v>
      </c>
      <c r="R27" s="142">
        <v>40908</v>
      </c>
      <c r="S27" s="139">
        <v>79</v>
      </c>
      <c r="T27" s="142">
        <v>40908</v>
      </c>
      <c r="U27" s="139">
        <v>79</v>
      </c>
      <c r="V27" s="142">
        <v>40908</v>
      </c>
      <c r="W27" s="139">
        <v>79</v>
      </c>
      <c r="X27" s="142">
        <v>40908</v>
      </c>
      <c r="Y27" s="139">
        <v>79</v>
      </c>
      <c r="Z27" s="142">
        <v>40908</v>
      </c>
      <c r="AA27" s="139">
        <v>79</v>
      </c>
      <c r="AB27" s="138">
        <v>40908</v>
      </c>
      <c r="AC27" s="139">
        <v>395</v>
      </c>
      <c r="AD27" s="142">
        <v>40908</v>
      </c>
      <c r="AE27" s="139">
        <v>15.5</v>
      </c>
      <c r="AF27" s="142">
        <v>40908</v>
      </c>
      <c r="AG27" s="139">
        <v>240</v>
      </c>
      <c r="AH27" s="142">
        <v>40908</v>
      </c>
      <c r="AI27" s="139">
        <v>13.8</v>
      </c>
      <c r="AJ27" s="142">
        <v>40908</v>
      </c>
      <c r="AK27" s="139">
        <v>1.4</v>
      </c>
      <c r="AL27" s="142">
        <v>40908</v>
      </c>
      <c r="AM27" s="139">
        <v>79</v>
      </c>
      <c r="AN27" s="142">
        <v>40908</v>
      </c>
      <c r="AO27" s="139">
        <v>145000</v>
      </c>
      <c r="AP27" s="142">
        <v>40908</v>
      </c>
      <c r="AQ27" s="139">
        <v>360</v>
      </c>
      <c r="AR27" s="142">
        <v>40908</v>
      </c>
      <c r="AS27" s="139">
        <v>110</v>
      </c>
      <c r="AT27" s="142">
        <v>40908</v>
      </c>
      <c r="AU27" s="139">
        <v>105</v>
      </c>
      <c r="AV27" s="142">
        <v>40908</v>
      </c>
      <c r="AW27" s="139">
        <v>70</v>
      </c>
      <c r="AX27" s="142">
        <v>40908</v>
      </c>
      <c r="AY27" s="139">
        <v>7.3</v>
      </c>
    </row>
    <row r="28" spans="1:51">
      <c r="H28" s="138">
        <v>40939</v>
      </c>
      <c r="I28" s="139">
        <v>395</v>
      </c>
      <c r="J28" s="142">
        <v>40939</v>
      </c>
      <c r="K28" s="139">
        <v>15.5</v>
      </c>
      <c r="L28" s="142">
        <v>40939</v>
      </c>
      <c r="M28" s="139">
        <v>240</v>
      </c>
      <c r="N28" s="142">
        <v>40939</v>
      </c>
      <c r="O28" s="139">
        <v>13.8</v>
      </c>
      <c r="P28" s="142">
        <v>40939</v>
      </c>
      <c r="Q28" s="139">
        <v>1.4</v>
      </c>
      <c r="R28" s="142">
        <v>40939</v>
      </c>
      <c r="S28" s="139">
        <v>82.5</v>
      </c>
      <c r="T28" s="142">
        <v>40939</v>
      </c>
      <c r="U28" s="139">
        <v>82.5</v>
      </c>
      <c r="V28" s="142">
        <v>40939</v>
      </c>
      <c r="W28" s="139">
        <v>82.5</v>
      </c>
      <c r="X28" s="142">
        <v>40939</v>
      </c>
      <c r="Y28" s="139">
        <v>82.5</v>
      </c>
      <c r="Z28" s="142">
        <v>40939</v>
      </c>
      <c r="AA28" s="139">
        <v>82.5</v>
      </c>
      <c r="AB28" s="138">
        <v>40939</v>
      </c>
      <c r="AC28" s="139">
        <v>395</v>
      </c>
      <c r="AD28" s="142">
        <v>40939</v>
      </c>
      <c r="AE28" s="139">
        <v>15.5</v>
      </c>
      <c r="AF28" s="142">
        <v>40939</v>
      </c>
      <c r="AG28" s="139">
        <v>240</v>
      </c>
      <c r="AH28" s="142">
        <v>40939</v>
      </c>
      <c r="AI28" s="139">
        <v>13.8</v>
      </c>
      <c r="AJ28" s="142">
        <v>40939</v>
      </c>
      <c r="AK28" s="139">
        <v>1.4</v>
      </c>
      <c r="AL28" s="142">
        <v>40939</v>
      </c>
      <c r="AM28" s="139">
        <v>82.5</v>
      </c>
      <c r="AN28" s="142">
        <v>40939</v>
      </c>
      <c r="AO28" s="139">
        <v>145000</v>
      </c>
      <c r="AP28" s="142">
        <v>40939</v>
      </c>
      <c r="AQ28" s="139">
        <v>360</v>
      </c>
      <c r="AR28" s="142">
        <v>40939</v>
      </c>
      <c r="AS28" s="139">
        <v>115</v>
      </c>
      <c r="AT28" s="142">
        <v>40939</v>
      </c>
      <c r="AU28" s="139">
        <v>105</v>
      </c>
      <c r="AV28" s="142">
        <v>40939</v>
      </c>
      <c r="AW28" s="139">
        <v>68</v>
      </c>
      <c r="AX28" s="142">
        <v>40939</v>
      </c>
      <c r="AY28" s="139">
        <v>8</v>
      </c>
    </row>
    <row r="29" spans="1:51">
      <c r="H29" s="138">
        <v>40968</v>
      </c>
      <c r="I29" s="139">
        <v>470</v>
      </c>
      <c r="J29" s="142">
        <v>40968</v>
      </c>
      <c r="K29" s="139">
        <v>15.75</v>
      </c>
      <c r="L29" s="142">
        <v>40968</v>
      </c>
      <c r="M29" s="139">
        <v>225</v>
      </c>
      <c r="N29" s="142">
        <v>40968</v>
      </c>
      <c r="O29" s="139">
        <v>14.5</v>
      </c>
      <c r="P29" s="142">
        <v>41121</v>
      </c>
      <c r="Q29" s="139">
        <v>1.8</v>
      </c>
      <c r="R29" s="142">
        <v>40968</v>
      </c>
      <c r="S29" s="139">
        <v>82</v>
      </c>
      <c r="T29" s="142">
        <v>40968</v>
      </c>
      <c r="U29" s="139">
        <v>82</v>
      </c>
      <c r="V29" s="142">
        <v>40968</v>
      </c>
      <c r="W29" s="139">
        <v>82</v>
      </c>
      <c r="X29" s="142">
        <v>40968</v>
      </c>
      <c r="Y29" s="139">
        <v>82</v>
      </c>
      <c r="Z29" s="142">
        <v>40968</v>
      </c>
      <c r="AA29" s="139">
        <v>82</v>
      </c>
      <c r="AB29" s="138">
        <v>40968</v>
      </c>
      <c r="AC29" s="139">
        <v>470</v>
      </c>
      <c r="AD29" s="142">
        <v>40968</v>
      </c>
      <c r="AE29" s="139">
        <v>15.75</v>
      </c>
      <c r="AF29" s="142">
        <v>40968</v>
      </c>
      <c r="AG29" s="139">
        <v>225</v>
      </c>
      <c r="AH29" s="142">
        <v>40968</v>
      </c>
      <c r="AI29" s="139">
        <v>14.5</v>
      </c>
      <c r="AJ29" s="142">
        <v>41121</v>
      </c>
      <c r="AK29" s="139">
        <v>1.8</v>
      </c>
      <c r="AL29" s="142">
        <v>40968</v>
      </c>
      <c r="AM29" s="139">
        <v>82</v>
      </c>
      <c r="AN29" s="142">
        <v>40968</v>
      </c>
      <c r="AO29" s="139">
        <v>160000</v>
      </c>
      <c r="AP29" s="142">
        <v>40968</v>
      </c>
      <c r="AQ29" s="139">
        <v>360</v>
      </c>
      <c r="AR29" s="142">
        <v>40968</v>
      </c>
      <c r="AS29" s="139">
        <v>140</v>
      </c>
      <c r="AT29" s="142">
        <v>40968</v>
      </c>
      <c r="AU29" s="139">
        <v>105</v>
      </c>
      <c r="AV29" s="142">
        <v>40968</v>
      </c>
      <c r="AW29" s="139">
        <v>83</v>
      </c>
      <c r="AX29" s="142">
        <v>40968</v>
      </c>
      <c r="AY29" s="139">
        <v>8.4</v>
      </c>
    </row>
    <row r="30" spans="1:51">
      <c r="H30" s="138">
        <v>40999</v>
      </c>
      <c r="I30" s="139">
        <v>520</v>
      </c>
      <c r="J30" s="142">
        <v>40999</v>
      </c>
      <c r="K30" s="139">
        <v>15.824999999999999</v>
      </c>
      <c r="L30" s="142">
        <v>40999</v>
      </c>
      <c r="M30" s="139">
        <v>220</v>
      </c>
      <c r="N30" s="142">
        <v>40999</v>
      </c>
      <c r="O30" s="139">
        <v>12.5</v>
      </c>
      <c r="P30" s="142">
        <v>41152</v>
      </c>
      <c r="Q30" s="139">
        <v>1.8</v>
      </c>
      <c r="R30" s="142">
        <v>40999</v>
      </c>
      <c r="S30" s="139">
        <v>81</v>
      </c>
      <c r="T30" s="142">
        <v>40999</v>
      </c>
      <c r="U30" s="139">
        <v>81</v>
      </c>
      <c r="V30" s="142">
        <v>40999</v>
      </c>
      <c r="W30" s="139">
        <v>81</v>
      </c>
      <c r="X30" s="142">
        <v>40999</v>
      </c>
      <c r="Y30" s="139">
        <v>81</v>
      </c>
      <c r="Z30" s="142">
        <v>40999</v>
      </c>
      <c r="AA30" s="139">
        <v>81</v>
      </c>
      <c r="AB30" s="138">
        <v>40999</v>
      </c>
      <c r="AC30" s="139">
        <v>520</v>
      </c>
      <c r="AD30" s="142">
        <v>40999</v>
      </c>
      <c r="AE30" s="139">
        <v>15.824999999999999</v>
      </c>
      <c r="AF30" s="142">
        <v>40999</v>
      </c>
      <c r="AG30" s="139">
        <v>220</v>
      </c>
      <c r="AH30" s="142">
        <v>40999</v>
      </c>
      <c r="AI30" s="139">
        <v>12.5</v>
      </c>
      <c r="AJ30" s="142">
        <v>41152</v>
      </c>
      <c r="AK30" s="139">
        <v>1.8</v>
      </c>
      <c r="AL30" s="142">
        <v>40999</v>
      </c>
      <c r="AM30" s="139">
        <v>81</v>
      </c>
      <c r="AN30" s="142">
        <v>40999</v>
      </c>
      <c r="AO30" s="139">
        <v>180000</v>
      </c>
      <c r="AP30" s="142">
        <v>40999</v>
      </c>
      <c r="AQ30" s="139">
        <v>360</v>
      </c>
      <c r="AR30" s="142">
        <v>40999</v>
      </c>
      <c r="AS30" s="139">
        <v>135</v>
      </c>
      <c r="AT30" s="142">
        <v>40999</v>
      </c>
      <c r="AU30" s="139">
        <v>105</v>
      </c>
      <c r="AV30" s="142">
        <v>40999</v>
      </c>
      <c r="AW30" s="139">
        <v>76</v>
      </c>
      <c r="AX30" s="142">
        <v>40999</v>
      </c>
      <c r="AY30" s="139">
        <v>8.5</v>
      </c>
    </row>
    <row r="31" spans="1:51">
      <c r="H31" s="138">
        <v>41029</v>
      </c>
      <c r="I31" s="139">
        <v>680</v>
      </c>
      <c r="J31" s="142">
        <v>41029</v>
      </c>
      <c r="K31" s="139">
        <v>16.125</v>
      </c>
      <c r="L31" s="142">
        <v>41029</v>
      </c>
      <c r="M31" s="139">
        <v>185</v>
      </c>
      <c r="N31" s="142">
        <v>41029</v>
      </c>
      <c r="O31" s="139">
        <v>11.5</v>
      </c>
      <c r="P31" s="142">
        <v>41182</v>
      </c>
      <c r="Q31" s="139">
        <v>1.8</v>
      </c>
      <c r="R31" s="142">
        <v>41029</v>
      </c>
      <c r="S31" s="139">
        <v>80</v>
      </c>
      <c r="T31" s="142">
        <v>41029</v>
      </c>
      <c r="U31" s="139">
        <v>80</v>
      </c>
      <c r="V31" s="142">
        <v>41029</v>
      </c>
      <c r="W31" s="139">
        <v>80</v>
      </c>
      <c r="X31" s="142">
        <v>41029</v>
      </c>
      <c r="Y31" s="139">
        <v>80</v>
      </c>
      <c r="Z31" s="142">
        <v>41029</v>
      </c>
      <c r="AA31" s="139">
        <v>80</v>
      </c>
      <c r="AB31" s="138">
        <v>41029</v>
      </c>
      <c r="AC31" s="139">
        <v>680</v>
      </c>
      <c r="AD31" s="142">
        <v>41029</v>
      </c>
      <c r="AE31" s="139">
        <v>16.125</v>
      </c>
      <c r="AF31" s="142">
        <v>41029</v>
      </c>
      <c r="AG31" s="139">
        <v>185</v>
      </c>
      <c r="AH31" s="142">
        <v>41029</v>
      </c>
      <c r="AI31" s="139">
        <v>11.5</v>
      </c>
      <c r="AJ31" s="142">
        <v>41182</v>
      </c>
      <c r="AK31" s="139">
        <v>1.8</v>
      </c>
      <c r="AL31" s="142">
        <v>41029</v>
      </c>
      <c r="AM31" s="139">
        <v>80</v>
      </c>
      <c r="AN31" s="142">
        <v>41029</v>
      </c>
      <c r="AO31" s="139">
        <v>180000</v>
      </c>
      <c r="AP31" s="142">
        <v>41029</v>
      </c>
      <c r="AQ31" s="139">
        <v>350</v>
      </c>
      <c r="AR31" s="142">
        <v>41029</v>
      </c>
      <c r="AS31" s="139">
        <v>115</v>
      </c>
      <c r="AT31" s="142">
        <v>41029</v>
      </c>
      <c r="AU31" s="139">
        <v>85</v>
      </c>
      <c r="AV31" s="142">
        <v>41029</v>
      </c>
      <c r="AW31" s="139">
        <v>73</v>
      </c>
      <c r="AX31" s="142">
        <v>41029</v>
      </c>
      <c r="AY31" s="139">
        <v>8</v>
      </c>
    </row>
    <row r="32" spans="1:51">
      <c r="H32" s="138">
        <v>41060</v>
      </c>
      <c r="I32" s="139">
        <v>715</v>
      </c>
      <c r="J32" s="142">
        <v>41060</v>
      </c>
      <c r="K32" s="139">
        <v>15.75</v>
      </c>
      <c r="L32" s="142">
        <v>41060</v>
      </c>
      <c r="M32" s="139">
        <v>180</v>
      </c>
      <c r="N32" s="142">
        <v>41060</v>
      </c>
      <c r="O32" s="139">
        <v>11</v>
      </c>
      <c r="P32" s="142">
        <v>41213</v>
      </c>
      <c r="Q32" s="139">
        <v>1.8</v>
      </c>
      <c r="R32" s="142">
        <v>41060</v>
      </c>
      <c r="S32" s="139">
        <v>78</v>
      </c>
      <c r="T32" s="142">
        <v>41060</v>
      </c>
      <c r="U32" s="139">
        <v>78</v>
      </c>
      <c r="V32" s="142">
        <v>41060</v>
      </c>
      <c r="W32" s="139">
        <v>78</v>
      </c>
      <c r="X32" s="142">
        <v>41060</v>
      </c>
      <c r="Y32" s="139">
        <v>78</v>
      </c>
      <c r="Z32" s="142">
        <v>41060</v>
      </c>
      <c r="AA32" s="139">
        <v>78</v>
      </c>
      <c r="AB32" s="138">
        <v>41060</v>
      </c>
      <c r="AC32" s="139">
        <v>715</v>
      </c>
      <c r="AD32" s="142">
        <v>41060</v>
      </c>
      <c r="AE32" s="139">
        <v>15.75</v>
      </c>
      <c r="AF32" s="142">
        <v>41060</v>
      </c>
      <c r="AG32" s="139">
        <v>180</v>
      </c>
      <c r="AH32" s="142">
        <v>41060</v>
      </c>
      <c r="AI32" s="139">
        <v>11</v>
      </c>
      <c r="AJ32" s="142">
        <v>41213</v>
      </c>
      <c r="AK32" s="139">
        <v>1.8</v>
      </c>
      <c r="AL32" s="142">
        <v>41060</v>
      </c>
      <c r="AM32" s="139">
        <v>78</v>
      </c>
      <c r="AN32" s="142">
        <v>41060</v>
      </c>
      <c r="AO32" s="139">
        <v>180000</v>
      </c>
      <c r="AP32" s="142">
        <v>41060</v>
      </c>
      <c r="AQ32" s="139">
        <v>350</v>
      </c>
      <c r="AR32" s="142">
        <v>41060</v>
      </c>
      <c r="AS32" s="139">
        <v>110</v>
      </c>
      <c r="AT32" s="142">
        <v>41060</v>
      </c>
      <c r="AU32" s="139">
        <v>78</v>
      </c>
      <c r="AV32" s="142">
        <v>41060</v>
      </c>
      <c r="AW32" s="139">
        <v>73</v>
      </c>
      <c r="AX32" s="142">
        <v>41060</v>
      </c>
      <c r="AY32" s="139">
        <v>8</v>
      </c>
    </row>
    <row r="33" spans="1:51">
      <c r="H33" s="138">
        <v>41090</v>
      </c>
      <c r="I33" s="139">
        <v>640</v>
      </c>
      <c r="J33" s="142">
        <v>41090</v>
      </c>
      <c r="K33" s="139">
        <v>15.75</v>
      </c>
      <c r="L33" s="142">
        <v>41090</v>
      </c>
      <c r="M33" s="139">
        <v>200</v>
      </c>
      <c r="N33" s="142">
        <v>41090</v>
      </c>
      <c r="O33" s="139">
        <v>12</v>
      </c>
      <c r="P33" s="142">
        <v>41243</v>
      </c>
      <c r="Q33" s="139">
        <v>1.8</v>
      </c>
      <c r="R33" s="142">
        <v>41090</v>
      </c>
      <c r="S33" s="139">
        <v>88</v>
      </c>
      <c r="T33" s="142">
        <v>41090</v>
      </c>
      <c r="U33" s="139">
        <v>88</v>
      </c>
      <c r="V33" s="142">
        <v>41090</v>
      </c>
      <c r="W33" s="139">
        <v>88</v>
      </c>
      <c r="X33" s="142">
        <v>41090</v>
      </c>
      <c r="Y33" s="139">
        <v>88</v>
      </c>
      <c r="Z33" s="142">
        <v>41090</v>
      </c>
      <c r="AA33" s="139">
        <v>88</v>
      </c>
      <c r="AB33" s="138">
        <v>41090</v>
      </c>
      <c r="AC33" s="139">
        <v>640</v>
      </c>
      <c r="AD33" s="142">
        <v>41090</v>
      </c>
      <c r="AE33" s="139">
        <v>15.75</v>
      </c>
      <c r="AF33" s="142">
        <v>41090</v>
      </c>
      <c r="AG33" s="139">
        <v>200</v>
      </c>
      <c r="AH33" s="142">
        <v>41090</v>
      </c>
      <c r="AI33" s="139">
        <v>12</v>
      </c>
      <c r="AJ33" s="142">
        <v>41243</v>
      </c>
      <c r="AK33" s="139">
        <v>1.8</v>
      </c>
      <c r="AL33" s="142">
        <v>41090</v>
      </c>
      <c r="AM33" s="139">
        <v>88</v>
      </c>
      <c r="AN33" s="142">
        <v>41090</v>
      </c>
      <c r="AO33" s="139">
        <v>189000</v>
      </c>
      <c r="AP33" s="142">
        <v>41090</v>
      </c>
      <c r="AQ33" s="139">
        <v>350</v>
      </c>
      <c r="AR33" s="142">
        <v>41090</v>
      </c>
      <c r="AS33" s="139">
        <v>120</v>
      </c>
      <c r="AT33" s="142">
        <v>41090</v>
      </c>
      <c r="AU33" s="139">
        <v>78</v>
      </c>
      <c r="AV33" s="142">
        <v>41090</v>
      </c>
      <c r="AW33" s="139">
        <v>73</v>
      </c>
      <c r="AX33" s="142">
        <v>41090</v>
      </c>
      <c r="AY33" s="139">
        <v>8</v>
      </c>
    </row>
    <row r="34" spans="1:51">
      <c r="H34" s="138">
        <v>41121</v>
      </c>
      <c r="I34" s="139">
        <v>690</v>
      </c>
      <c r="J34" s="142">
        <v>41121</v>
      </c>
      <c r="K34" s="139">
        <v>14.875</v>
      </c>
      <c r="L34" s="142">
        <v>41121</v>
      </c>
      <c r="M34" s="139">
        <v>210</v>
      </c>
      <c r="N34" s="142">
        <v>41121</v>
      </c>
      <c r="O34" s="139">
        <v>12</v>
      </c>
      <c r="P34" s="142">
        <v>41274</v>
      </c>
      <c r="Q34" s="139">
        <v>1.3</v>
      </c>
      <c r="R34" s="142">
        <v>41121</v>
      </c>
      <c r="S34" s="139">
        <v>88</v>
      </c>
      <c r="T34" s="142">
        <v>41121</v>
      </c>
      <c r="U34" s="139">
        <v>88</v>
      </c>
      <c r="V34" s="142">
        <v>41121</v>
      </c>
      <c r="W34" s="139">
        <v>88</v>
      </c>
      <c r="X34" s="142">
        <v>41121</v>
      </c>
      <c r="Y34" s="139">
        <v>88</v>
      </c>
      <c r="Z34" s="142">
        <v>41121</v>
      </c>
      <c r="AA34" s="139">
        <v>88</v>
      </c>
      <c r="AB34" s="138">
        <v>41121</v>
      </c>
      <c r="AC34" s="139">
        <v>690</v>
      </c>
      <c r="AD34" s="142">
        <v>41121</v>
      </c>
      <c r="AE34" s="139">
        <v>14.875</v>
      </c>
      <c r="AF34" s="142">
        <v>41121</v>
      </c>
      <c r="AG34" s="139">
        <v>210</v>
      </c>
      <c r="AH34" s="142">
        <v>41121</v>
      </c>
      <c r="AI34" s="139">
        <v>12</v>
      </c>
      <c r="AJ34" s="142">
        <v>41274</v>
      </c>
      <c r="AK34" s="139">
        <v>1.3</v>
      </c>
      <c r="AL34" s="142">
        <v>41121</v>
      </c>
      <c r="AM34" s="139">
        <v>88</v>
      </c>
      <c r="AN34" s="142">
        <v>41121</v>
      </c>
      <c r="AO34" s="139">
        <v>190000</v>
      </c>
      <c r="AP34" s="142">
        <v>41121</v>
      </c>
      <c r="AQ34" s="139">
        <v>350</v>
      </c>
      <c r="AR34" s="142">
        <v>41121</v>
      </c>
      <c r="AS34" s="139">
        <v>125</v>
      </c>
      <c r="AT34" s="142">
        <v>41121</v>
      </c>
      <c r="AU34" s="139">
        <v>85</v>
      </c>
      <c r="AV34" s="142">
        <v>41121</v>
      </c>
      <c r="AW34" s="139">
        <v>74</v>
      </c>
      <c r="AX34" s="142">
        <v>41121</v>
      </c>
      <c r="AY34" s="139">
        <v>8.3000000000000007</v>
      </c>
    </row>
    <row r="35" spans="1:51">
      <c r="H35" s="138">
        <v>41152</v>
      </c>
      <c r="I35" s="139">
        <v>580</v>
      </c>
      <c r="J35" s="142">
        <v>41152</v>
      </c>
      <c r="K35" s="139">
        <v>14.5</v>
      </c>
      <c r="L35" s="142">
        <v>41152</v>
      </c>
      <c r="M35" s="139">
        <v>210</v>
      </c>
      <c r="N35" s="142">
        <v>41152</v>
      </c>
      <c r="O35" s="139">
        <v>12</v>
      </c>
      <c r="P35" s="142">
        <v>41305</v>
      </c>
      <c r="Q35" s="139">
        <v>1.3</v>
      </c>
      <c r="R35" s="142">
        <v>41152</v>
      </c>
      <c r="S35" s="139">
        <v>88</v>
      </c>
      <c r="T35" s="142">
        <v>41152</v>
      </c>
      <c r="U35" s="139">
        <v>88</v>
      </c>
      <c r="V35" s="142">
        <v>41152</v>
      </c>
      <c r="W35" s="139">
        <v>88</v>
      </c>
      <c r="X35" s="142">
        <v>41152</v>
      </c>
      <c r="Y35" s="139">
        <v>88</v>
      </c>
      <c r="Z35" s="142">
        <v>41152</v>
      </c>
      <c r="AA35" s="139">
        <v>88</v>
      </c>
      <c r="AB35" s="138">
        <v>41152</v>
      </c>
      <c r="AC35" s="139">
        <v>580</v>
      </c>
      <c r="AD35" s="142">
        <v>41152</v>
      </c>
      <c r="AE35" s="139">
        <v>14.5</v>
      </c>
      <c r="AF35" s="142">
        <v>41152</v>
      </c>
      <c r="AG35" s="139">
        <v>210</v>
      </c>
      <c r="AH35" s="142">
        <v>41152</v>
      </c>
      <c r="AI35" s="139">
        <v>12</v>
      </c>
      <c r="AJ35" s="142">
        <v>41305</v>
      </c>
      <c r="AK35" s="139">
        <v>1.3</v>
      </c>
      <c r="AL35" s="142">
        <v>41152</v>
      </c>
      <c r="AM35" s="139">
        <v>88</v>
      </c>
      <c r="AN35" s="142">
        <v>41152</v>
      </c>
      <c r="AO35" s="139">
        <v>210000</v>
      </c>
      <c r="AP35" s="142">
        <v>41152</v>
      </c>
      <c r="AQ35" s="139">
        <v>350</v>
      </c>
      <c r="AR35" s="142">
        <v>41152</v>
      </c>
      <c r="AS35" s="139">
        <v>130</v>
      </c>
      <c r="AT35" s="142">
        <v>41152</v>
      </c>
      <c r="AU35" s="139">
        <v>85</v>
      </c>
      <c r="AV35" s="142">
        <v>41152</v>
      </c>
      <c r="AW35" s="139">
        <v>74</v>
      </c>
      <c r="AX35" s="142">
        <v>41152</v>
      </c>
      <c r="AY35" s="139">
        <v>8.5</v>
      </c>
    </row>
    <row r="36" spans="1:51">
      <c r="H36" s="138">
        <v>41182</v>
      </c>
      <c r="I36" s="139">
        <v>580</v>
      </c>
      <c r="J36" s="142">
        <v>41182</v>
      </c>
      <c r="K36" s="139">
        <v>14.625</v>
      </c>
      <c r="L36" s="142">
        <v>41182</v>
      </c>
      <c r="M36" s="139">
        <v>190</v>
      </c>
      <c r="N36" s="142">
        <v>41182</v>
      </c>
      <c r="O36" s="139">
        <v>13</v>
      </c>
      <c r="P36" s="142">
        <v>41333</v>
      </c>
      <c r="Q36" s="139">
        <v>2.35</v>
      </c>
      <c r="R36" s="142">
        <v>41182</v>
      </c>
      <c r="S36" s="139">
        <v>88</v>
      </c>
      <c r="T36" s="142">
        <v>41182</v>
      </c>
      <c r="U36" s="139">
        <v>88</v>
      </c>
      <c r="V36" s="142">
        <v>41182</v>
      </c>
      <c r="W36" s="139">
        <v>88</v>
      </c>
      <c r="X36" s="142">
        <v>41182</v>
      </c>
      <c r="Y36" s="139">
        <v>88</v>
      </c>
      <c r="Z36" s="142">
        <v>41182</v>
      </c>
      <c r="AA36" s="139">
        <v>88</v>
      </c>
      <c r="AB36" s="138">
        <v>41182</v>
      </c>
      <c r="AC36" s="139">
        <v>580</v>
      </c>
      <c r="AD36" s="142">
        <v>41182</v>
      </c>
      <c r="AE36" s="139">
        <v>14.625</v>
      </c>
      <c r="AF36" s="142">
        <v>41182</v>
      </c>
      <c r="AG36" s="139">
        <v>190</v>
      </c>
      <c r="AH36" s="142">
        <v>41182</v>
      </c>
      <c r="AI36" s="139">
        <v>13</v>
      </c>
      <c r="AJ36" s="142">
        <v>41333</v>
      </c>
      <c r="AK36" s="139">
        <v>2.35</v>
      </c>
      <c r="AL36" s="142">
        <v>41182</v>
      </c>
      <c r="AM36" s="139">
        <v>88</v>
      </c>
      <c r="AN36" s="142">
        <v>41182</v>
      </c>
      <c r="AO36" s="139">
        <v>210000</v>
      </c>
      <c r="AP36" s="142">
        <v>41182</v>
      </c>
      <c r="AQ36" s="139">
        <v>350</v>
      </c>
      <c r="AR36" s="142">
        <v>41182</v>
      </c>
      <c r="AS36" s="139">
        <v>130</v>
      </c>
      <c r="AT36" s="142">
        <v>41182</v>
      </c>
      <c r="AU36" s="139">
        <v>90</v>
      </c>
      <c r="AV36" s="142">
        <v>41182</v>
      </c>
      <c r="AW36" s="139">
        <v>74</v>
      </c>
      <c r="AX36" s="142">
        <v>41182</v>
      </c>
      <c r="AY36" s="139">
        <v>8.6999999999999993</v>
      </c>
    </row>
    <row r="37" spans="1:51">
      <c r="H37" s="138">
        <v>41213</v>
      </c>
      <c r="I37" s="139">
        <v>710</v>
      </c>
      <c r="J37" s="142">
        <v>41213</v>
      </c>
      <c r="K37" s="139">
        <v>13.75</v>
      </c>
      <c r="L37" s="142">
        <v>41213</v>
      </c>
      <c r="M37" s="139">
        <v>170</v>
      </c>
      <c r="N37" s="142">
        <v>41213</v>
      </c>
      <c r="O37" s="139">
        <v>13</v>
      </c>
      <c r="P37" s="142">
        <v>41364</v>
      </c>
      <c r="Q37" s="139">
        <v>1.3</v>
      </c>
      <c r="R37" s="142">
        <v>41213</v>
      </c>
      <c r="S37" s="139">
        <v>98</v>
      </c>
      <c r="T37" s="142">
        <v>41213</v>
      </c>
      <c r="U37" s="139">
        <v>98</v>
      </c>
      <c r="V37" s="142">
        <v>41213</v>
      </c>
      <c r="W37" s="139">
        <v>98</v>
      </c>
      <c r="X37" s="142">
        <v>41213</v>
      </c>
      <c r="Y37" s="139">
        <v>98</v>
      </c>
      <c r="Z37" s="142">
        <v>41213</v>
      </c>
      <c r="AA37" s="139">
        <v>98</v>
      </c>
      <c r="AB37" s="138">
        <v>41213</v>
      </c>
      <c r="AC37" s="139">
        <v>710</v>
      </c>
      <c r="AD37" s="142">
        <v>41213</v>
      </c>
      <c r="AE37" s="139">
        <v>13.75</v>
      </c>
      <c r="AF37" s="142">
        <v>41213</v>
      </c>
      <c r="AG37" s="139">
        <v>170</v>
      </c>
      <c r="AH37" s="142">
        <v>41213</v>
      </c>
      <c r="AI37" s="139">
        <v>13</v>
      </c>
      <c r="AJ37" s="142">
        <v>41364</v>
      </c>
      <c r="AK37" s="139">
        <v>1.3</v>
      </c>
      <c r="AL37" s="142">
        <v>41213</v>
      </c>
      <c r="AM37" s="139">
        <v>98</v>
      </c>
      <c r="AN37" s="142">
        <v>41213</v>
      </c>
      <c r="AO37" s="139">
        <v>210000</v>
      </c>
      <c r="AP37" s="142">
        <v>41213</v>
      </c>
      <c r="AQ37" s="139">
        <v>350</v>
      </c>
      <c r="AR37" s="142">
        <v>41213</v>
      </c>
      <c r="AS37" s="139">
        <v>130</v>
      </c>
      <c r="AT37" s="142">
        <v>41213</v>
      </c>
      <c r="AU37" s="139">
        <v>92</v>
      </c>
      <c r="AV37" s="142">
        <v>41213</v>
      </c>
      <c r="AW37" s="139">
        <v>74</v>
      </c>
      <c r="AX37" s="142">
        <v>41213</v>
      </c>
      <c r="AY37" s="139">
        <v>8.5</v>
      </c>
    </row>
    <row r="38" spans="1:51">
      <c r="H38" s="138">
        <v>41243</v>
      </c>
      <c r="I38" s="139">
        <v>690</v>
      </c>
      <c r="J38" s="142">
        <v>41243</v>
      </c>
      <c r="K38" s="139">
        <v>13.875</v>
      </c>
      <c r="L38" s="142">
        <v>41243</v>
      </c>
      <c r="M38" s="139">
        <v>155</v>
      </c>
      <c r="N38" s="142">
        <v>41243</v>
      </c>
      <c r="O38" s="139">
        <v>13</v>
      </c>
      <c r="P38" s="142">
        <v>41394</v>
      </c>
      <c r="Q38" s="139">
        <v>1.3</v>
      </c>
      <c r="R38" s="142">
        <v>41243</v>
      </c>
      <c r="S38" s="139">
        <v>98</v>
      </c>
      <c r="T38" s="142">
        <v>41243</v>
      </c>
      <c r="U38" s="139">
        <v>98</v>
      </c>
      <c r="V38" s="142">
        <v>41243</v>
      </c>
      <c r="W38" s="139">
        <v>98</v>
      </c>
      <c r="X38" s="142">
        <v>41243</v>
      </c>
      <c r="Y38" s="139">
        <v>98</v>
      </c>
      <c r="Z38" s="142">
        <v>41243</v>
      </c>
      <c r="AA38" s="139">
        <v>98</v>
      </c>
      <c r="AB38" s="138">
        <v>41243</v>
      </c>
      <c r="AC38" s="139">
        <v>690</v>
      </c>
      <c r="AD38" s="142">
        <v>41243</v>
      </c>
      <c r="AE38" s="139">
        <v>13.875</v>
      </c>
      <c r="AF38" s="142">
        <v>41243</v>
      </c>
      <c r="AG38" s="139">
        <v>155</v>
      </c>
      <c r="AH38" s="142">
        <v>41243</v>
      </c>
      <c r="AI38" s="139">
        <v>13</v>
      </c>
      <c r="AJ38" s="142">
        <v>41394</v>
      </c>
      <c r="AK38" s="139">
        <v>1.3</v>
      </c>
      <c r="AL38" s="142">
        <v>41243</v>
      </c>
      <c r="AM38" s="139">
        <v>98</v>
      </c>
      <c r="AN38" s="142">
        <v>41243</v>
      </c>
      <c r="AO38" s="139">
        <v>210000</v>
      </c>
      <c r="AP38" s="142">
        <v>41243</v>
      </c>
      <c r="AQ38" s="139">
        <v>350</v>
      </c>
      <c r="AR38" s="142">
        <v>41243</v>
      </c>
      <c r="AS38" s="139">
        <v>120</v>
      </c>
      <c r="AT38" s="142">
        <v>41243</v>
      </c>
      <c r="AU38" s="139">
        <v>91</v>
      </c>
      <c r="AV38" s="142">
        <v>41243</v>
      </c>
      <c r="AW38" s="139">
        <v>70</v>
      </c>
      <c r="AX38" s="142">
        <v>41274</v>
      </c>
      <c r="AY38" s="139">
        <v>9.5</v>
      </c>
    </row>
    <row r="39" spans="1:51">
      <c r="H39" s="138">
        <v>41274</v>
      </c>
      <c r="I39" s="139">
        <v>690</v>
      </c>
      <c r="J39" s="142">
        <v>41274</v>
      </c>
      <c r="K39" s="139">
        <v>13.7</v>
      </c>
      <c r="L39" s="142">
        <v>41274</v>
      </c>
      <c r="M39" s="139">
        <v>165</v>
      </c>
      <c r="N39" s="142">
        <v>41274</v>
      </c>
      <c r="O39" s="139">
        <v>13</v>
      </c>
      <c r="P39" s="142">
        <v>41425</v>
      </c>
      <c r="Q39" s="139">
        <v>1.3</v>
      </c>
      <c r="R39" s="142">
        <v>41274</v>
      </c>
      <c r="S39" s="139">
        <v>96</v>
      </c>
      <c r="T39" s="142">
        <v>41274</v>
      </c>
      <c r="U39" s="139">
        <v>96</v>
      </c>
      <c r="V39" s="142">
        <v>41274</v>
      </c>
      <c r="W39" s="139">
        <v>96</v>
      </c>
      <c r="X39" s="142">
        <v>41274</v>
      </c>
      <c r="Y39" s="139">
        <v>96</v>
      </c>
      <c r="Z39" s="142">
        <v>41274</v>
      </c>
      <c r="AA39" s="139">
        <v>96</v>
      </c>
      <c r="AB39" s="138">
        <v>41274</v>
      </c>
      <c r="AC39" s="139">
        <v>690</v>
      </c>
      <c r="AD39" s="142">
        <v>41274</v>
      </c>
      <c r="AE39" s="139">
        <v>13.7</v>
      </c>
      <c r="AF39" s="142">
        <v>41274</v>
      </c>
      <c r="AG39" s="139">
        <v>165</v>
      </c>
      <c r="AH39" s="142">
        <v>41274</v>
      </c>
      <c r="AI39" s="139">
        <v>13</v>
      </c>
      <c r="AJ39" s="142">
        <v>41425</v>
      </c>
      <c r="AK39" s="139">
        <v>1.3</v>
      </c>
      <c r="AL39" s="142">
        <v>41274</v>
      </c>
      <c r="AM39" s="139">
        <v>96</v>
      </c>
      <c r="AN39" s="142">
        <v>41274</v>
      </c>
      <c r="AO39" s="139">
        <v>215000</v>
      </c>
      <c r="AP39" s="142">
        <v>41274</v>
      </c>
      <c r="AQ39" s="139">
        <v>500</v>
      </c>
      <c r="AR39" s="142">
        <v>41274</v>
      </c>
      <c r="AS39" s="139">
        <v>120</v>
      </c>
      <c r="AT39" s="142">
        <v>41274</v>
      </c>
      <c r="AU39" s="139">
        <v>95</v>
      </c>
      <c r="AV39" s="142">
        <v>41274</v>
      </c>
      <c r="AW39" s="139">
        <v>69</v>
      </c>
      <c r="AX39" s="142">
        <v>41305</v>
      </c>
      <c r="AY39" s="139">
        <v>10</v>
      </c>
    </row>
    <row r="40" spans="1:51">
      <c r="H40" s="138">
        <v>41305</v>
      </c>
      <c r="I40" s="139">
        <v>700</v>
      </c>
      <c r="J40" s="142">
        <v>41305</v>
      </c>
      <c r="K40" s="139">
        <v>13.625</v>
      </c>
      <c r="L40" s="142">
        <v>41305</v>
      </c>
      <c r="M40" s="139">
        <v>165</v>
      </c>
      <c r="N40" s="142">
        <v>41305</v>
      </c>
      <c r="O40" s="139">
        <v>13.5</v>
      </c>
      <c r="P40" s="142">
        <v>41455</v>
      </c>
      <c r="Q40" s="139">
        <v>2</v>
      </c>
      <c r="R40" s="142">
        <v>41305</v>
      </c>
      <c r="S40" s="139">
        <v>96</v>
      </c>
      <c r="T40" s="142">
        <v>41305</v>
      </c>
      <c r="U40" s="139">
        <v>96</v>
      </c>
      <c r="V40" s="142">
        <v>41305</v>
      </c>
      <c r="W40" s="139">
        <v>96</v>
      </c>
      <c r="X40" s="142">
        <v>41305</v>
      </c>
      <c r="Y40" s="139">
        <v>96</v>
      </c>
      <c r="Z40" s="142">
        <v>41305</v>
      </c>
      <c r="AA40" s="139">
        <v>96</v>
      </c>
      <c r="AB40" s="138">
        <v>41305</v>
      </c>
      <c r="AC40" s="139">
        <v>700</v>
      </c>
      <c r="AD40" s="142">
        <v>41305</v>
      </c>
      <c r="AE40" s="139">
        <v>13.625</v>
      </c>
      <c r="AF40" s="142">
        <v>41305</v>
      </c>
      <c r="AG40" s="139">
        <v>165</v>
      </c>
      <c r="AH40" s="142">
        <v>41305</v>
      </c>
      <c r="AI40" s="139">
        <v>13.5</v>
      </c>
      <c r="AJ40" s="142">
        <v>41455</v>
      </c>
      <c r="AK40" s="139">
        <v>2</v>
      </c>
      <c r="AL40" s="142">
        <v>41305</v>
      </c>
      <c r="AM40" s="139">
        <v>96</v>
      </c>
      <c r="AN40" s="142">
        <v>41305</v>
      </c>
      <c r="AO40" s="139">
        <v>250000</v>
      </c>
      <c r="AP40" s="142">
        <v>41305</v>
      </c>
      <c r="AQ40" s="139">
        <v>500</v>
      </c>
      <c r="AR40" s="142">
        <v>41305</v>
      </c>
      <c r="AS40" s="139">
        <v>120</v>
      </c>
      <c r="AT40" s="142">
        <v>41305</v>
      </c>
      <c r="AU40" s="139">
        <v>105</v>
      </c>
      <c r="AV40" s="142">
        <v>41305</v>
      </c>
      <c r="AW40" s="139">
        <v>71</v>
      </c>
      <c r="AX40" s="142">
        <v>41333</v>
      </c>
      <c r="AY40" s="139">
        <v>10</v>
      </c>
    </row>
    <row r="41" spans="1:51">
      <c r="H41" s="138">
        <v>41333</v>
      </c>
      <c r="I41" s="139">
        <v>690</v>
      </c>
      <c r="J41" s="142">
        <v>41333</v>
      </c>
      <c r="K41" s="139">
        <v>13.75</v>
      </c>
      <c r="L41" s="142">
        <v>41333</v>
      </c>
      <c r="M41" s="139">
        <v>158</v>
      </c>
      <c r="N41" s="142">
        <v>41333</v>
      </c>
      <c r="O41" s="139">
        <v>14.5</v>
      </c>
      <c r="P41" s="142">
        <v>41486</v>
      </c>
      <c r="Q41" s="139">
        <v>1.3</v>
      </c>
      <c r="R41" s="142">
        <v>41333</v>
      </c>
      <c r="S41" s="139">
        <v>97</v>
      </c>
      <c r="T41" s="142">
        <v>41333</v>
      </c>
      <c r="U41" s="139">
        <v>97</v>
      </c>
      <c r="V41" s="142">
        <v>41333</v>
      </c>
      <c r="W41" s="139">
        <v>97</v>
      </c>
      <c r="X41" s="142">
        <v>41333</v>
      </c>
      <c r="Y41" s="139">
        <v>97</v>
      </c>
      <c r="Z41" s="142">
        <v>41333</v>
      </c>
      <c r="AA41" s="139">
        <v>97</v>
      </c>
      <c r="AB41" s="138">
        <v>41333</v>
      </c>
      <c r="AC41" s="139">
        <v>690</v>
      </c>
      <c r="AD41" s="142">
        <v>41333</v>
      </c>
      <c r="AE41" s="139">
        <v>13.75</v>
      </c>
      <c r="AF41" s="142">
        <v>41333</v>
      </c>
      <c r="AG41" s="139">
        <v>158</v>
      </c>
      <c r="AH41" s="142">
        <v>41333</v>
      </c>
      <c r="AI41" s="139">
        <v>14.5</v>
      </c>
      <c r="AJ41" s="142">
        <v>41486</v>
      </c>
      <c r="AK41" s="139">
        <v>1.3</v>
      </c>
      <c r="AL41" s="142">
        <v>41333</v>
      </c>
      <c r="AM41" s="139">
        <v>97</v>
      </c>
      <c r="AN41" s="142">
        <v>41333</v>
      </c>
      <c r="AO41" s="139">
        <v>230000</v>
      </c>
      <c r="AP41" s="142">
        <v>41333</v>
      </c>
      <c r="AQ41" s="139">
        <v>510</v>
      </c>
      <c r="AR41" s="142">
        <v>41333</v>
      </c>
      <c r="AS41" s="139">
        <v>120</v>
      </c>
      <c r="AT41" s="142">
        <v>41333</v>
      </c>
      <c r="AU41" s="139">
        <v>105</v>
      </c>
      <c r="AV41" s="142">
        <v>41333</v>
      </c>
      <c r="AW41" s="139">
        <v>71</v>
      </c>
      <c r="AX41" s="142">
        <v>41364</v>
      </c>
      <c r="AY41" s="139">
        <v>9.5</v>
      </c>
    </row>
    <row r="42" spans="1:51">
      <c r="A42" s="140"/>
      <c r="H42" s="138">
        <v>41364</v>
      </c>
      <c r="I42" s="139">
        <v>700</v>
      </c>
      <c r="J42" s="142">
        <v>41364</v>
      </c>
      <c r="K42" s="139">
        <v>14.875</v>
      </c>
      <c r="L42" s="142">
        <v>41364</v>
      </c>
      <c r="M42" s="139">
        <v>170</v>
      </c>
      <c r="N42" s="142">
        <v>41364</v>
      </c>
      <c r="O42" s="139">
        <v>14.2</v>
      </c>
      <c r="P42" s="142">
        <v>41517</v>
      </c>
      <c r="Q42" s="139">
        <v>1.3</v>
      </c>
      <c r="R42" s="142">
        <v>41364</v>
      </c>
      <c r="S42" s="139">
        <v>97</v>
      </c>
      <c r="T42" s="142">
        <v>41364</v>
      </c>
      <c r="U42" s="139">
        <v>97</v>
      </c>
      <c r="V42" s="142">
        <v>41364</v>
      </c>
      <c r="W42" s="139">
        <v>97</v>
      </c>
      <c r="X42" s="142">
        <v>41364</v>
      </c>
      <c r="Y42" s="139">
        <v>97</v>
      </c>
      <c r="Z42" s="142">
        <v>41364</v>
      </c>
      <c r="AA42" s="139">
        <v>97</v>
      </c>
      <c r="AB42" s="138">
        <v>41364</v>
      </c>
      <c r="AC42" s="139">
        <v>700</v>
      </c>
      <c r="AD42" s="142">
        <v>41364</v>
      </c>
      <c r="AE42" s="139">
        <v>14.875</v>
      </c>
      <c r="AF42" s="142">
        <v>41364</v>
      </c>
      <c r="AG42" s="139">
        <v>170</v>
      </c>
      <c r="AH42" s="142">
        <v>41364</v>
      </c>
      <c r="AI42" s="139">
        <v>14.2</v>
      </c>
      <c r="AJ42" s="142">
        <v>41517</v>
      </c>
      <c r="AK42" s="139">
        <v>1.3</v>
      </c>
      <c r="AL42" s="142">
        <v>41364</v>
      </c>
      <c r="AM42" s="139">
        <v>97</v>
      </c>
      <c r="AN42" s="142">
        <v>41364</v>
      </c>
      <c r="AO42" s="139">
        <v>230000</v>
      </c>
      <c r="AP42" s="142">
        <v>41364</v>
      </c>
      <c r="AQ42" s="139">
        <v>510</v>
      </c>
      <c r="AR42" s="142">
        <v>41364</v>
      </c>
      <c r="AS42" s="139">
        <v>120</v>
      </c>
      <c r="AT42" s="142">
        <v>41364</v>
      </c>
      <c r="AU42" s="139">
        <v>105</v>
      </c>
      <c r="AV42" s="142">
        <v>41364</v>
      </c>
      <c r="AW42" s="139">
        <v>74</v>
      </c>
      <c r="AX42" s="142">
        <v>41394</v>
      </c>
      <c r="AY42" s="139">
        <v>10.5</v>
      </c>
    </row>
    <row r="43" spans="1:51">
      <c r="A43" s="141"/>
      <c r="H43" s="138">
        <v>41394</v>
      </c>
      <c r="I43" s="139">
        <v>730</v>
      </c>
      <c r="J43" s="142">
        <v>41394</v>
      </c>
      <c r="K43" s="139">
        <v>14.5</v>
      </c>
      <c r="L43" s="142">
        <v>41394</v>
      </c>
      <c r="M43" s="139">
        <v>150</v>
      </c>
      <c r="N43" s="142">
        <v>41394</v>
      </c>
      <c r="O43" s="139">
        <v>16.5</v>
      </c>
      <c r="P43" s="142">
        <v>41547</v>
      </c>
      <c r="Q43" s="139">
        <v>1.3</v>
      </c>
      <c r="R43" s="142">
        <v>41394</v>
      </c>
      <c r="S43" s="139">
        <v>98</v>
      </c>
      <c r="T43" s="142">
        <v>41394</v>
      </c>
      <c r="U43" s="139">
        <v>98</v>
      </c>
      <c r="V43" s="142">
        <v>41394</v>
      </c>
      <c r="W43" s="139">
        <v>98</v>
      </c>
      <c r="X43" s="142">
        <v>41394</v>
      </c>
      <c r="Y43" s="139">
        <v>98</v>
      </c>
      <c r="Z43" s="142">
        <v>41394</v>
      </c>
      <c r="AA43" s="139">
        <v>98</v>
      </c>
      <c r="AB43" s="138">
        <v>41394</v>
      </c>
      <c r="AC43" s="139">
        <v>730</v>
      </c>
      <c r="AD43" s="142">
        <v>41394</v>
      </c>
      <c r="AE43" s="139">
        <v>14.5</v>
      </c>
      <c r="AF43" s="142">
        <v>41394</v>
      </c>
      <c r="AG43" s="139">
        <v>150</v>
      </c>
      <c r="AH43" s="142">
        <v>41394</v>
      </c>
      <c r="AI43" s="139">
        <v>16.5</v>
      </c>
      <c r="AJ43" s="142">
        <v>41547</v>
      </c>
      <c r="AK43" s="139">
        <v>1.3</v>
      </c>
      <c r="AL43" s="142">
        <v>41394</v>
      </c>
      <c r="AM43" s="139">
        <v>98</v>
      </c>
      <c r="AN43" s="142">
        <v>41394</v>
      </c>
      <c r="AO43" s="139">
        <v>230000</v>
      </c>
      <c r="AP43" s="142">
        <v>41394</v>
      </c>
      <c r="AQ43" s="139">
        <v>510</v>
      </c>
      <c r="AR43" s="142">
        <v>41394</v>
      </c>
      <c r="AS43" s="139">
        <v>120</v>
      </c>
      <c r="AT43" s="142">
        <v>41394</v>
      </c>
      <c r="AU43" s="139">
        <v>120</v>
      </c>
      <c r="AV43" s="142">
        <v>41394</v>
      </c>
      <c r="AW43" s="139">
        <v>77</v>
      </c>
      <c r="AX43" s="142">
        <v>41425</v>
      </c>
      <c r="AY43" s="139">
        <v>9</v>
      </c>
    </row>
    <row r="44" spans="1:51">
      <c r="H44" s="138">
        <v>41425</v>
      </c>
      <c r="I44" s="139">
        <v>720</v>
      </c>
      <c r="J44" s="142">
        <v>41425</v>
      </c>
      <c r="K44" s="139">
        <v>14.75</v>
      </c>
      <c r="L44" s="142">
        <v>41425</v>
      </c>
      <c r="M44" s="139">
        <v>75</v>
      </c>
      <c r="N44" s="142">
        <v>41425</v>
      </c>
      <c r="O44" s="139">
        <v>16.5</v>
      </c>
      <c r="P44" s="142">
        <v>41578</v>
      </c>
      <c r="Q44" s="139">
        <v>1.3</v>
      </c>
      <c r="R44" s="142">
        <v>41425</v>
      </c>
      <c r="S44" s="139">
        <v>98</v>
      </c>
      <c r="T44" s="142">
        <v>41425</v>
      </c>
      <c r="U44" s="139">
        <v>98</v>
      </c>
      <c r="V44" s="142">
        <v>41425</v>
      </c>
      <c r="W44" s="139">
        <v>98</v>
      </c>
      <c r="X44" s="142">
        <v>41425</v>
      </c>
      <c r="Y44" s="139">
        <v>98</v>
      </c>
      <c r="Z44" s="142">
        <v>41425</v>
      </c>
      <c r="AA44" s="139">
        <v>98</v>
      </c>
      <c r="AB44" s="138">
        <v>41425</v>
      </c>
      <c r="AC44" s="139">
        <v>720</v>
      </c>
      <c r="AD44" s="142">
        <v>41425</v>
      </c>
      <c r="AE44" s="139">
        <v>14.75</v>
      </c>
      <c r="AF44" s="142">
        <v>41425</v>
      </c>
      <c r="AG44" s="139">
        <v>75</v>
      </c>
      <c r="AH44" s="142">
        <v>41425</v>
      </c>
      <c r="AI44" s="139">
        <v>16.5</v>
      </c>
      <c r="AJ44" s="142">
        <v>41578</v>
      </c>
      <c r="AK44" s="139">
        <v>1.3</v>
      </c>
      <c r="AL44" s="142">
        <v>41425</v>
      </c>
      <c r="AM44" s="139">
        <v>98</v>
      </c>
      <c r="AN44" s="142">
        <v>41425</v>
      </c>
      <c r="AO44" s="139">
        <v>230000</v>
      </c>
      <c r="AP44" s="142">
        <v>41425</v>
      </c>
      <c r="AQ44" s="139">
        <v>510</v>
      </c>
      <c r="AR44" s="142">
        <v>41425</v>
      </c>
      <c r="AS44" s="139">
        <v>120</v>
      </c>
      <c r="AT44" s="142">
        <v>41425</v>
      </c>
      <c r="AU44" s="139">
        <v>110</v>
      </c>
      <c r="AV44" s="142">
        <v>41425</v>
      </c>
      <c r="AW44" s="139">
        <v>76</v>
      </c>
      <c r="AX44" s="142">
        <v>41455</v>
      </c>
      <c r="AY44" s="139">
        <v>9</v>
      </c>
    </row>
    <row r="45" spans="1:51">
      <c r="H45" s="138">
        <v>41455</v>
      </c>
      <c r="I45" s="139">
        <v>770</v>
      </c>
      <c r="J45" s="142">
        <v>41455</v>
      </c>
      <c r="K45" s="139">
        <v>14.5</v>
      </c>
      <c r="L45" s="142">
        <v>41455</v>
      </c>
      <c r="M45" s="139">
        <v>70</v>
      </c>
      <c r="N45" s="142">
        <v>41455</v>
      </c>
      <c r="O45" s="139">
        <v>15</v>
      </c>
      <c r="P45" s="142">
        <v>41608</v>
      </c>
      <c r="Q45" s="139">
        <v>1.5</v>
      </c>
      <c r="R45" s="142">
        <v>41455</v>
      </c>
      <c r="S45" s="139">
        <v>98</v>
      </c>
      <c r="T45" s="142">
        <v>41455</v>
      </c>
      <c r="U45" s="139">
        <v>98</v>
      </c>
      <c r="V45" s="142">
        <v>41455</v>
      </c>
      <c r="W45" s="139">
        <v>98</v>
      </c>
      <c r="X45" s="142">
        <v>41455</v>
      </c>
      <c r="Y45" s="139">
        <v>98</v>
      </c>
      <c r="Z45" s="142">
        <v>41455</v>
      </c>
      <c r="AA45" s="139">
        <v>98</v>
      </c>
      <c r="AB45" s="138">
        <v>41455</v>
      </c>
      <c r="AC45" s="139">
        <v>770</v>
      </c>
      <c r="AD45" s="142">
        <v>41455</v>
      </c>
      <c r="AE45" s="139">
        <v>14.5</v>
      </c>
      <c r="AF45" s="142">
        <v>41455</v>
      </c>
      <c r="AG45" s="139">
        <v>70</v>
      </c>
      <c r="AH45" s="142">
        <v>41455</v>
      </c>
      <c r="AI45" s="139">
        <v>15</v>
      </c>
      <c r="AJ45" s="142">
        <v>41608</v>
      </c>
      <c r="AK45" s="139">
        <v>1.5</v>
      </c>
      <c r="AL45" s="142">
        <v>41455</v>
      </c>
      <c r="AM45" s="139">
        <v>98</v>
      </c>
      <c r="AN45" s="142">
        <v>41455</v>
      </c>
      <c r="AO45" s="139">
        <v>230000</v>
      </c>
      <c r="AP45" s="142">
        <v>41455</v>
      </c>
      <c r="AQ45" s="139">
        <v>520</v>
      </c>
      <c r="AR45" s="142">
        <v>41455</v>
      </c>
      <c r="AS45" s="139">
        <v>110</v>
      </c>
      <c r="AT45" s="142">
        <v>41455</v>
      </c>
      <c r="AU45" s="139">
        <v>95</v>
      </c>
      <c r="AV45" s="142">
        <v>41455</v>
      </c>
      <c r="AW45" s="139">
        <v>75</v>
      </c>
      <c r="AX45" s="142">
        <v>41486</v>
      </c>
      <c r="AY45" s="139">
        <v>6</v>
      </c>
    </row>
    <row r="46" spans="1:51">
      <c r="H46" s="138">
        <v>41486</v>
      </c>
      <c r="I46" s="139">
        <v>750</v>
      </c>
      <c r="J46" s="142">
        <v>41486</v>
      </c>
      <c r="K46" s="139">
        <v>14.125</v>
      </c>
      <c r="L46" s="142">
        <v>41486</v>
      </c>
      <c r="M46" s="139">
        <v>55</v>
      </c>
      <c r="N46" s="142">
        <v>41486</v>
      </c>
      <c r="O46" s="139">
        <v>16.5</v>
      </c>
      <c r="P46" s="142">
        <v>41639</v>
      </c>
      <c r="Q46" s="139">
        <v>1.7</v>
      </c>
      <c r="R46" s="142">
        <v>41486</v>
      </c>
      <c r="S46" s="139">
        <v>93</v>
      </c>
      <c r="T46" s="142">
        <v>41486</v>
      </c>
      <c r="U46" s="139">
        <v>93</v>
      </c>
      <c r="V46" s="142">
        <v>41486</v>
      </c>
      <c r="W46" s="139">
        <v>93</v>
      </c>
      <c r="X46" s="142">
        <v>41486</v>
      </c>
      <c r="Y46" s="139">
        <v>93</v>
      </c>
      <c r="Z46" s="142">
        <v>41486</v>
      </c>
      <c r="AA46" s="139">
        <v>93</v>
      </c>
      <c r="AB46" s="138">
        <v>41486</v>
      </c>
      <c r="AC46" s="139">
        <v>750</v>
      </c>
      <c r="AD46" s="142">
        <v>41486</v>
      </c>
      <c r="AE46" s="139">
        <v>14.125</v>
      </c>
      <c r="AF46" s="142">
        <v>41486</v>
      </c>
      <c r="AG46" s="139">
        <v>55</v>
      </c>
      <c r="AH46" s="142">
        <v>41486</v>
      </c>
      <c r="AI46" s="139">
        <v>16.5</v>
      </c>
      <c r="AJ46" s="142">
        <v>41639</v>
      </c>
      <c r="AK46" s="139">
        <v>1.7</v>
      </c>
      <c r="AL46" s="142">
        <v>41486</v>
      </c>
      <c r="AM46" s="139">
        <v>93</v>
      </c>
      <c r="AN46" s="142">
        <v>41486</v>
      </c>
      <c r="AO46" s="139">
        <v>225000</v>
      </c>
      <c r="AP46" s="142">
        <v>41486</v>
      </c>
      <c r="AQ46" s="139">
        <v>650</v>
      </c>
      <c r="AR46" s="142">
        <v>41486</v>
      </c>
      <c r="AS46" s="139">
        <v>110</v>
      </c>
      <c r="AT46" s="142">
        <v>41486</v>
      </c>
      <c r="AU46" s="139">
        <v>95</v>
      </c>
      <c r="AV46" s="142">
        <v>41486</v>
      </c>
      <c r="AW46" s="139">
        <v>76</v>
      </c>
      <c r="AX46" s="142">
        <v>41517</v>
      </c>
      <c r="AY46" s="139">
        <v>9</v>
      </c>
    </row>
    <row r="47" spans="1:51">
      <c r="H47" s="138">
        <v>41517</v>
      </c>
      <c r="I47" s="139">
        <v>710</v>
      </c>
      <c r="J47" s="142">
        <v>41517</v>
      </c>
      <c r="K47" s="139">
        <v>14</v>
      </c>
      <c r="L47" s="142">
        <v>41517</v>
      </c>
      <c r="M47" s="139">
        <v>55</v>
      </c>
      <c r="N47" s="142">
        <v>41517</v>
      </c>
      <c r="O47" s="139">
        <v>17</v>
      </c>
      <c r="P47" s="142">
        <v>41670</v>
      </c>
      <c r="Q47" s="139">
        <v>1.8</v>
      </c>
      <c r="R47" s="142">
        <v>41517</v>
      </c>
      <c r="S47" s="139">
        <v>86</v>
      </c>
      <c r="T47" s="142">
        <v>41517</v>
      </c>
      <c r="U47" s="139">
        <v>86</v>
      </c>
      <c r="V47" s="142">
        <v>41517</v>
      </c>
      <c r="W47" s="139">
        <v>86</v>
      </c>
      <c r="X47" s="142">
        <v>41517</v>
      </c>
      <c r="Y47" s="139">
        <v>86</v>
      </c>
      <c r="Z47" s="142">
        <v>41517</v>
      </c>
      <c r="AA47" s="139">
        <v>86</v>
      </c>
      <c r="AB47" s="138">
        <v>41517</v>
      </c>
      <c r="AC47" s="139">
        <v>710</v>
      </c>
      <c r="AD47" s="142">
        <v>41517</v>
      </c>
      <c r="AE47" s="139">
        <v>14</v>
      </c>
      <c r="AF47" s="142">
        <v>41517</v>
      </c>
      <c r="AG47" s="139">
        <v>55</v>
      </c>
      <c r="AH47" s="142">
        <v>41517</v>
      </c>
      <c r="AI47" s="139">
        <v>17</v>
      </c>
      <c r="AJ47" s="142">
        <v>41670</v>
      </c>
      <c r="AK47" s="139">
        <v>1.8</v>
      </c>
      <c r="AL47" s="142">
        <v>41517</v>
      </c>
      <c r="AM47" s="139">
        <v>86</v>
      </c>
      <c r="AN47" s="142">
        <v>41517</v>
      </c>
      <c r="AO47" s="139">
        <v>210000</v>
      </c>
      <c r="AP47" s="142">
        <v>41517</v>
      </c>
      <c r="AQ47" s="139">
        <v>650</v>
      </c>
      <c r="AR47" s="142">
        <v>41517</v>
      </c>
      <c r="AS47" s="139">
        <v>110</v>
      </c>
      <c r="AT47" s="142">
        <v>41517</v>
      </c>
      <c r="AU47" s="139">
        <v>110</v>
      </c>
      <c r="AV47" s="142">
        <v>41517</v>
      </c>
      <c r="AW47" s="139">
        <v>80</v>
      </c>
      <c r="AX47" s="142">
        <v>41547</v>
      </c>
      <c r="AY47" s="139">
        <v>9</v>
      </c>
    </row>
    <row r="48" spans="1:51">
      <c r="H48" s="138">
        <v>41547</v>
      </c>
      <c r="I48" s="139">
        <v>540</v>
      </c>
      <c r="J48" s="142">
        <v>41547</v>
      </c>
      <c r="K48" s="139">
        <v>14.125</v>
      </c>
      <c r="L48" s="142">
        <v>41547</v>
      </c>
      <c r="M48" s="139">
        <v>43</v>
      </c>
      <c r="N48" s="142">
        <v>41547</v>
      </c>
      <c r="O48" s="139">
        <v>17.5</v>
      </c>
      <c r="P48" s="142">
        <v>41698</v>
      </c>
      <c r="Q48" s="139">
        <v>1.8</v>
      </c>
      <c r="R48" s="142">
        <v>41547</v>
      </c>
      <c r="S48" s="139">
        <v>88</v>
      </c>
      <c r="T48" s="142">
        <v>41547</v>
      </c>
      <c r="U48" s="139">
        <v>88</v>
      </c>
      <c r="V48" s="142">
        <v>41547</v>
      </c>
      <c r="W48" s="139">
        <v>88</v>
      </c>
      <c r="X48" s="142">
        <v>41547</v>
      </c>
      <c r="Y48" s="139">
        <v>88</v>
      </c>
      <c r="Z48" s="142">
        <v>41547</v>
      </c>
      <c r="AA48" s="139">
        <v>88</v>
      </c>
      <c r="AB48" s="138">
        <v>41547</v>
      </c>
      <c r="AC48" s="139">
        <v>540</v>
      </c>
      <c r="AD48" s="142">
        <v>41547</v>
      </c>
      <c r="AE48" s="139">
        <v>14.125</v>
      </c>
      <c r="AF48" s="142">
        <v>41547</v>
      </c>
      <c r="AG48" s="139">
        <v>43</v>
      </c>
      <c r="AH48" s="142">
        <v>41547</v>
      </c>
      <c r="AI48" s="139">
        <v>17.5</v>
      </c>
      <c r="AJ48" s="142">
        <v>41698</v>
      </c>
      <c r="AK48" s="139">
        <v>1.8</v>
      </c>
      <c r="AL48" s="142">
        <v>41547</v>
      </c>
      <c r="AM48" s="139">
        <v>88</v>
      </c>
      <c r="AN48" s="142">
        <v>41547</v>
      </c>
      <c r="AO48" s="139">
        <v>210000</v>
      </c>
      <c r="AP48" s="142">
        <v>41547</v>
      </c>
      <c r="AQ48" s="139">
        <v>650</v>
      </c>
      <c r="AR48" s="142">
        <v>41547</v>
      </c>
      <c r="AS48" s="139">
        <v>110</v>
      </c>
      <c r="AT48" s="142">
        <v>41547</v>
      </c>
      <c r="AU48" s="139">
        <v>110</v>
      </c>
      <c r="AV48" s="142">
        <v>41547</v>
      </c>
      <c r="AW48" s="139">
        <v>80</v>
      </c>
      <c r="AX48" s="142">
        <v>41578</v>
      </c>
      <c r="AY48" s="139">
        <v>9.5</v>
      </c>
    </row>
    <row r="49" spans="1:51">
      <c r="H49" s="138">
        <v>41578</v>
      </c>
      <c r="I49" s="139">
        <v>500</v>
      </c>
      <c r="J49" s="142">
        <v>41578</v>
      </c>
      <c r="K49" s="139">
        <v>14.25</v>
      </c>
      <c r="L49" s="142">
        <v>41578</v>
      </c>
      <c r="M49" s="139">
        <v>44</v>
      </c>
      <c r="N49" s="142">
        <v>41578</v>
      </c>
      <c r="O49" s="139">
        <v>18.5</v>
      </c>
      <c r="P49" s="142">
        <v>41729</v>
      </c>
      <c r="Q49" s="139">
        <v>1.8</v>
      </c>
      <c r="R49" s="142">
        <v>41578</v>
      </c>
      <c r="S49" s="139">
        <v>94</v>
      </c>
      <c r="T49" s="142">
        <v>41578</v>
      </c>
      <c r="U49" s="139">
        <v>94</v>
      </c>
      <c r="V49" s="142">
        <v>41578</v>
      </c>
      <c r="W49" s="139">
        <v>94</v>
      </c>
      <c r="X49" s="142">
        <v>41578</v>
      </c>
      <c r="Y49" s="139">
        <v>94</v>
      </c>
      <c r="Z49" s="142">
        <v>41578</v>
      </c>
      <c r="AA49" s="139">
        <v>94</v>
      </c>
      <c r="AB49" s="138">
        <v>41578</v>
      </c>
      <c r="AC49" s="139">
        <v>500</v>
      </c>
      <c r="AD49" s="142">
        <v>41578</v>
      </c>
      <c r="AE49" s="139">
        <v>14.25</v>
      </c>
      <c r="AF49" s="142">
        <v>41578</v>
      </c>
      <c r="AG49" s="139">
        <v>44</v>
      </c>
      <c r="AH49" s="142">
        <v>41578</v>
      </c>
      <c r="AI49" s="139">
        <v>18.5</v>
      </c>
      <c r="AJ49" s="142">
        <v>41729</v>
      </c>
      <c r="AK49" s="139">
        <v>1.8</v>
      </c>
      <c r="AL49" s="142">
        <v>41578</v>
      </c>
      <c r="AM49" s="139">
        <v>94</v>
      </c>
      <c r="AN49" s="142">
        <v>41578</v>
      </c>
      <c r="AO49" s="139">
        <v>210000</v>
      </c>
      <c r="AP49" s="142">
        <v>41578</v>
      </c>
      <c r="AQ49" s="139">
        <v>750</v>
      </c>
      <c r="AR49" s="142">
        <v>41578</v>
      </c>
      <c r="AS49" s="139">
        <v>110</v>
      </c>
      <c r="AT49" s="142">
        <v>41578</v>
      </c>
      <c r="AU49" s="139">
        <v>110</v>
      </c>
      <c r="AV49" s="142">
        <v>41578</v>
      </c>
      <c r="AW49" s="139">
        <v>75</v>
      </c>
      <c r="AX49" s="142">
        <v>41608</v>
      </c>
      <c r="AY49" s="139">
        <v>9.5</v>
      </c>
    </row>
    <row r="50" spans="1:51">
      <c r="H50" s="138">
        <v>41608</v>
      </c>
      <c r="I50" s="139">
        <v>400</v>
      </c>
      <c r="J50" s="142">
        <v>41608</v>
      </c>
      <c r="K50" s="139">
        <v>15.333333</v>
      </c>
      <c r="L50" s="142">
        <v>41608</v>
      </c>
      <c r="M50" s="139">
        <v>44</v>
      </c>
      <c r="N50" s="142">
        <v>41608</v>
      </c>
      <c r="O50" s="139">
        <v>19</v>
      </c>
      <c r="P50" s="142">
        <v>41759</v>
      </c>
      <c r="Q50" s="139">
        <v>1.8</v>
      </c>
      <c r="R50" s="142">
        <v>41608</v>
      </c>
      <c r="S50" s="139">
        <v>97</v>
      </c>
      <c r="T50" s="142">
        <v>41608</v>
      </c>
      <c r="U50" s="139">
        <v>97</v>
      </c>
      <c r="V50" s="142">
        <v>41608</v>
      </c>
      <c r="W50" s="139">
        <v>97</v>
      </c>
      <c r="X50" s="142">
        <v>41608</v>
      </c>
      <c r="Y50" s="139">
        <v>97</v>
      </c>
      <c r="Z50" s="142">
        <v>41608</v>
      </c>
      <c r="AA50" s="139">
        <v>97</v>
      </c>
      <c r="AB50" s="138">
        <v>41608</v>
      </c>
      <c r="AC50" s="139">
        <v>400</v>
      </c>
      <c r="AD50" s="142">
        <v>41608</v>
      </c>
      <c r="AE50" s="139">
        <v>15.333333</v>
      </c>
      <c r="AF50" s="142">
        <v>41608</v>
      </c>
      <c r="AG50" s="139">
        <v>44</v>
      </c>
      <c r="AH50" s="142">
        <v>41608</v>
      </c>
      <c r="AI50" s="139">
        <v>19</v>
      </c>
      <c r="AJ50" s="142">
        <v>41759</v>
      </c>
      <c r="AK50" s="139">
        <v>1.8</v>
      </c>
      <c r="AL50" s="142">
        <v>41608</v>
      </c>
      <c r="AM50" s="139">
        <v>97</v>
      </c>
      <c r="AN50" s="142">
        <v>41608</v>
      </c>
      <c r="AO50" s="139">
        <v>200000</v>
      </c>
      <c r="AP50" s="142">
        <v>41608</v>
      </c>
      <c r="AQ50" s="139">
        <v>750</v>
      </c>
      <c r="AR50" s="142">
        <v>41608</v>
      </c>
      <c r="AS50" s="139">
        <v>110</v>
      </c>
      <c r="AT50" s="142">
        <v>41608</v>
      </c>
      <c r="AU50" s="139">
        <v>110</v>
      </c>
      <c r="AV50" s="142">
        <v>41608</v>
      </c>
      <c r="AW50" s="139">
        <v>90</v>
      </c>
      <c r="AX50" s="142">
        <v>41639</v>
      </c>
      <c r="AY50" s="139">
        <v>9.5</v>
      </c>
    </row>
    <row r="51" spans="1:51">
      <c r="H51" s="138">
        <v>41639</v>
      </c>
      <c r="I51" s="139">
        <v>390</v>
      </c>
      <c r="J51" s="142">
        <v>41639</v>
      </c>
      <c r="K51" s="139">
        <v>14.75</v>
      </c>
      <c r="L51" s="142">
        <v>41639</v>
      </c>
      <c r="M51" s="139">
        <v>43</v>
      </c>
      <c r="N51" s="142">
        <v>41639</v>
      </c>
      <c r="O51" s="139">
        <v>17.8</v>
      </c>
      <c r="P51" s="142">
        <v>41790</v>
      </c>
      <c r="Q51" s="139">
        <v>1.8</v>
      </c>
      <c r="R51" s="142">
        <v>41639</v>
      </c>
      <c r="S51" s="139">
        <v>95</v>
      </c>
      <c r="T51" s="142">
        <v>41639</v>
      </c>
      <c r="U51" s="139">
        <v>95</v>
      </c>
      <c r="V51" s="142">
        <v>41639</v>
      </c>
      <c r="W51" s="139">
        <v>95</v>
      </c>
      <c r="X51" s="142">
        <v>41639</v>
      </c>
      <c r="Y51" s="139">
        <v>95</v>
      </c>
      <c r="Z51" s="142">
        <v>41639</v>
      </c>
      <c r="AA51" s="139">
        <v>95</v>
      </c>
      <c r="AB51" s="138">
        <v>41639</v>
      </c>
      <c r="AC51" s="139">
        <v>390</v>
      </c>
      <c r="AD51" s="142">
        <v>41639</v>
      </c>
      <c r="AE51" s="139">
        <v>14.75</v>
      </c>
      <c r="AF51" s="142">
        <v>41639</v>
      </c>
      <c r="AG51" s="139">
        <v>43</v>
      </c>
      <c r="AH51" s="142">
        <v>41639</v>
      </c>
      <c r="AI51" s="139">
        <v>17.8</v>
      </c>
      <c r="AJ51" s="142">
        <v>41790</v>
      </c>
      <c r="AK51" s="139">
        <v>1.8</v>
      </c>
      <c r="AL51" s="142">
        <v>41639</v>
      </c>
      <c r="AM51" s="139">
        <v>95</v>
      </c>
      <c r="AN51" s="142">
        <v>41639</v>
      </c>
      <c r="AO51" s="139">
        <v>190000</v>
      </c>
      <c r="AP51" s="142">
        <v>41639</v>
      </c>
      <c r="AQ51" s="139">
        <v>750</v>
      </c>
      <c r="AR51" s="142">
        <v>41639</v>
      </c>
      <c r="AS51" s="139">
        <v>120</v>
      </c>
      <c r="AT51" s="142">
        <v>41639</v>
      </c>
      <c r="AU51" s="139">
        <v>110</v>
      </c>
      <c r="AV51" s="142">
        <v>41639</v>
      </c>
      <c r="AW51" s="139">
        <v>90</v>
      </c>
      <c r="AX51" s="142">
        <v>41670</v>
      </c>
      <c r="AY51" s="139">
        <v>9.5</v>
      </c>
    </row>
    <row r="52" spans="1:51">
      <c r="H52" s="138">
        <v>41670</v>
      </c>
      <c r="I52" s="139">
        <v>390</v>
      </c>
      <c r="J52" s="142">
        <v>41670</v>
      </c>
      <c r="K52" s="139">
        <v>15.25</v>
      </c>
      <c r="L52" s="142">
        <v>41670</v>
      </c>
      <c r="M52" s="139">
        <v>41</v>
      </c>
      <c r="N52" s="142">
        <v>41670</v>
      </c>
      <c r="O52" s="139">
        <v>17.5</v>
      </c>
      <c r="P52" s="142">
        <v>41820</v>
      </c>
      <c r="Q52" s="139">
        <v>1.8</v>
      </c>
      <c r="R52" s="142">
        <v>41670</v>
      </c>
      <c r="S52" s="139">
        <v>95</v>
      </c>
      <c r="T52" s="142">
        <v>41670</v>
      </c>
      <c r="U52" s="139">
        <v>95</v>
      </c>
      <c r="V52" s="142">
        <v>41670</v>
      </c>
      <c r="W52" s="139">
        <v>95</v>
      </c>
      <c r="X52" s="142">
        <v>41670</v>
      </c>
      <c r="Y52" s="139">
        <v>95</v>
      </c>
      <c r="Z52" s="142">
        <v>41670</v>
      </c>
      <c r="AA52" s="139">
        <v>95</v>
      </c>
      <c r="AB52" s="138">
        <v>41670</v>
      </c>
      <c r="AC52" s="139">
        <v>390</v>
      </c>
      <c r="AD52" s="142">
        <v>41670</v>
      </c>
      <c r="AE52" s="139">
        <v>15.25</v>
      </c>
      <c r="AF52" s="142">
        <v>41670</v>
      </c>
      <c r="AG52" s="139">
        <v>41</v>
      </c>
      <c r="AH52" s="142">
        <v>41670</v>
      </c>
      <c r="AI52" s="139">
        <v>17.5</v>
      </c>
      <c r="AJ52" s="142">
        <v>41820</v>
      </c>
      <c r="AK52" s="139">
        <v>1.8</v>
      </c>
      <c r="AL52" s="142">
        <v>41670</v>
      </c>
      <c r="AM52" s="139">
        <v>95</v>
      </c>
      <c r="AN52" s="142">
        <v>41670</v>
      </c>
      <c r="AO52" s="139">
        <v>190000</v>
      </c>
      <c r="AP52" s="142">
        <v>41670</v>
      </c>
      <c r="AQ52" s="139">
        <v>750</v>
      </c>
      <c r="AR52" s="142">
        <v>41670</v>
      </c>
      <c r="AS52" s="139">
        <v>120</v>
      </c>
      <c r="AT52" s="142">
        <v>41670</v>
      </c>
      <c r="AU52" s="139">
        <v>110</v>
      </c>
      <c r="AV52" s="142">
        <v>41670</v>
      </c>
      <c r="AW52" s="139">
        <v>89</v>
      </c>
      <c r="AX52" s="142">
        <v>41698</v>
      </c>
      <c r="AY52" s="139">
        <v>9.5</v>
      </c>
    </row>
    <row r="53" spans="1:51">
      <c r="H53" s="138">
        <v>41698</v>
      </c>
      <c r="I53" s="139">
        <v>400</v>
      </c>
      <c r="J53" s="142">
        <v>41698</v>
      </c>
      <c r="K53" s="139">
        <v>14.75</v>
      </c>
      <c r="L53" s="142">
        <v>41698</v>
      </c>
      <c r="M53" s="139">
        <v>41</v>
      </c>
      <c r="N53" s="142">
        <v>41698</v>
      </c>
      <c r="O53" s="139">
        <v>18</v>
      </c>
      <c r="P53" s="142">
        <v>41851</v>
      </c>
      <c r="Q53" s="139">
        <v>1.8</v>
      </c>
      <c r="R53" s="142">
        <v>41698</v>
      </c>
      <c r="S53" s="139">
        <v>95</v>
      </c>
      <c r="T53" s="142">
        <v>41698</v>
      </c>
      <c r="U53" s="139">
        <v>95</v>
      </c>
      <c r="V53" s="142">
        <v>41698</v>
      </c>
      <c r="W53" s="139">
        <v>95</v>
      </c>
      <c r="X53" s="142">
        <v>41698</v>
      </c>
      <c r="Y53" s="139">
        <v>95</v>
      </c>
      <c r="Z53" s="142">
        <v>41698</v>
      </c>
      <c r="AA53" s="139">
        <v>95</v>
      </c>
      <c r="AB53" s="138">
        <v>41698</v>
      </c>
      <c r="AC53" s="139">
        <v>400</v>
      </c>
      <c r="AD53" s="142">
        <v>41698</v>
      </c>
      <c r="AE53" s="139">
        <v>14.75</v>
      </c>
      <c r="AF53" s="142">
        <v>41698</v>
      </c>
      <c r="AG53" s="139">
        <v>41</v>
      </c>
      <c r="AH53" s="142">
        <v>41698</v>
      </c>
      <c r="AI53" s="139">
        <v>18</v>
      </c>
      <c r="AJ53" s="142">
        <v>41851</v>
      </c>
      <c r="AK53" s="139">
        <v>1.8</v>
      </c>
      <c r="AL53" s="142">
        <v>41698</v>
      </c>
      <c r="AM53" s="139">
        <v>95</v>
      </c>
      <c r="AN53" s="142">
        <v>41698</v>
      </c>
      <c r="AO53" s="139">
        <v>190000</v>
      </c>
      <c r="AP53" s="142">
        <v>41698</v>
      </c>
      <c r="AQ53" s="139">
        <v>750</v>
      </c>
      <c r="AR53" s="142">
        <v>41698</v>
      </c>
      <c r="AS53" s="139">
        <v>120</v>
      </c>
      <c r="AT53" s="142">
        <v>41698</v>
      </c>
      <c r="AU53" s="139">
        <v>110</v>
      </c>
      <c r="AV53" s="142">
        <v>41698</v>
      </c>
      <c r="AW53" s="139">
        <v>95</v>
      </c>
      <c r="AX53" s="142">
        <v>41729</v>
      </c>
      <c r="AY53" s="139">
        <v>9.5</v>
      </c>
    </row>
    <row r="54" spans="1:51">
      <c r="H54" s="138">
        <v>41729</v>
      </c>
      <c r="I54" s="139">
        <v>420</v>
      </c>
      <c r="J54" s="142">
        <v>41729</v>
      </c>
      <c r="K54" s="139">
        <v>14.75</v>
      </c>
      <c r="L54" s="142">
        <v>41729</v>
      </c>
      <c r="M54" s="139">
        <v>41</v>
      </c>
      <c r="N54" s="142">
        <v>41729</v>
      </c>
      <c r="O54" s="139">
        <v>17.5</v>
      </c>
      <c r="P54" s="142">
        <v>41882</v>
      </c>
      <c r="Q54" s="139">
        <v>1.8</v>
      </c>
      <c r="R54" s="142">
        <v>41729</v>
      </c>
      <c r="S54" s="139">
        <v>93</v>
      </c>
      <c r="T54" s="142">
        <v>41729</v>
      </c>
      <c r="U54" s="139">
        <v>93</v>
      </c>
      <c r="V54" s="142">
        <v>41729</v>
      </c>
      <c r="W54" s="139">
        <v>93</v>
      </c>
      <c r="X54" s="142">
        <v>41729</v>
      </c>
      <c r="Y54" s="139">
        <v>93</v>
      </c>
      <c r="Z54" s="142">
        <v>41729</v>
      </c>
      <c r="AA54" s="139">
        <v>93</v>
      </c>
      <c r="AB54" s="138">
        <v>41729</v>
      </c>
      <c r="AC54" s="139">
        <v>420</v>
      </c>
      <c r="AD54" s="142">
        <v>41729</v>
      </c>
      <c r="AE54" s="139">
        <v>14.75</v>
      </c>
      <c r="AF54" s="142">
        <v>41729</v>
      </c>
      <c r="AG54" s="139">
        <v>41</v>
      </c>
      <c r="AH54" s="142">
        <v>41729</v>
      </c>
      <c r="AI54" s="139">
        <v>17.5</v>
      </c>
      <c r="AJ54" s="142">
        <v>41882</v>
      </c>
      <c r="AK54" s="139">
        <v>1.8</v>
      </c>
      <c r="AL54" s="142">
        <v>41729</v>
      </c>
      <c r="AM54" s="139">
        <v>93</v>
      </c>
      <c r="AN54" s="142">
        <v>41729</v>
      </c>
      <c r="AO54" s="139">
        <v>190000</v>
      </c>
      <c r="AP54" s="142">
        <v>41729</v>
      </c>
      <c r="AQ54" s="139">
        <v>750</v>
      </c>
      <c r="AR54" s="142">
        <v>41729</v>
      </c>
      <c r="AS54" s="139">
        <v>150</v>
      </c>
      <c r="AT54" s="142">
        <v>41729</v>
      </c>
      <c r="AU54" s="139">
        <v>110</v>
      </c>
      <c r="AV54" s="142">
        <v>41729</v>
      </c>
      <c r="AW54" s="139">
        <v>90</v>
      </c>
      <c r="AX54" s="142">
        <v>41759</v>
      </c>
      <c r="AY54" s="139">
        <v>9</v>
      </c>
    </row>
    <row r="55" spans="1:51">
      <c r="H55" s="138">
        <v>41759</v>
      </c>
      <c r="I55" s="139">
        <v>410</v>
      </c>
      <c r="J55" s="142">
        <v>41759</v>
      </c>
      <c r="K55" s="139">
        <v>14.75</v>
      </c>
      <c r="L55" s="142">
        <v>41759</v>
      </c>
      <c r="M55" s="139">
        <v>41</v>
      </c>
      <c r="N55" s="142">
        <v>41759</v>
      </c>
      <c r="O55" s="139">
        <v>16.5</v>
      </c>
      <c r="P55" s="142">
        <v>41912</v>
      </c>
      <c r="Q55" s="139">
        <v>1.8</v>
      </c>
      <c r="R55" s="142">
        <v>41759</v>
      </c>
      <c r="S55" s="139">
        <v>93</v>
      </c>
      <c r="T55" s="142">
        <v>41759</v>
      </c>
      <c r="U55" s="139">
        <v>93</v>
      </c>
      <c r="V55" s="142">
        <v>41759</v>
      </c>
      <c r="W55" s="139">
        <v>93</v>
      </c>
      <c r="X55" s="142">
        <v>41759</v>
      </c>
      <c r="Y55" s="139">
        <v>93</v>
      </c>
      <c r="Z55" s="142">
        <v>41759</v>
      </c>
      <c r="AA55" s="139">
        <v>93</v>
      </c>
      <c r="AB55" s="138">
        <v>41759</v>
      </c>
      <c r="AC55" s="139">
        <v>410</v>
      </c>
      <c r="AD55" s="142">
        <v>41759</v>
      </c>
      <c r="AE55" s="139">
        <v>14.75</v>
      </c>
      <c r="AF55" s="142">
        <v>41759</v>
      </c>
      <c r="AG55" s="139">
        <v>41</v>
      </c>
      <c r="AH55" s="142">
        <v>41759</v>
      </c>
      <c r="AI55" s="139">
        <v>16.5</v>
      </c>
      <c r="AJ55" s="142">
        <v>41912</v>
      </c>
      <c r="AK55" s="139">
        <v>1.8</v>
      </c>
      <c r="AL55" s="142">
        <v>41759</v>
      </c>
      <c r="AM55" s="139">
        <v>93</v>
      </c>
      <c r="AN55" s="142">
        <v>41759</v>
      </c>
      <c r="AO55" s="139">
        <v>190000</v>
      </c>
      <c r="AP55" s="142">
        <v>41759</v>
      </c>
      <c r="AQ55" s="139">
        <v>750</v>
      </c>
      <c r="AR55" s="142">
        <v>41759</v>
      </c>
      <c r="AS55" s="139">
        <v>160</v>
      </c>
      <c r="AT55" s="142">
        <v>41759</v>
      </c>
      <c r="AU55" s="139">
        <v>110</v>
      </c>
      <c r="AV55" s="142">
        <v>41759</v>
      </c>
      <c r="AW55" s="139">
        <v>88</v>
      </c>
      <c r="AX55" s="142">
        <v>41790</v>
      </c>
      <c r="AY55" s="139">
        <v>9</v>
      </c>
    </row>
    <row r="56" spans="1:51">
      <c r="H56" s="138">
        <v>41790</v>
      </c>
      <c r="I56" s="139">
        <v>390</v>
      </c>
      <c r="J56" s="142">
        <v>41790</v>
      </c>
      <c r="K56" s="139">
        <v>14.375</v>
      </c>
      <c r="L56" s="142">
        <v>41790</v>
      </c>
      <c r="M56" s="139">
        <v>42</v>
      </c>
      <c r="N56" s="142">
        <v>41790</v>
      </c>
      <c r="O56" s="139">
        <v>15.8</v>
      </c>
      <c r="P56" s="139"/>
      <c r="Q56" s="139"/>
      <c r="R56" s="142">
        <v>41790</v>
      </c>
      <c r="S56" s="139">
        <v>88</v>
      </c>
      <c r="T56" s="142">
        <v>41790</v>
      </c>
      <c r="U56" s="139">
        <v>88</v>
      </c>
      <c r="V56" s="142">
        <v>41790</v>
      </c>
      <c r="W56" s="139">
        <v>88</v>
      </c>
      <c r="X56" s="142">
        <v>41790</v>
      </c>
      <c r="Y56" s="139">
        <v>88</v>
      </c>
      <c r="Z56" s="142">
        <v>41790</v>
      </c>
      <c r="AA56" s="139">
        <v>88</v>
      </c>
      <c r="AB56" s="138">
        <v>41790</v>
      </c>
      <c r="AC56" s="139">
        <v>390</v>
      </c>
      <c r="AD56" s="142">
        <v>41790</v>
      </c>
      <c r="AE56" s="139">
        <v>14.375</v>
      </c>
      <c r="AF56" s="142">
        <v>41790</v>
      </c>
      <c r="AG56" s="139">
        <v>42</v>
      </c>
      <c r="AH56" s="142">
        <v>41790</v>
      </c>
      <c r="AI56" s="139">
        <v>15.8</v>
      </c>
      <c r="AJ56" s="139"/>
      <c r="AK56" s="139"/>
      <c r="AL56" s="142">
        <v>41790</v>
      </c>
      <c r="AM56" s="139">
        <v>88</v>
      </c>
      <c r="AN56" s="142">
        <v>41790</v>
      </c>
      <c r="AO56" s="139">
        <v>220000</v>
      </c>
      <c r="AP56" s="142">
        <v>41790</v>
      </c>
      <c r="AQ56" s="139">
        <v>750</v>
      </c>
      <c r="AR56" s="142">
        <v>41790</v>
      </c>
      <c r="AS56" s="139">
        <v>160</v>
      </c>
      <c r="AT56" s="142">
        <v>41790</v>
      </c>
      <c r="AU56" s="139">
        <v>110</v>
      </c>
      <c r="AV56" s="142">
        <v>41790</v>
      </c>
      <c r="AW56" s="139">
        <v>87</v>
      </c>
      <c r="AX56" s="142">
        <v>41820</v>
      </c>
      <c r="AY56" s="139">
        <v>9</v>
      </c>
    </row>
    <row r="57" spans="1:51">
      <c r="H57" s="138">
        <v>41820</v>
      </c>
      <c r="I57" s="139">
        <v>320</v>
      </c>
      <c r="J57" s="142">
        <v>41820</v>
      </c>
      <c r="K57" s="139">
        <v>14.5</v>
      </c>
      <c r="L57" s="142">
        <v>41820</v>
      </c>
      <c r="M57" s="139">
        <v>50</v>
      </c>
      <c r="N57" s="142">
        <v>41820</v>
      </c>
      <c r="O57" s="139">
        <v>16.5</v>
      </c>
      <c r="P57" s="139"/>
      <c r="Q57" s="139"/>
      <c r="R57" s="142">
        <v>41820</v>
      </c>
      <c r="S57" s="139">
        <v>90</v>
      </c>
      <c r="T57" s="142">
        <v>41820</v>
      </c>
      <c r="U57" s="139">
        <v>90</v>
      </c>
      <c r="V57" s="142">
        <v>41820</v>
      </c>
      <c r="W57" s="139">
        <v>90</v>
      </c>
      <c r="X57" s="142">
        <v>41820</v>
      </c>
      <c r="Y57" s="139">
        <v>90</v>
      </c>
      <c r="Z57" s="142">
        <v>41820</v>
      </c>
      <c r="AA57" s="139">
        <v>90</v>
      </c>
      <c r="AB57" s="138">
        <v>41820</v>
      </c>
      <c r="AC57" s="139">
        <v>320</v>
      </c>
      <c r="AD57" s="142">
        <v>41820</v>
      </c>
      <c r="AE57" s="139">
        <v>14.5</v>
      </c>
      <c r="AF57" s="142">
        <v>41820</v>
      </c>
      <c r="AG57" s="139">
        <v>50</v>
      </c>
      <c r="AH57" s="142">
        <v>41820</v>
      </c>
      <c r="AI57" s="139">
        <v>16.5</v>
      </c>
      <c r="AJ57" s="139"/>
      <c r="AK57" s="139"/>
      <c r="AL57" s="142">
        <v>41820</v>
      </c>
      <c r="AM57" s="139">
        <v>90</v>
      </c>
      <c r="AN57" s="142">
        <v>41820</v>
      </c>
      <c r="AO57" s="139">
        <v>220000</v>
      </c>
      <c r="AP57" s="142">
        <v>41820</v>
      </c>
      <c r="AQ57" s="139">
        <v>850</v>
      </c>
      <c r="AR57" s="142">
        <v>41820</v>
      </c>
      <c r="AS57" s="139">
        <v>160</v>
      </c>
      <c r="AT57" s="142">
        <v>41820</v>
      </c>
      <c r="AU57" s="139">
        <v>110</v>
      </c>
      <c r="AV57" s="142">
        <v>41820</v>
      </c>
      <c r="AW57" s="139">
        <v>84</v>
      </c>
      <c r="AX57" s="142">
        <v>41851</v>
      </c>
      <c r="AY57" s="139">
        <v>9</v>
      </c>
    </row>
    <row r="58" spans="1:51">
      <c r="H58" s="138">
        <v>41851</v>
      </c>
      <c r="I58" s="139">
        <v>330</v>
      </c>
      <c r="J58" s="142">
        <v>41851</v>
      </c>
      <c r="K58" s="139">
        <v>14.75</v>
      </c>
      <c r="L58" s="142">
        <v>41851</v>
      </c>
      <c r="M58" s="139">
        <v>52</v>
      </c>
      <c r="N58" s="142">
        <v>41851</v>
      </c>
      <c r="O58" s="139">
        <v>16</v>
      </c>
      <c r="P58" s="139"/>
      <c r="Q58" s="139"/>
      <c r="R58" s="142">
        <v>41851</v>
      </c>
      <c r="S58" s="139">
        <v>95</v>
      </c>
      <c r="T58" s="142">
        <v>41851</v>
      </c>
      <c r="U58" s="139">
        <v>95</v>
      </c>
      <c r="V58" s="142">
        <v>41851</v>
      </c>
      <c r="W58" s="139">
        <v>95</v>
      </c>
      <c r="X58" s="142">
        <v>41851</v>
      </c>
      <c r="Y58" s="139">
        <v>95</v>
      </c>
      <c r="Z58" s="142">
        <v>41851</v>
      </c>
      <c r="AA58" s="139">
        <v>95</v>
      </c>
      <c r="AB58" s="138">
        <v>41851</v>
      </c>
      <c r="AC58" s="139">
        <v>330</v>
      </c>
      <c r="AD58" s="142">
        <v>41851</v>
      </c>
      <c r="AE58" s="139">
        <v>14.75</v>
      </c>
      <c r="AF58" s="142">
        <v>41851</v>
      </c>
      <c r="AG58" s="139">
        <v>52</v>
      </c>
      <c r="AH58" s="142">
        <v>41851</v>
      </c>
      <c r="AI58" s="139">
        <v>16</v>
      </c>
      <c r="AJ58" s="139"/>
      <c r="AK58" s="139"/>
      <c r="AL58" s="142">
        <v>41851</v>
      </c>
      <c r="AM58" s="139">
        <v>95</v>
      </c>
      <c r="AN58" s="142">
        <v>41851</v>
      </c>
      <c r="AO58" s="139">
        <v>220000</v>
      </c>
      <c r="AP58" s="142">
        <v>41851</v>
      </c>
      <c r="AQ58" s="139">
        <v>850</v>
      </c>
      <c r="AR58" s="142">
        <v>41851</v>
      </c>
      <c r="AS58" s="139">
        <v>150</v>
      </c>
      <c r="AT58" s="142">
        <v>41851</v>
      </c>
      <c r="AU58" s="139">
        <v>110</v>
      </c>
      <c r="AV58" s="142">
        <v>41851</v>
      </c>
      <c r="AW58" s="139">
        <v>84</v>
      </c>
      <c r="AX58" s="142">
        <v>41882</v>
      </c>
      <c r="AY58" s="139">
        <v>9.1999999999999993</v>
      </c>
    </row>
    <row r="59" spans="1:51">
      <c r="A59" s="140"/>
      <c r="H59" s="138">
        <v>41882</v>
      </c>
      <c r="I59" s="139">
        <v>240</v>
      </c>
      <c r="J59" s="142">
        <v>41882</v>
      </c>
      <c r="K59" s="139">
        <v>14.875</v>
      </c>
      <c r="L59" s="142">
        <v>41882</v>
      </c>
      <c r="M59" s="139">
        <v>53</v>
      </c>
      <c r="N59" s="142">
        <v>41882</v>
      </c>
      <c r="O59" s="139">
        <v>15.3</v>
      </c>
      <c r="P59" s="139"/>
      <c r="Q59" s="139"/>
      <c r="R59" s="142">
        <v>41882</v>
      </c>
      <c r="S59" s="139">
        <v>108</v>
      </c>
      <c r="T59" s="142">
        <v>41882</v>
      </c>
      <c r="U59" s="139">
        <v>108</v>
      </c>
      <c r="V59" s="142">
        <v>41882</v>
      </c>
      <c r="W59" s="139">
        <v>108</v>
      </c>
      <c r="X59" s="142">
        <v>41882</v>
      </c>
      <c r="Y59" s="139">
        <v>108</v>
      </c>
      <c r="Z59" s="142">
        <v>41882</v>
      </c>
      <c r="AA59" s="139">
        <v>108</v>
      </c>
      <c r="AB59" s="138">
        <v>41882</v>
      </c>
      <c r="AC59" s="139">
        <v>240</v>
      </c>
      <c r="AD59" s="142">
        <v>41882</v>
      </c>
      <c r="AE59" s="139">
        <v>14.875</v>
      </c>
      <c r="AF59" s="142">
        <v>41882</v>
      </c>
      <c r="AG59" s="139">
        <v>53</v>
      </c>
      <c r="AH59" s="142">
        <v>41882</v>
      </c>
      <c r="AI59" s="139">
        <v>15.3</v>
      </c>
      <c r="AJ59" s="139"/>
      <c r="AK59" s="139"/>
      <c r="AL59" s="142">
        <v>41882</v>
      </c>
      <c r="AM59" s="139">
        <v>108</v>
      </c>
      <c r="AN59" s="142">
        <v>41882</v>
      </c>
      <c r="AO59" s="139">
        <v>220000</v>
      </c>
      <c r="AP59" s="142">
        <v>41882</v>
      </c>
      <c r="AQ59" s="139">
        <v>850</v>
      </c>
      <c r="AR59" s="142">
        <v>41882</v>
      </c>
      <c r="AS59" s="139">
        <v>150</v>
      </c>
      <c r="AT59" s="142">
        <v>41882</v>
      </c>
      <c r="AU59" s="139">
        <v>115</v>
      </c>
      <c r="AV59" s="142">
        <v>41882</v>
      </c>
      <c r="AW59" s="139">
        <v>84</v>
      </c>
      <c r="AX59" s="142">
        <v>41912</v>
      </c>
      <c r="AY59" s="139">
        <v>10</v>
      </c>
    </row>
    <row r="60" spans="1:51">
      <c r="A60" s="141"/>
      <c r="H60" s="138">
        <v>41912</v>
      </c>
      <c r="I60" s="139">
        <v>180</v>
      </c>
      <c r="J60" s="142">
        <v>41912</v>
      </c>
      <c r="K60" s="139">
        <v>14.875</v>
      </c>
      <c r="L60" s="142">
        <v>41912</v>
      </c>
      <c r="M60" s="139">
        <v>55</v>
      </c>
      <c r="N60" s="142">
        <v>41912</v>
      </c>
      <c r="O60" s="139">
        <v>14.5</v>
      </c>
      <c r="P60" s="139"/>
      <c r="Q60" s="139"/>
      <c r="R60" s="142">
        <v>41912</v>
      </c>
      <c r="S60" s="139">
        <v>108</v>
      </c>
      <c r="T60" s="142">
        <v>41912</v>
      </c>
      <c r="U60" s="139">
        <v>108</v>
      </c>
      <c r="V60" s="142">
        <v>41912</v>
      </c>
      <c r="W60" s="139">
        <v>108</v>
      </c>
      <c r="X60" s="142">
        <v>41912</v>
      </c>
      <c r="Y60" s="139">
        <v>108</v>
      </c>
      <c r="Z60" s="142">
        <v>41912</v>
      </c>
      <c r="AA60" s="139">
        <v>108</v>
      </c>
      <c r="AB60" s="138">
        <v>41912</v>
      </c>
      <c r="AC60" s="139">
        <v>180</v>
      </c>
      <c r="AD60" s="142">
        <v>41912</v>
      </c>
      <c r="AE60" s="139">
        <v>14.875</v>
      </c>
      <c r="AF60" s="142">
        <v>41912</v>
      </c>
      <c r="AG60" s="139">
        <v>55</v>
      </c>
      <c r="AH60" s="142">
        <v>41912</v>
      </c>
      <c r="AI60" s="139">
        <v>14.5</v>
      </c>
      <c r="AJ60" s="139"/>
      <c r="AK60" s="139"/>
      <c r="AL60" s="142">
        <v>41912</v>
      </c>
      <c r="AM60" s="139">
        <v>108</v>
      </c>
      <c r="AN60" s="142">
        <v>41912</v>
      </c>
      <c r="AO60" s="139">
        <v>220000</v>
      </c>
      <c r="AP60" s="142">
        <v>41912</v>
      </c>
      <c r="AQ60" s="139">
        <v>850</v>
      </c>
      <c r="AR60" s="142">
        <v>41912</v>
      </c>
      <c r="AS60" s="139">
        <v>140</v>
      </c>
      <c r="AT60" s="142">
        <v>41912</v>
      </c>
      <c r="AU60" s="139">
        <v>115</v>
      </c>
      <c r="AV60" s="142">
        <v>41912</v>
      </c>
      <c r="AW60" s="139">
        <v>84</v>
      </c>
      <c r="AX60" s="139"/>
      <c r="AY60" s="139"/>
    </row>
    <row r="61" spans="1:51">
      <c r="H61" s="138"/>
      <c r="I61" s="139"/>
      <c r="J61" s="139"/>
      <c r="K61" s="139"/>
      <c r="L61" s="139"/>
      <c r="M61" s="139"/>
      <c r="N61" s="139"/>
      <c r="O61" s="139"/>
      <c r="P61" s="139"/>
      <c r="Q61" s="139"/>
      <c r="R61" s="139"/>
      <c r="S61" s="139"/>
      <c r="T61" s="139"/>
      <c r="U61" s="139"/>
      <c r="V61" s="139"/>
      <c r="W61" s="139"/>
      <c r="X61" s="139"/>
      <c r="Y61" s="139"/>
      <c r="Z61" s="139"/>
      <c r="AA61" s="139"/>
      <c r="AB61" s="138"/>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row>
    <row r="62" spans="1:51">
      <c r="H62" s="138"/>
      <c r="I62" s="139"/>
      <c r="J62" s="139"/>
      <c r="K62" s="139"/>
      <c r="L62" s="139"/>
      <c r="M62" s="139"/>
      <c r="N62" s="139"/>
      <c r="O62" s="139"/>
      <c r="P62" s="139"/>
      <c r="Q62" s="139"/>
      <c r="R62" s="139"/>
      <c r="S62" s="139"/>
      <c r="T62" s="139"/>
      <c r="U62" s="139"/>
      <c r="V62" s="139"/>
      <c r="W62" s="139"/>
      <c r="X62" s="139"/>
      <c r="Y62" s="139"/>
      <c r="Z62" s="139"/>
      <c r="AA62" s="139"/>
      <c r="AB62" s="138"/>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row>
    <row r="63" spans="1:51">
      <c r="H63" s="138"/>
      <c r="I63" s="139"/>
      <c r="J63" s="139"/>
      <c r="K63" s="139"/>
      <c r="L63" s="139"/>
      <c r="M63" s="139"/>
      <c r="N63" s="139"/>
      <c r="O63" s="139"/>
      <c r="P63" s="139"/>
      <c r="Q63" s="139"/>
      <c r="R63" s="139"/>
      <c r="S63" s="139"/>
      <c r="T63" s="139"/>
      <c r="U63" s="139"/>
      <c r="V63" s="139"/>
      <c r="W63" s="139"/>
      <c r="X63" s="139"/>
      <c r="Y63" s="139"/>
      <c r="Z63" s="139"/>
      <c r="AA63" s="139"/>
      <c r="AB63" s="138"/>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row>
    <row r="64" spans="1:51">
      <c r="H64" s="138"/>
      <c r="I64" s="139"/>
      <c r="J64" s="139"/>
      <c r="K64" s="139"/>
      <c r="L64" s="139"/>
      <c r="M64" s="139"/>
      <c r="N64" s="139"/>
      <c r="O64" s="139"/>
      <c r="P64" s="139"/>
      <c r="Q64" s="139"/>
      <c r="R64" s="139"/>
      <c r="S64" s="139"/>
      <c r="T64" s="139"/>
      <c r="U64" s="139"/>
      <c r="V64" s="139"/>
      <c r="W64" s="139"/>
      <c r="X64" s="139"/>
      <c r="Y64" s="139"/>
      <c r="Z64" s="139"/>
      <c r="AA64" s="139"/>
      <c r="AB64" s="138"/>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row>
    <row r="65" spans="1:51">
      <c r="H65" s="138"/>
      <c r="I65" s="139"/>
      <c r="J65" s="139"/>
      <c r="K65" s="139"/>
      <c r="L65" s="139"/>
      <c r="M65" s="139"/>
      <c r="N65" s="139"/>
      <c r="O65" s="139"/>
      <c r="P65" s="139"/>
      <c r="Q65" s="139"/>
      <c r="R65" s="139"/>
      <c r="S65" s="139"/>
      <c r="T65" s="139"/>
      <c r="U65" s="139"/>
      <c r="V65" s="139"/>
      <c r="W65" s="139"/>
      <c r="X65" s="139"/>
      <c r="Y65" s="139"/>
      <c r="Z65" s="139"/>
      <c r="AA65" s="139"/>
      <c r="AB65" s="138"/>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row>
    <row r="66" spans="1:51">
      <c r="H66" s="138"/>
      <c r="I66" s="139"/>
      <c r="J66" s="139"/>
      <c r="K66" s="139"/>
      <c r="L66" s="139"/>
      <c r="M66" s="139"/>
      <c r="N66" s="139"/>
      <c r="O66" s="139"/>
      <c r="P66" s="139"/>
      <c r="Q66" s="139"/>
      <c r="R66" s="139"/>
      <c r="S66" s="139"/>
      <c r="T66" s="139"/>
      <c r="U66" s="139"/>
      <c r="V66" s="139"/>
      <c r="W66" s="139"/>
      <c r="X66" s="139"/>
      <c r="Y66" s="139"/>
      <c r="Z66" s="139"/>
      <c r="AA66" s="139"/>
      <c r="AB66" s="138"/>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row>
    <row r="67" spans="1:51">
      <c r="H67" s="138"/>
      <c r="I67" s="139"/>
      <c r="J67" s="139"/>
      <c r="K67" s="139"/>
      <c r="L67" s="139"/>
      <c r="M67" s="139"/>
      <c r="N67" s="139"/>
      <c r="O67" s="139"/>
      <c r="P67" s="139"/>
      <c r="Q67" s="139"/>
      <c r="R67" s="139"/>
      <c r="S67" s="139"/>
      <c r="T67" s="139"/>
      <c r="U67" s="139"/>
      <c r="V67" s="139"/>
      <c r="W67" s="139"/>
      <c r="X67" s="139"/>
      <c r="Y67" s="139"/>
      <c r="Z67" s="139"/>
      <c r="AA67" s="139"/>
      <c r="AB67" s="138"/>
      <c r="AC67" s="139"/>
      <c r="AD67" s="139"/>
      <c r="AE67" s="139"/>
      <c r="AF67" s="139"/>
      <c r="AG67" s="139"/>
      <c r="AH67" s="139"/>
      <c r="AI67" s="139"/>
      <c r="AJ67" s="139"/>
      <c r="AK67" s="139"/>
      <c r="AL67" s="139"/>
      <c r="AM67" s="139"/>
      <c r="AN67" s="139"/>
      <c r="AO67" s="139"/>
      <c r="AP67" s="139"/>
      <c r="AQ67" s="139"/>
      <c r="AR67" s="139"/>
      <c r="AS67" s="139"/>
      <c r="AT67" s="139"/>
      <c r="AU67" s="139"/>
      <c r="AV67" s="139"/>
      <c r="AW67" s="139"/>
      <c r="AX67" s="139"/>
      <c r="AY67" s="139"/>
    </row>
    <row r="68" spans="1:51">
      <c r="H68" s="138"/>
      <c r="I68" s="139"/>
      <c r="J68" s="139"/>
      <c r="K68" s="139"/>
      <c r="L68" s="139"/>
      <c r="M68" s="139"/>
      <c r="N68" s="139"/>
      <c r="O68" s="139"/>
      <c r="P68" s="139"/>
      <c r="Q68" s="139"/>
      <c r="R68" s="139"/>
      <c r="S68" s="139"/>
      <c r="T68" s="139"/>
      <c r="U68" s="139"/>
      <c r="V68" s="139"/>
      <c r="W68" s="139"/>
      <c r="X68" s="139"/>
      <c r="Y68" s="139"/>
      <c r="Z68" s="139"/>
      <c r="AA68" s="139"/>
      <c r="AB68" s="138"/>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row>
    <row r="69" spans="1:51">
      <c r="H69" s="138"/>
      <c r="I69" s="139"/>
      <c r="J69" s="139"/>
      <c r="K69" s="139"/>
      <c r="L69" s="139"/>
      <c r="M69" s="139"/>
      <c r="N69" s="139"/>
      <c r="O69" s="139"/>
      <c r="P69" s="139"/>
      <c r="Q69" s="139"/>
      <c r="R69" s="139"/>
      <c r="S69" s="139"/>
      <c r="T69" s="139"/>
      <c r="U69" s="139"/>
      <c r="V69" s="139"/>
      <c r="W69" s="139"/>
      <c r="X69" s="139"/>
      <c r="Y69" s="139"/>
      <c r="Z69" s="139"/>
      <c r="AA69" s="139"/>
      <c r="AB69" s="138"/>
      <c r="AC69" s="139"/>
      <c r="AD69" s="139"/>
      <c r="AE69" s="139"/>
      <c r="AF69" s="139"/>
      <c r="AG69" s="139"/>
      <c r="AH69" s="139"/>
      <c r="AI69" s="139"/>
      <c r="AJ69" s="139"/>
      <c r="AK69" s="139"/>
      <c r="AL69" s="139"/>
      <c r="AM69" s="139"/>
      <c r="AN69" s="139"/>
      <c r="AO69" s="139"/>
      <c r="AP69" s="139"/>
      <c r="AQ69" s="139"/>
      <c r="AR69" s="139"/>
      <c r="AS69" s="139"/>
      <c r="AT69" s="139"/>
      <c r="AU69" s="139"/>
      <c r="AV69" s="139"/>
      <c r="AW69" s="139"/>
      <c r="AX69" s="139"/>
      <c r="AY69" s="139"/>
    </row>
    <row r="70" spans="1:51">
      <c r="H70" s="138"/>
      <c r="I70" s="139"/>
      <c r="J70" s="139"/>
      <c r="K70" s="139"/>
      <c r="L70" s="139"/>
      <c r="M70" s="139"/>
      <c r="N70" s="139"/>
      <c r="O70" s="139"/>
      <c r="P70" s="139"/>
      <c r="Q70" s="139"/>
      <c r="R70" s="139"/>
      <c r="S70" s="139"/>
      <c r="T70" s="139"/>
      <c r="U70" s="139"/>
      <c r="V70" s="139"/>
      <c r="W70" s="139"/>
      <c r="X70" s="139"/>
      <c r="Y70" s="139"/>
      <c r="Z70" s="139"/>
      <c r="AA70" s="139"/>
      <c r="AB70" s="138"/>
      <c r="AC70" s="139"/>
      <c r="AD70" s="139"/>
      <c r="AE70" s="139"/>
      <c r="AF70" s="139"/>
      <c r="AG70" s="139"/>
      <c r="AH70" s="139"/>
      <c r="AI70" s="139"/>
      <c r="AJ70" s="139"/>
      <c r="AK70" s="139"/>
      <c r="AL70" s="139"/>
      <c r="AM70" s="139"/>
      <c r="AN70" s="139"/>
      <c r="AO70" s="139"/>
      <c r="AP70" s="139"/>
      <c r="AQ70" s="139"/>
      <c r="AR70" s="139"/>
      <c r="AS70" s="139"/>
      <c r="AT70" s="139"/>
      <c r="AU70" s="139"/>
      <c r="AV70" s="139"/>
      <c r="AW70" s="139"/>
      <c r="AX70" s="139"/>
      <c r="AY70" s="139"/>
    </row>
    <row r="71" spans="1:51">
      <c r="H71" s="138"/>
      <c r="I71" s="139"/>
      <c r="J71" s="139"/>
      <c r="K71" s="139"/>
      <c r="L71" s="139"/>
      <c r="M71" s="139"/>
      <c r="N71" s="139"/>
      <c r="O71" s="139"/>
      <c r="P71" s="139"/>
      <c r="Q71" s="139"/>
      <c r="R71" s="139"/>
      <c r="S71" s="139"/>
      <c r="T71" s="139"/>
      <c r="U71" s="139"/>
      <c r="V71" s="139"/>
      <c r="W71" s="139"/>
      <c r="X71" s="139"/>
      <c r="Y71" s="139"/>
      <c r="Z71" s="139"/>
      <c r="AA71" s="139"/>
      <c r="AB71" s="138"/>
      <c r="AC71" s="139"/>
      <c r="AD71" s="139"/>
      <c r="AE71" s="139"/>
      <c r="AF71" s="139"/>
      <c r="AG71" s="139"/>
      <c r="AH71" s="139"/>
      <c r="AI71" s="139"/>
      <c r="AJ71" s="139"/>
      <c r="AK71" s="139"/>
      <c r="AL71" s="139"/>
      <c r="AM71" s="139"/>
      <c r="AN71" s="139"/>
      <c r="AO71" s="139"/>
      <c r="AP71" s="139"/>
      <c r="AQ71" s="139"/>
      <c r="AR71" s="139"/>
      <c r="AS71" s="139"/>
      <c r="AT71" s="139"/>
      <c r="AU71" s="139"/>
      <c r="AV71" s="139"/>
      <c r="AW71" s="139"/>
      <c r="AX71" s="139"/>
      <c r="AY71" s="139"/>
    </row>
    <row r="72" spans="1:51">
      <c r="H72" s="138"/>
      <c r="I72" s="139"/>
      <c r="J72" s="139"/>
      <c r="K72" s="139"/>
      <c r="L72" s="139"/>
      <c r="M72" s="139"/>
      <c r="N72" s="139"/>
      <c r="O72" s="139"/>
      <c r="P72" s="139"/>
      <c r="Q72" s="139"/>
      <c r="R72" s="139"/>
      <c r="S72" s="139"/>
      <c r="T72" s="139"/>
      <c r="U72" s="139"/>
      <c r="V72" s="139"/>
      <c r="W72" s="139"/>
      <c r="X72" s="139"/>
      <c r="Y72" s="139"/>
      <c r="Z72" s="139"/>
      <c r="AA72" s="139"/>
      <c r="AB72" s="138"/>
      <c r="AC72" s="139"/>
      <c r="AD72" s="139"/>
      <c r="AE72" s="139"/>
      <c r="AF72" s="139"/>
      <c r="AG72" s="139"/>
      <c r="AH72" s="139"/>
      <c r="AI72" s="139"/>
      <c r="AJ72" s="139"/>
      <c r="AK72" s="139"/>
      <c r="AL72" s="139"/>
      <c r="AM72" s="139"/>
      <c r="AN72" s="139"/>
      <c r="AO72" s="139"/>
      <c r="AP72" s="139"/>
      <c r="AQ72" s="139"/>
      <c r="AR72" s="139"/>
      <c r="AS72" s="139"/>
      <c r="AT72" s="139"/>
      <c r="AU72" s="139"/>
      <c r="AV72" s="139"/>
      <c r="AW72" s="139"/>
      <c r="AX72" s="139"/>
      <c r="AY72" s="139"/>
    </row>
    <row r="73" spans="1:51">
      <c r="H73" s="138"/>
      <c r="I73" s="139"/>
      <c r="J73" s="139"/>
      <c r="K73" s="139"/>
      <c r="L73" s="139"/>
      <c r="M73" s="139"/>
      <c r="N73" s="139"/>
      <c r="O73" s="139"/>
      <c r="P73" s="139"/>
      <c r="Q73" s="139"/>
      <c r="R73" s="139"/>
      <c r="S73" s="139"/>
      <c r="T73" s="139"/>
      <c r="U73" s="139"/>
      <c r="V73" s="139"/>
      <c r="W73" s="139"/>
      <c r="X73" s="139"/>
      <c r="Y73" s="139"/>
      <c r="Z73" s="139"/>
      <c r="AA73" s="139"/>
      <c r="AB73" s="138"/>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row>
    <row r="74" spans="1:51">
      <c r="H74" s="138"/>
      <c r="I74" s="139"/>
      <c r="J74" s="139"/>
      <c r="K74" s="139"/>
      <c r="L74" s="139"/>
      <c r="M74" s="139"/>
      <c r="N74" s="139"/>
      <c r="O74" s="139"/>
      <c r="P74" s="139"/>
      <c r="Q74" s="139"/>
      <c r="R74" s="139"/>
      <c r="S74" s="139"/>
      <c r="T74" s="139"/>
      <c r="U74" s="139"/>
      <c r="V74" s="139"/>
      <c r="W74" s="139"/>
      <c r="X74" s="139"/>
      <c r="Y74" s="139"/>
      <c r="Z74" s="139"/>
      <c r="AA74" s="139"/>
      <c r="AB74" s="138"/>
      <c r="AC74" s="139"/>
      <c r="AD74" s="139"/>
      <c r="AE74" s="139"/>
      <c r="AF74" s="139"/>
      <c r="AG74" s="139"/>
      <c r="AH74" s="139"/>
      <c r="AI74" s="139"/>
      <c r="AJ74" s="139"/>
      <c r="AK74" s="139"/>
      <c r="AL74" s="139"/>
      <c r="AM74" s="139"/>
      <c r="AN74" s="139"/>
      <c r="AO74" s="139"/>
      <c r="AP74" s="139"/>
      <c r="AQ74" s="139"/>
      <c r="AR74" s="139"/>
      <c r="AS74" s="139"/>
      <c r="AT74" s="139"/>
      <c r="AU74" s="139"/>
      <c r="AV74" s="139"/>
      <c r="AW74" s="139"/>
      <c r="AX74" s="139"/>
      <c r="AY74" s="139"/>
    </row>
    <row r="75" spans="1:51">
      <c r="H75" s="138"/>
      <c r="I75" s="139"/>
      <c r="J75" s="139"/>
      <c r="K75" s="139"/>
      <c r="L75" s="139"/>
      <c r="M75" s="139"/>
      <c r="N75" s="139"/>
      <c r="O75" s="139"/>
      <c r="P75" s="139"/>
      <c r="Q75" s="139"/>
      <c r="R75" s="139"/>
      <c r="S75" s="139"/>
      <c r="T75" s="139"/>
      <c r="U75" s="139"/>
      <c r="V75" s="139"/>
      <c r="W75" s="139"/>
      <c r="X75" s="139"/>
      <c r="Y75" s="139"/>
      <c r="Z75" s="139"/>
      <c r="AA75" s="139"/>
      <c r="AB75" s="138"/>
      <c r="AC75" s="139"/>
      <c r="AD75" s="139"/>
      <c r="AE75" s="139"/>
      <c r="AF75" s="139"/>
      <c r="AG75" s="139"/>
      <c r="AH75" s="139"/>
      <c r="AI75" s="139"/>
      <c r="AJ75" s="139"/>
      <c r="AK75" s="139"/>
      <c r="AL75" s="139"/>
      <c r="AM75" s="139"/>
      <c r="AN75" s="139"/>
      <c r="AO75" s="139"/>
      <c r="AP75" s="139"/>
      <c r="AQ75" s="139"/>
      <c r="AR75" s="139"/>
      <c r="AS75" s="139"/>
      <c r="AT75" s="139"/>
      <c r="AU75" s="139"/>
      <c r="AV75" s="139"/>
      <c r="AW75" s="139"/>
      <c r="AX75" s="139"/>
      <c r="AY75" s="139"/>
    </row>
    <row r="76" spans="1:51">
      <c r="A76" s="140"/>
      <c r="H76" s="138"/>
      <c r="I76" s="139"/>
      <c r="J76" s="139"/>
      <c r="K76" s="139"/>
      <c r="L76" s="139"/>
      <c r="M76" s="139"/>
      <c r="N76" s="139"/>
      <c r="O76" s="139"/>
      <c r="P76" s="139"/>
      <c r="Q76" s="139"/>
      <c r="R76" s="139"/>
      <c r="S76" s="139"/>
      <c r="T76" s="139"/>
      <c r="U76" s="139"/>
      <c r="V76" s="139"/>
      <c r="W76" s="139"/>
      <c r="X76" s="139"/>
      <c r="Y76" s="139"/>
      <c r="Z76" s="139"/>
      <c r="AA76" s="139"/>
      <c r="AB76" s="138"/>
      <c r="AC76" s="139"/>
      <c r="AD76" s="139"/>
      <c r="AE76" s="139"/>
      <c r="AF76" s="139"/>
      <c r="AG76" s="139"/>
      <c r="AH76" s="139"/>
      <c r="AI76" s="139"/>
      <c r="AJ76" s="139"/>
      <c r="AK76" s="139"/>
      <c r="AL76" s="139"/>
      <c r="AM76" s="139"/>
      <c r="AN76" s="139"/>
      <c r="AO76" s="139"/>
      <c r="AP76" s="139"/>
      <c r="AQ76" s="139"/>
      <c r="AR76" s="139"/>
      <c r="AS76" s="139"/>
      <c r="AT76" s="139"/>
      <c r="AU76" s="139"/>
      <c r="AV76" s="139"/>
      <c r="AW76" s="139"/>
      <c r="AX76" s="139"/>
      <c r="AY76" s="139"/>
    </row>
    <row r="77" spans="1:51">
      <c r="H77" s="138"/>
      <c r="I77" s="139"/>
      <c r="J77" s="139"/>
      <c r="K77" s="139"/>
      <c r="L77" s="139"/>
      <c r="M77" s="139"/>
      <c r="N77" s="139"/>
      <c r="O77" s="139"/>
      <c r="P77" s="139"/>
      <c r="Q77" s="139"/>
      <c r="R77" s="139"/>
      <c r="S77" s="139"/>
      <c r="T77" s="139"/>
      <c r="U77" s="139"/>
      <c r="V77" s="139"/>
      <c r="W77" s="139"/>
      <c r="X77" s="139"/>
      <c r="Y77" s="139"/>
      <c r="Z77" s="139"/>
      <c r="AA77" s="139"/>
      <c r="AB77" s="138"/>
      <c r="AC77" s="139"/>
      <c r="AD77" s="139"/>
      <c r="AE77" s="139"/>
      <c r="AF77" s="139"/>
      <c r="AG77" s="139"/>
      <c r="AH77" s="139"/>
      <c r="AI77" s="139"/>
      <c r="AJ77" s="139"/>
      <c r="AK77" s="139"/>
      <c r="AL77" s="139"/>
      <c r="AM77" s="139"/>
      <c r="AN77" s="139"/>
      <c r="AO77" s="139"/>
      <c r="AP77" s="139"/>
      <c r="AQ77" s="139"/>
      <c r="AR77" s="139"/>
      <c r="AS77" s="139"/>
      <c r="AT77" s="139"/>
      <c r="AU77" s="139"/>
      <c r="AV77" s="139"/>
      <c r="AW77" s="139"/>
      <c r="AX77" s="139"/>
      <c r="AY77" s="139"/>
    </row>
    <row r="78" spans="1:51">
      <c r="H78" s="138"/>
      <c r="I78" s="139"/>
      <c r="J78" s="139"/>
      <c r="K78" s="139"/>
      <c r="L78" s="139"/>
      <c r="M78" s="139"/>
      <c r="N78" s="139"/>
      <c r="O78" s="139"/>
      <c r="P78" s="139"/>
      <c r="Q78" s="139"/>
      <c r="R78" s="139"/>
      <c r="S78" s="139"/>
      <c r="T78" s="139"/>
      <c r="U78" s="139"/>
      <c r="V78" s="139"/>
      <c r="W78" s="139"/>
      <c r="X78" s="139"/>
      <c r="Y78" s="139"/>
      <c r="Z78" s="139"/>
      <c r="AA78" s="139"/>
      <c r="AB78" s="138"/>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row>
    <row r="79" spans="1:51">
      <c r="H79" s="138"/>
      <c r="I79" s="139"/>
      <c r="J79" s="139"/>
      <c r="K79" s="139"/>
      <c r="L79" s="139"/>
      <c r="M79" s="139"/>
      <c r="N79" s="139"/>
      <c r="O79" s="139"/>
      <c r="P79" s="139"/>
      <c r="Q79" s="139"/>
      <c r="R79" s="139"/>
      <c r="S79" s="139"/>
      <c r="T79" s="139"/>
      <c r="U79" s="139"/>
      <c r="V79" s="139"/>
      <c r="W79" s="139"/>
      <c r="X79" s="139"/>
      <c r="Y79" s="139"/>
      <c r="Z79" s="139"/>
      <c r="AA79" s="139"/>
      <c r="AB79" s="138"/>
      <c r="AC79" s="139"/>
      <c r="AD79" s="139"/>
      <c r="AE79" s="139"/>
      <c r="AF79" s="139"/>
      <c r="AG79" s="139"/>
      <c r="AH79" s="139"/>
      <c r="AI79" s="139"/>
      <c r="AJ79" s="139"/>
      <c r="AK79" s="139"/>
      <c r="AL79" s="139"/>
      <c r="AM79" s="139"/>
      <c r="AN79" s="139"/>
      <c r="AO79" s="139"/>
      <c r="AP79" s="139"/>
      <c r="AQ79" s="139"/>
      <c r="AR79" s="139"/>
      <c r="AS79" s="139"/>
      <c r="AT79" s="139"/>
      <c r="AU79" s="139"/>
      <c r="AV79" s="139"/>
      <c r="AW79" s="139"/>
      <c r="AX79" s="139"/>
      <c r="AY79" s="139"/>
    </row>
    <row r="80" spans="1:51">
      <c r="H80" s="138"/>
      <c r="I80" s="139"/>
      <c r="J80" s="139"/>
      <c r="K80" s="139"/>
      <c r="L80" s="139"/>
      <c r="M80" s="139"/>
      <c r="N80" s="139"/>
      <c r="O80" s="139"/>
      <c r="P80" s="139"/>
      <c r="Q80" s="139"/>
      <c r="R80" s="139"/>
      <c r="S80" s="139"/>
      <c r="T80" s="139"/>
      <c r="U80" s="139"/>
      <c r="V80" s="139"/>
      <c r="W80" s="139"/>
      <c r="X80" s="139"/>
      <c r="Y80" s="139"/>
      <c r="Z80" s="139"/>
      <c r="AA80" s="139"/>
      <c r="AB80" s="138"/>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row>
    <row r="81" spans="8:51">
      <c r="H81" s="138"/>
      <c r="I81" s="139"/>
      <c r="J81" s="139"/>
      <c r="K81" s="139"/>
      <c r="L81" s="139"/>
      <c r="M81" s="139"/>
      <c r="N81" s="139"/>
      <c r="O81" s="139"/>
      <c r="P81" s="139"/>
      <c r="Q81" s="139"/>
      <c r="R81" s="139"/>
      <c r="S81" s="139"/>
      <c r="T81" s="139"/>
      <c r="U81" s="139"/>
      <c r="V81" s="139"/>
      <c r="W81" s="139"/>
      <c r="X81" s="139"/>
      <c r="Y81" s="139"/>
      <c r="Z81" s="139"/>
      <c r="AA81" s="139"/>
      <c r="AB81" s="138"/>
      <c r="AC81" s="139"/>
      <c r="AD81" s="139"/>
      <c r="AE81" s="139"/>
      <c r="AF81" s="139"/>
      <c r="AG81" s="139"/>
      <c r="AH81" s="139"/>
      <c r="AI81" s="139"/>
      <c r="AJ81" s="139"/>
      <c r="AK81" s="139"/>
      <c r="AL81" s="139"/>
      <c r="AM81" s="139"/>
      <c r="AN81" s="139"/>
      <c r="AO81" s="139"/>
      <c r="AP81" s="139"/>
      <c r="AQ81" s="139"/>
      <c r="AR81" s="139"/>
      <c r="AS81" s="139"/>
      <c r="AT81" s="139"/>
      <c r="AU81" s="139"/>
      <c r="AV81" s="139"/>
      <c r="AW81" s="139"/>
      <c r="AX81" s="139"/>
      <c r="AY81" s="139"/>
    </row>
    <row r="82" spans="8:51">
      <c r="H82" s="138"/>
      <c r="I82" s="139"/>
      <c r="J82" s="139"/>
      <c r="K82" s="139"/>
      <c r="L82" s="139"/>
      <c r="M82" s="139"/>
      <c r="N82" s="139"/>
      <c r="O82" s="139"/>
      <c r="P82" s="139"/>
      <c r="Q82" s="139"/>
      <c r="R82" s="139"/>
      <c r="S82" s="139"/>
      <c r="T82" s="139"/>
      <c r="U82" s="139"/>
      <c r="V82" s="139"/>
      <c r="W82" s="139"/>
      <c r="X82" s="139"/>
      <c r="Y82" s="139"/>
      <c r="Z82" s="139"/>
      <c r="AA82" s="139"/>
      <c r="AB82" s="138"/>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39"/>
      <c r="AY82" s="139"/>
    </row>
    <row r="83" spans="8:51">
      <c r="H83" s="138"/>
      <c r="I83" s="139"/>
      <c r="J83" s="139"/>
      <c r="K83" s="139"/>
      <c r="L83" s="139"/>
      <c r="M83" s="139"/>
      <c r="N83" s="139"/>
      <c r="O83" s="139"/>
      <c r="P83" s="139"/>
      <c r="Q83" s="139"/>
      <c r="R83" s="139"/>
      <c r="S83" s="139"/>
      <c r="T83" s="139"/>
      <c r="U83" s="139"/>
      <c r="V83" s="139"/>
      <c r="W83" s="139"/>
      <c r="X83" s="139"/>
      <c r="Y83" s="139"/>
      <c r="Z83" s="139"/>
      <c r="AA83" s="139"/>
      <c r="AB83" s="138"/>
      <c r="AC83" s="139"/>
      <c r="AD83" s="139"/>
      <c r="AE83" s="139"/>
      <c r="AF83" s="139"/>
      <c r="AG83" s="139"/>
      <c r="AH83" s="139"/>
      <c r="AI83" s="139"/>
      <c r="AJ83" s="139"/>
      <c r="AK83" s="139"/>
      <c r="AL83" s="139"/>
      <c r="AM83" s="139"/>
      <c r="AN83" s="139"/>
      <c r="AO83" s="139"/>
      <c r="AP83" s="139"/>
      <c r="AQ83" s="139"/>
      <c r="AR83" s="139"/>
      <c r="AS83" s="139"/>
      <c r="AT83" s="139"/>
      <c r="AU83" s="139"/>
      <c r="AV83" s="139"/>
      <c r="AW83" s="139"/>
      <c r="AX83" s="139"/>
      <c r="AY83" s="139"/>
    </row>
    <row r="84" spans="8:51">
      <c r="H84" s="138"/>
      <c r="I84" s="139"/>
      <c r="J84" s="139"/>
      <c r="K84" s="139"/>
      <c r="L84" s="139"/>
      <c r="M84" s="139"/>
      <c r="N84" s="139"/>
      <c r="O84" s="139"/>
      <c r="P84" s="139"/>
      <c r="Q84" s="139"/>
      <c r="R84" s="139"/>
      <c r="S84" s="139"/>
      <c r="T84" s="139"/>
      <c r="U84" s="139"/>
      <c r="V84" s="139"/>
      <c r="W84" s="139"/>
      <c r="X84" s="139"/>
      <c r="Y84" s="139"/>
      <c r="Z84" s="139"/>
      <c r="AA84" s="139"/>
      <c r="AB84" s="138"/>
      <c r="AC84" s="139"/>
      <c r="AD84" s="139"/>
      <c r="AE84" s="139"/>
      <c r="AF84" s="139"/>
      <c r="AG84" s="139"/>
      <c r="AH84" s="139"/>
      <c r="AI84" s="139"/>
      <c r="AJ84" s="139"/>
      <c r="AK84" s="139"/>
      <c r="AL84" s="139"/>
      <c r="AM84" s="139"/>
      <c r="AN84" s="139"/>
      <c r="AO84" s="139"/>
      <c r="AP84" s="139"/>
      <c r="AQ84" s="139"/>
      <c r="AR84" s="139"/>
      <c r="AS84" s="139"/>
      <c r="AT84" s="139"/>
      <c r="AU84" s="139"/>
      <c r="AV84" s="139"/>
      <c r="AW84" s="139"/>
      <c r="AX84" s="139"/>
      <c r="AY84" s="139"/>
    </row>
    <row r="85" spans="8:51">
      <c r="H85" s="138"/>
      <c r="I85" s="139"/>
      <c r="J85" s="139"/>
      <c r="K85" s="139"/>
      <c r="L85" s="139"/>
      <c r="M85" s="139"/>
      <c r="N85" s="139"/>
      <c r="O85" s="139"/>
      <c r="P85" s="139"/>
      <c r="Q85" s="139"/>
      <c r="R85" s="139"/>
      <c r="S85" s="139"/>
      <c r="T85" s="139"/>
      <c r="U85" s="139"/>
      <c r="V85" s="139"/>
      <c r="W85" s="139"/>
      <c r="X85" s="139"/>
      <c r="Y85" s="139"/>
      <c r="Z85" s="139"/>
      <c r="AA85" s="139"/>
      <c r="AB85" s="138"/>
      <c r="AC85" s="139"/>
      <c r="AD85" s="139"/>
      <c r="AE85" s="139"/>
      <c r="AF85" s="139"/>
      <c r="AG85" s="139"/>
      <c r="AH85" s="139"/>
      <c r="AI85" s="139"/>
      <c r="AJ85" s="139"/>
      <c r="AK85" s="139"/>
      <c r="AL85" s="139"/>
      <c r="AM85" s="139"/>
      <c r="AN85" s="139"/>
      <c r="AO85" s="139"/>
      <c r="AP85" s="139"/>
      <c r="AQ85" s="139"/>
      <c r="AR85" s="139"/>
      <c r="AS85" s="139"/>
      <c r="AT85" s="139"/>
      <c r="AU85" s="139"/>
      <c r="AV85" s="139"/>
      <c r="AW85" s="139"/>
      <c r="AX85" s="139"/>
      <c r="AY85" s="139"/>
    </row>
    <row r="86" spans="8:51">
      <c r="H86" s="138"/>
      <c r="I86" s="139"/>
      <c r="J86" s="139"/>
      <c r="K86" s="139"/>
      <c r="L86" s="139"/>
      <c r="M86" s="139"/>
      <c r="N86" s="139"/>
      <c r="O86" s="139"/>
      <c r="P86" s="139"/>
      <c r="Q86" s="139"/>
      <c r="R86" s="139"/>
      <c r="S86" s="139"/>
      <c r="T86" s="139"/>
      <c r="U86" s="139"/>
      <c r="V86" s="139"/>
      <c r="W86" s="139"/>
      <c r="X86" s="139"/>
      <c r="Y86" s="139"/>
      <c r="Z86" s="139"/>
      <c r="AA86" s="139"/>
      <c r="AB86" s="138"/>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139"/>
      <c r="AY86" s="139"/>
    </row>
    <row r="87" spans="8:51">
      <c r="H87" s="138"/>
      <c r="I87" s="139"/>
      <c r="J87" s="139"/>
      <c r="K87" s="139"/>
      <c r="L87" s="139"/>
      <c r="M87" s="139"/>
      <c r="N87" s="139"/>
      <c r="O87" s="139"/>
      <c r="P87" s="139"/>
      <c r="Q87" s="139"/>
      <c r="R87" s="139"/>
      <c r="S87" s="139"/>
      <c r="T87" s="139"/>
      <c r="U87" s="139"/>
      <c r="V87" s="139"/>
      <c r="W87" s="139"/>
      <c r="X87" s="139"/>
      <c r="Y87" s="139"/>
      <c r="Z87" s="139"/>
      <c r="AA87" s="139"/>
      <c r="AB87" s="138"/>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row>
    <row r="88" spans="8:51">
      <c r="H88" s="138"/>
      <c r="I88" s="139"/>
      <c r="J88" s="139"/>
      <c r="K88" s="139"/>
      <c r="L88" s="139"/>
      <c r="M88" s="139"/>
      <c r="N88" s="139"/>
      <c r="O88" s="139"/>
      <c r="P88" s="139"/>
      <c r="Q88" s="139"/>
      <c r="R88" s="139"/>
      <c r="S88" s="139"/>
      <c r="T88" s="139"/>
      <c r="U88" s="139"/>
      <c r="V88" s="139"/>
      <c r="W88" s="139"/>
      <c r="X88" s="139"/>
      <c r="Y88" s="139"/>
      <c r="Z88" s="139"/>
      <c r="AA88" s="139"/>
      <c r="AB88" s="138"/>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row>
    <row r="89" spans="8:51">
      <c r="H89" s="138"/>
      <c r="I89" s="139"/>
      <c r="J89" s="139"/>
      <c r="K89" s="139"/>
      <c r="L89" s="139"/>
      <c r="M89" s="139"/>
      <c r="N89" s="139"/>
      <c r="O89" s="139"/>
      <c r="P89" s="139"/>
      <c r="Q89" s="139"/>
      <c r="R89" s="139"/>
      <c r="S89" s="139"/>
      <c r="T89" s="139"/>
      <c r="U89" s="139"/>
      <c r="V89" s="139"/>
      <c r="W89" s="139"/>
      <c r="X89" s="139"/>
      <c r="Y89" s="139"/>
      <c r="Z89" s="139"/>
      <c r="AA89" s="139"/>
      <c r="AB89" s="138"/>
      <c r="AC89" s="139"/>
      <c r="AD89" s="139"/>
      <c r="AE89" s="139"/>
      <c r="AF89" s="139"/>
      <c r="AG89" s="139"/>
      <c r="AH89" s="139"/>
      <c r="AI89" s="139"/>
      <c r="AJ89" s="139"/>
      <c r="AK89" s="139"/>
      <c r="AL89" s="139"/>
      <c r="AM89" s="139"/>
      <c r="AN89" s="139"/>
      <c r="AO89" s="139"/>
      <c r="AP89" s="139"/>
      <c r="AQ89" s="139"/>
      <c r="AR89" s="139"/>
      <c r="AS89" s="139"/>
      <c r="AT89" s="139"/>
      <c r="AU89" s="139"/>
      <c r="AV89" s="139"/>
      <c r="AW89" s="139"/>
      <c r="AX89" s="139"/>
      <c r="AY89" s="139"/>
    </row>
    <row r="90" spans="8:51">
      <c r="H90" s="138"/>
      <c r="I90" s="139"/>
      <c r="J90" s="139"/>
      <c r="K90" s="139"/>
      <c r="L90" s="139"/>
      <c r="M90" s="139"/>
      <c r="N90" s="139"/>
      <c r="O90" s="139"/>
      <c r="P90" s="139"/>
      <c r="Q90" s="139"/>
      <c r="R90" s="139"/>
      <c r="S90" s="139"/>
      <c r="T90" s="139"/>
      <c r="U90" s="139"/>
      <c r="V90" s="139"/>
      <c r="W90" s="139"/>
      <c r="X90" s="139"/>
      <c r="Y90" s="139"/>
      <c r="Z90" s="139"/>
      <c r="AA90" s="139"/>
      <c r="AB90" s="138"/>
      <c r="AC90" s="139"/>
      <c r="AD90" s="139"/>
      <c r="AE90" s="139"/>
      <c r="AF90" s="139"/>
      <c r="AG90" s="139"/>
      <c r="AH90" s="139"/>
      <c r="AI90" s="139"/>
      <c r="AJ90" s="139"/>
      <c r="AK90" s="139"/>
      <c r="AL90" s="139"/>
      <c r="AM90" s="139"/>
      <c r="AN90" s="139"/>
      <c r="AO90" s="139"/>
      <c r="AP90" s="139"/>
      <c r="AQ90" s="139"/>
      <c r="AR90" s="139"/>
      <c r="AS90" s="139"/>
      <c r="AT90" s="139"/>
      <c r="AU90" s="139"/>
      <c r="AV90" s="139"/>
      <c r="AW90" s="139"/>
      <c r="AX90" s="139"/>
      <c r="AY90" s="139"/>
    </row>
    <row r="91" spans="8:51">
      <c r="H91" s="138"/>
      <c r="I91" s="139"/>
      <c r="J91" s="139"/>
      <c r="K91" s="139"/>
      <c r="L91" s="139"/>
      <c r="M91" s="139"/>
      <c r="N91" s="139"/>
      <c r="O91" s="139"/>
      <c r="P91" s="139"/>
      <c r="Q91" s="139"/>
      <c r="R91" s="139"/>
      <c r="S91" s="139"/>
      <c r="T91" s="139"/>
      <c r="U91" s="139"/>
      <c r="V91" s="139"/>
      <c r="W91" s="139"/>
      <c r="X91" s="139"/>
      <c r="Y91" s="139"/>
      <c r="Z91" s="139"/>
      <c r="AA91" s="139"/>
      <c r="AB91" s="138"/>
      <c r="AC91" s="139"/>
      <c r="AD91" s="139"/>
      <c r="AE91" s="139"/>
      <c r="AF91" s="139"/>
      <c r="AG91" s="139"/>
      <c r="AH91" s="139"/>
      <c r="AI91" s="139"/>
      <c r="AJ91" s="139"/>
      <c r="AK91" s="139"/>
      <c r="AL91" s="139"/>
      <c r="AM91" s="139"/>
      <c r="AN91" s="139"/>
      <c r="AO91" s="139"/>
      <c r="AP91" s="139"/>
      <c r="AQ91" s="139"/>
      <c r="AR91" s="139"/>
      <c r="AS91" s="139"/>
      <c r="AT91" s="139"/>
      <c r="AU91" s="139"/>
      <c r="AV91" s="139"/>
      <c r="AW91" s="139"/>
      <c r="AX91" s="139"/>
      <c r="AY91" s="139"/>
    </row>
    <row r="92" spans="8:51">
      <c r="H92" s="138"/>
      <c r="I92" s="139"/>
      <c r="J92" s="139"/>
      <c r="K92" s="139"/>
      <c r="L92" s="139"/>
      <c r="M92" s="139"/>
      <c r="N92" s="139"/>
      <c r="O92" s="139"/>
      <c r="P92" s="139"/>
      <c r="Q92" s="139"/>
      <c r="R92" s="139"/>
      <c r="S92" s="139"/>
      <c r="T92" s="139"/>
      <c r="U92" s="139"/>
      <c r="V92" s="139"/>
      <c r="W92" s="139"/>
      <c r="X92" s="139"/>
      <c r="Y92" s="139"/>
      <c r="Z92" s="139"/>
      <c r="AA92" s="139"/>
      <c r="AB92" s="138"/>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row>
    <row r="93" spans="8:51">
      <c r="H93" s="138"/>
      <c r="I93" s="139"/>
      <c r="J93" s="139"/>
      <c r="K93" s="139"/>
      <c r="L93" s="139"/>
      <c r="M93" s="139"/>
      <c r="N93" s="139"/>
      <c r="O93" s="139"/>
      <c r="P93" s="139"/>
      <c r="Q93" s="139"/>
      <c r="R93" s="139"/>
      <c r="S93" s="139"/>
      <c r="T93" s="139"/>
      <c r="U93" s="139"/>
      <c r="V93" s="139"/>
      <c r="W93" s="139"/>
      <c r="X93" s="139"/>
      <c r="Y93" s="139"/>
      <c r="Z93" s="139"/>
      <c r="AA93" s="139"/>
      <c r="AB93" s="138"/>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row>
    <row r="94" spans="8:51">
      <c r="H94" s="138"/>
      <c r="I94" s="139"/>
      <c r="J94" s="139"/>
      <c r="K94" s="139"/>
      <c r="L94" s="139"/>
      <c r="M94" s="139"/>
      <c r="N94" s="139"/>
      <c r="O94" s="139"/>
      <c r="P94" s="139"/>
      <c r="Q94" s="139"/>
      <c r="R94" s="139"/>
      <c r="S94" s="139"/>
      <c r="T94" s="139"/>
      <c r="U94" s="139"/>
      <c r="V94" s="139"/>
      <c r="W94" s="139"/>
      <c r="X94" s="139"/>
      <c r="Y94" s="139"/>
      <c r="Z94" s="139"/>
      <c r="AA94" s="139"/>
      <c r="AB94" s="138"/>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row>
    <row r="95" spans="8:51">
      <c r="H95" s="138"/>
      <c r="I95" s="139"/>
      <c r="J95" s="139"/>
      <c r="K95" s="139"/>
      <c r="L95" s="139"/>
      <c r="M95" s="139"/>
      <c r="N95" s="139"/>
      <c r="O95" s="139"/>
      <c r="P95" s="139"/>
      <c r="Q95" s="139"/>
      <c r="R95" s="139"/>
      <c r="S95" s="139"/>
      <c r="T95" s="139"/>
      <c r="U95" s="139"/>
      <c r="V95" s="139"/>
      <c r="W95" s="139"/>
      <c r="X95" s="139"/>
      <c r="Y95" s="139"/>
      <c r="Z95" s="139"/>
      <c r="AA95" s="139"/>
      <c r="AB95" s="138"/>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row>
    <row r="96" spans="8:51">
      <c r="H96" s="138"/>
      <c r="I96" s="139"/>
      <c r="J96" s="139"/>
      <c r="K96" s="139"/>
      <c r="L96" s="139"/>
      <c r="M96" s="139"/>
      <c r="N96" s="139"/>
      <c r="O96" s="139"/>
      <c r="P96" s="139"/>
      <c r="Q96" s="139"/>
      <c r="R96" s="139"/>
      <c r="S96" s="139"/>
      <c r="T96" s="139"/>
      <c r="U96" s="139"/>
      <c r="V96" s="139"/>
      <c r="W96" s="139"/>
      <c r="X96" s="139"/>
      <c r="Y96" s="139"/>
      <c r="Z96" s="139"/>
      <c r="AA96" s="139"/>
      <c r="AB96" s="138"/>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row>
    <row r="97" spans="8:51">
      <c r="H97" s="138"/>
      <c r="I97" s="139"/>
      <c r="J97" s="139"/>
      <c r="K97" s="139"/>
      <c r="L97" s="139"/>
      <c r="M97" s="139"/>
      <c r="N97" s="139"/>
      <c r="O97" s="139"/>
      <c r="P97" s="139"/>
      <c r="Q97" s="139"/>
      <c r="R97" s="139"/>
      <c r="S97" s="139"/>
      <c r="T97" s="139"/>
      <c r="U97" s="139"/>
      <c r="V97" s="139"/>
      <c r="W97" s="139"/>
      <c r="X97" s="139"/>
      <c r="Y97" s="139"/>
      <c r="Z97" s="139"/>
      <c r="AA97" s="139"/>
      <c r="AB97" s="138"/>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row>
    <row r="98" spans="8:51">
      <c r="H98" s="138"/>
      <c r="I98" s="139"/>
      <c r="J98" s="139"/>
      <c r="K98" s="139"/>
      <c r="L98" s="139"/>
      <c r="M98" s="139"/>
      <c r="N98" s="139"/>
      <c r="O98" s="139"/>
      <c r="P98" s="139"/>
      <c r="Q98" s="139"/>
      <c r="R98" s="139"/>
      <c r="S98" s="139"/>
      <c r="T98" s="139"/>
      <c r="U98" s="139"/>
      <c r="V98" s="139"/>
      <c r="W98" s="139"/>
      <c r="X98" s="139"/>
      <c r="Y98" s="139"/>
      <c r="Z98" s="139"/>
      <c r="AA98" s="139"/>
      <c r="AB98" s="138"/>
      <c r="AC98" s="139"/>
      <c r="AD98" s="139"/>
      <c r="AE98" s="139"/>
      <c r="AF98" s="139"/>
      <c r="AG98" s="139"/>
      <c r="AH98" s="139"/>
      <c r="AI98" s="139"/>
      <c r="AJ98" s="139"/>
      <c r="AK98" s="139"/>
      <c r="AL98" s="139"/>
      <c r="AM98" s="139"/>
      <c r="AN98" s="139"/>
      <c r="AO98" s="139"/>
      <c r="AP98" s="139"/>
      <c r="AQ98" s="139"/>
      <c r="AR98" s="139"/>
      <c r="AS98" s="139"/>
      <c r="AT98" s="139"/>
      <c r="AU98" s="139"/>
      <c r="AV98" s="139"/>
      <c r="AW98" s="139"/>
      <c r="AX98" s="139"/>
      <c r="AY98" s="139"/>
    </row>
    <row r="99" spans="8:51">
      <c r="H99" s="138"/>
      <c r="I99" s="139"/>
      <c r="J99" s="139"/>
      <c r="K99" s="139"/>
      <c r="L99" s="139"/>
      <c r="M99" s="139"/>
      <c r="N99" s="139"/>
      <c r="O99" s="139"/>
      <c r="P99" s="139"/>
      <c r="Q99" s="139"/>
      <c r="R99" s="139"/>
      <c r="S99" s="139"/>
      <c r="T99" s="139"/>
      <c r="U99" s="139"/>
      <c r="V99" s="139"/>
      <c r="W99" s="139"/>
      <c r="X99" s="139"/>
      <c r="Y99" s="139"/>
      <c r="Z99" s="139"/>
      <c r="AA99" s="139"/>
      <c r="AB99" s="138"/>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row>
    <row r="100" spans="8:51">
      <c r="H100" s="138"/>
      <c r="I100" s="139"/>
      <c r="J100" s="139"/>
      <c r="K100" s="139"/>
      <c r="L100" s="139"/>
      <c r="M100" s="139"/>
      <c r="N100" s="139"/>
      <c r="O100" s="139"/>
      <c r="P100" s="139"/>
      <c r="Q100" s="139"/>
      <c r="R100" s="139"/>
      <c r="S100" s="139"/>
      <c r="T100" s="139"/>
      <c r="U100" s="139"/>
      <c r="V100" s="139"/>
      <c r="W100" s="139"/>
      <c r="X100" s="139"/>
      <c r="Y100" s="139"/>
      <c r="Z100" s="139"/>
      <c r="AA100" s="139"/>
      <c r="AB100" s="138"/>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row>
    <row r="101" spans="8:51">
      <c r="H101" s="138"/>
      <c r="I101" s="139"/>
      <c r="J101" s="139"/>
      <c r="K101" s="139"/>
      <c r="L101" s="139"/>
      <c r="M101" s="139"/>
      <c r="N101" s="139"/>
      <c r="O101" s="139"/>
      <c r="P101" s="139"/>
      <c r="Q101" s="139"/>
      <c r="R101" s="139"/>
      <c r="S101" s="139"/>
      <c r="T101" s="139"/>
      <c r="U101" s="139"/>
      <c r="V101" s="139"/>
      <c r="W101" s="139"/>
      <c r="X101" s="139"/>
      <c r="Y101" s="139"/>
      <c r="Z101" s="139"/>
      <c r="AA101" s="139"/>
      <c r="AB101" s="138"/>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row>
    <row r="102" spans="8:51">
      <c r="H102" s="138"/>
      <c r="I102" s="139"/>
      <c r="J102" s="139"/>
      <c r="K102" s="139"/>
      <c r="L102" s="139"/>
      <c r="M102" s="139"/>
      <c r="N102" s="139"/>
      <c r="O102" s="139"/>
      <c r="P102" s="139"/>
      <c r="Q102" s="139"/>
      <c r="R102" s="139"/>
      <c r="S102" s="139"/>
      <c r="T102" s="139"/>
      <c r="U102" s="139"/>
      <c r="V102" s="139"/>
      <c r="W102" s="139"/>
      <c r="X102" s="139"/>
      <c r="Y102" s="139"/>
      <c r="Z102" s="139"/>
      <c r="AA102" s="139"/>
      <c r="AB102" s="138"/>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row>
    <row r="103" spans="8:51">
      <c r="H103" s="138"/>
      <c r="I103" s="139"/>
      <c r="J103" s="139"/>
      <c r="K103" s="139"/>
      <c r="L103" s="139"/>
      <c r="M103" s="139"/>
      <c r="N103" s="139"/>
      <c r="O103" s="139"/>
      <c r="P103" s="139"/>
      <c r="Q103" s="139"/>
      <c r="R103" s="139"/>
      <c r="S103" s="139"/>
      <c r="T103" s="139"/>
      <c r="U103" s="139"/>
      <c r="V103" s="139"/>
      <c r="W103" s="139"/>
      <c r="X103" s="139"/>
      <c r="Y103" s="139"/>
      <c r="Z103" s="139"/>
      <c r="AA103" s="139"/>
      <c r="AB103" s="138"/>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row>
    <row r="104" spans="8:51">
      <c r="H104" s="138"/>
      <c r="I104" s="139"/>
      <c r="J104" s="139"/>
      <c r="K104" s="139"/>
      <c r="L104" s="139"/>
      <c r="M104" s="139"/>
      <c r="N104" s="139"/>
      <c r="O104" s="139"/>
      <c r="P104" s="139"/>
      <c r="Q104" s="139"/>
      <c r="R104" s="139"/>
      <c r="S104" s="139"/>
      <c r="T104" s="139"/>
      <c r="U104" s="139"/>
      <c r="V104" s="139"/>
      <c r="W104" s="139"/>
      <c r="X104" s="139"/>
      <c r="Y104" s="139"/>
      <c r="Z104" s="139"/>
      <c r="AA104" s="139"/>
      <c r="AB104" s="138"/>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row>
    <row r="105" spans="8:51">
      <c r="H105" s="138"/>
      <c r="I105" s="139"/>
      <c r="J105" s="139"/>
      <c r="K105" s="139"/>
      <c r="L105" s="139"/>
      <c r="M105" s="139"/>
      <c r="N105" s="139"/>
      <c r="O105" s="139"/>
      <c r="P105" s="139"/>
      <c r="Q105" s="139"/>
      <c r="R105" s="139"/>
      <c r="S105" s="139"/>
      <c r="T105" s="139"/>
      <c r="U105" s="139"/>
      <c r="V105" s="139"/>
      <c r="W105" s="139"/>
      <c r="X105" s="139"/>
      <c r="Y105" s="139"/>
      <c r="Z105" s="139"/>
      <c r="AA105" s="139"/>
      <c r="AB105" s="138"/>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row>
    <row r="106" spans="8:51">
      <c r="H106" s="138"/>
      <c r="I106" s="139"/>
      <c r="J106" s="139"/>
      <c r="K106" s="139"/>
      <c r="L106" s="139"/>
      <c r="M106" s="139"/>
      <c r="N106" s="139"/>
      <c r="O106" s="139"/>
      <c r="P106" s="139"/>
      <c r="Q106" s="139"/>
      <c r="R106" s="139"/>
      <c r="S106" s="139"/>
      <c r="T106" s="139"/>
      <c r="U106" s="139"/>
      <c r="V106" s="139"/>
      <c r="W106" s="139"/>
      <c r="X106" s="139"/>
      <c r="Y106" s="139"/>
      <c r="Z106" s="139"/>
      <c r="AA106" s="139"/>
      <c r="AB106" s="138"/>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row>
    <row r="107" spans="8:51">
      <c r="H107" s="138"/>
      <c r="I107" s="139"/>
      <c r="J107" s="139"/>
      <c r="K107" s="139"/>
      <c r="L107" s="139"/>
      <c r="M107" s="139"/>
      <c r="N107" s="139"/>
      <c r="O107" s="139"/>
      <c r="P107" s="139"/>
      <c r="Q107" s="139"/>
      <c r="R107" s="139"/>
      <c r="S107" s="139"/>
      <c r="T107" s="139"/>
      <c r="U107" s="139"/>
      <c r="V107" s="139"/>
      <c r="W107" s="139"/>
      <c r="X107" s="139"/>
      <c r="Y107" s="139"/>
      <c r="Z107" s="139"/>
      <c r="AA107" s="139"/>
      <c r="AB107" s="138"/>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row>
    <row r="108" spans="8:51">
      <c r="H108" s="138"/>
      <c r="I108" s="139"/>
      <c r="J108" s="139"/>
      <c r="K108" s="139"/>
      <c r="L108" s="139"/>
      <c r="M108" s="139"/>
      <c r="N108" s="139"/>
      <c r="O108" s="139"/>
      <c r="P108" s="139"/>
      <c r="Q108" s="139"/>
      <c r="R108" s="139"/>
      <c r="S108" s="139"/>
      <c r="T108" s="139"/>
      <c r="U108" s="139"/>
      <c r="V108" s="139"/>
      <c r="W108" s="139"/>
      <c r="X108" s="139"/>
      <c r="Y108" s="139"/>
      <c r="Z108" s="139"/>
      <c r="AA108" s="139"/>
      <c r="AB108" s="138"/>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row>
    <row r="109" spans="8:51">
      <c r="H109" s="138"/>
      <c r="I109" s="139"/>
      <c r="J109" s="139"/>
      <c r="K109" s="139"/>
      <c r="L109" s="139"/>
      <c r="M109" s="139"/>
      <c r="N109" s="139"/>
      <c r="O109" s="139"/>
      <c r="P109" s="139"/>
      <c r="Q109" s="139"/>
      <c r="R109" s="139"/>
      <c r="S109" s="139"/>
      <c r="T109" s="139"/>
      <c r="U109" s="139"/>
      <c r="V109" s="139"/>
      <c r="W109" s="139"/>
      <c r="X109" s="139"/>
      <c r="Y109" s="139"/>
      <c r="Z109" s="139"/>
      <c r="AA109" s="139"/>
      <c r="AB109" s="138"/>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row>
    <row r="110" spans="8:51">
      <c r="H110" s="138"/>
      <c r="I110" s="139"/>
      <c r="J110" s="139"/>
      <c r="K110" s="139"/>
      <c r="L110" s="139"/>
      <c r="M110" s="139"/>
      <c r="N110" s="139"/>
      <c r="O110" s="139"/>
      <c r="P110" s="139"/>
      <c r="Q110" s="139"/>
      <c r="R110" s="139"/>
      <c r="S110" s="139"/>
      <c r="T110" s="139"/>
      <c r="U110" s="139"/>
      <c r="V110" s="139"/>
      <c r="W110" s="139"/>
      <c r="X110" s="139"/>
      <c r="Y110" s="139"/>
      <c r="Z110" s="139"/>
      <c r="AA110" s="139"/>
      <c r="AB110" s="138"/>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row>
    <row r="111" spans="8:51">
      <c r="H111" s="138"/>
      <c r="I111" s="139"/>
      <c r="J111" s="139"/>
      <c r="K111" s="139"/>
      <c r="L111" s="139"/>
      <c r="M111" s="139"/>
      <c r="N111" s="139"/>
      <c r="O111" s="139"/>
      <c r="P111" s="139"/>
      <c r="Q111" s="139"/>
      <c r="R111" s="139"/>
      <c r="S111" s="139"/>
      <c r="T111" s="139"/>
      <c r="U111" s="139"/>
      <c r="V111" s="139"/>
      <c r="W111" s="139"/>
      <c r="X111" s="139"/>
      <c r="Y111" s="139"/>
      <c r="Z111" s="139"/>
      <c r="AA111" s="139"/>
      <c r="AB111" s="138"/>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row>
    <row r="112" spans="8:51">
      <c r="H112" s="138"/>
      <c r="I112" s="139"/>
      <c r="J112" s="139"/>
      <c r="K112" s="139"/>
      <c r="L112" s="139"/>
      <c r="M112" s="139"/>
      <c r="N112" s="139"/>
      <c r="O112" s="139"/>
      <c r="P112" s="139"/>
      <c r="Q112" s="139"/>
      <c r="R112" s="139"/>
      <c r="S112" s="139"/>
      <c r="T112" s="139"/>
      <c r="U112" s="139"/>
      <c r="V112" s="139"/>
      <c r="W112" s="139"/>
      <c r="X112" s="139"/>
      <c r="Y112" s="139"/>
      <c r="Z112" s="139"/>
      <c r="AA112" s="139"/>
      <c r="AB112" s="138"/>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row>
    <row r="113" spans="8:51">
      <c r="H113" s="138"/>
      <c r="I113" s="139"/>
      <c r="J113" s="139"/>
      <c r="K113" s="139"/>
      <c r="L113" s="139"/>
      <c r="M113" s="139"/>
      <c r="N113" s="139"/>
      <c r="O113" s="139"/>
      <c r="P113" s="139"/>
      <c r="Q113" s="139"/>
      <c r="R113" s="139"/>
      <c r="S113" s="139"/>
      <c r="T113" s="139"/>
      <c r="U113" s="139"/>
      <c r="V113" s="139"/>
      <c r="W113" s="139"/>
      <c r="X113" s="139"/>
      <c r="Y113" s="139"/>
      <c r="Z113" s="139"/>
      <c r="AA113" s="139"/>
      <c r="AB113" s="138"/>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row>
    <row r="114" spans="8:51">
      <c r="H114" s="138"/>
      <c r="I114" s="139"/>
      <c r="J114" s="139"/>
      <c r="K114" s="139"/>
      <c r="L114" s="139"/>
      <c r="M114" s="139"/>
      <c r="N114" s="139"/>
      <c r="O114" s="139"/>
      <c r="P114" s="139"/>
      <c r="Q114" s="139"/>
      <c r="R114" s="139"/>
      <c r="S114" s="139"/>
      <c r="T114" s="139"/>
      <c r="U114" s="139"/>
      <c r="V114" s="139"/>
      <c r="W114" s="139"/>
      <c r="X114" s="139"/>
      <c r="Y114" s="139"/>
      <c r="Z114" s="139"/>
      <c r="AA114" s="139"/>
      <c r="AB114" s="138"/>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row>
    <row r="115" spans="8:51">
      <c r="H115" s="138"/>
      <c r="I115" s="139"/>
      <c r="J115" s="139"/>
      <c r="K115" s="139"/>
      <c r="L115" s="139"/>
      <c r="M115" s="139"/>
      <c r="N115" s="139"/>
      <c r="O115" s="139"/>
      <c r="P115" s="139"/>
      <c r="Q115" s="139"/>
      <c r="R115" s="139"/>
      <c r="S115" s="139"/>
      <c r="T115" s="139"/>
      <c r="U115" s="139"/>
      <c r="V115" s="139"/>
      <c r="W115" s="139"/>
      <c r="X115" s="139"/>
      <c r="Y115" s="139"/>
      <c r="Z115" s="139"/>
      <c r="AA115" s="139"/>
      <c r="AB115" s="138"/>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row>
    <row r="116" spans="8:51">
      <c r="H116" s="138"/>
      <c r="I116" s="139"/>
      <c r="J116" s="139"/>
      <c r="K116" s="139"/>
      <c r="L116" s="139"/>
      <c r="M116" s="139"/>
      <c r="N116" s="139"/>
      <c r="O116" s="139"/>
      <c r="P116" s="139"/>
      <c r="Q116" s="139"/>
      <c r="R116" s="139"/>
      <c r="S116" s="139"/>
      <c r="T116" s="139"/>
      <c r="U116" s="139"/>
      <c r="V116" s="139"/>
      <c r="W116" s="139"/>
      <c r="X116" s="139"/>
      <c r="Y116" s="139"/>
      <c r="Z116" s="139"/>
      <c r="AA116" s="139"/>
      <c r="AB116" s="138"/>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row>
    <row r="117" spans="8:51">
      <c r="H117" s="138"/>
      <c r="I117" s="139"/>
      <c r="J117" s="139"/>
      <c r="K117" s="139"/>
      <c r="L117" s="139"/>
      <c r="M117" s="139"/>
      <c r="N117" s="139"/>
      <c r="O117" s="139"/>
      <c r="P117" s="139"/>
      <c r="Q117" s="139"/>
      <c r="R117" s="139"/>
      <c r="S117" s="139"/>
      <c r="T117" s="139"/>
      <c r="U117" s="139"/>
      <c r="V117" s="139"/>
      <c r="W117" s="139"/>
      <c r="X117" s="139"/>
      <c r="Y117" s="139"/>
      <c r="Z117" s="139"/>
      <c r="AA117" s="139"/>
      <c r="AB117" s="138"/>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row>
    <row r="118" spans="8:51">
      <c r="H118" s="138"/>
      <c r="I118" s="139"/>
      <c r="J118" s="139"/>
      <c r="K118" s="139"/>
      <c r="L118" s="139"/>
      <c r="M118" s="139"/>
      <c r="N118" s="139"/>
      <c r="O118" s="139"/>
      <c r="P118" s="139"/>
      <c r="Q118" s="139"/>
      <c r="R118" s="139"/>
      <c r="S118" s="139"/>
      <c r="T118" s="139"/>
      <c r="U118" s="139"/>
      <c r="V118" s="139"/>
      <c r="W118" s="139"/>
      <c r="X118" s="139"/>
      <c r="Y118" s="139"/>
      <c r="Z118" s="139"/>
      <c r="AA118" s="139"/>
      <c r="AB118" s="138"/>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row>
    <row r="119" spans="8:51">
      <c r="H119" s="138"/>
      <c r="I119" s="139"/>
      <c r="J119" s="139"/>
      <c r="K119" s="139"/>
      <c r="L119" s="139"/>
      <c r="M119" s="139"/>
      <c r="N119" s="139"/>
      <c r="O119" s="139"/>
      <c r="P119" s="139"/>
      <c r="Q119" s="139"/>
      <c r="R119" s="139"/>
      <c r="S119" s="139"/>
      <c r="T119" s="139"/>
      <c r="U119" s="139"/>
      <c r="V119" s="139"/>
      <c r="W119" s="139"/>
      <c r="X119" s="139"/>
      <c r="Y119" s="139"/>
      <c r="Z119" s="139"/>
      <c r="AA119" s="139"/>
      <c r="AB119" s="138"/>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row>
    <row r="120" spans="8:51">
      <c r="H120" s="138"/>
      <c r="I120" s="139"/>
      <c r="J120" s="139"/>
      <c r="K120" s="139"/>
      <c r="L120" s="139"/>
      <c r="M120" s="139"/>
      <c r="N120" s="139"/>
      <c r="O120" s="139"/>
      <c r="P120" s="139"/>
      <c r="Q120" s="139"/>
      <c r="R120" s="139"/>
      <c r="S120" s="139"/>
      <c r="T120" s="139"/>
      <c r="U120" s="139"/>
      <c r="V120" s="139"/>
      <c r="W120" s="139"/>
      <c r="X120" s="139"/>
      <c r="Y120" s="139"/>
      <c r="Z120" s="139"/>
      <c r="AA120" s="139"/>
      <c r="AB120" s="138"/>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row>
    <row r="121" spans="8:51">
      <c r="H121" s="138"/>
      <c r="I121" s="139"/>
      <c r="J121" s="139"/>
      <c r="K121" s="139"/>
      <c r="L121" s="139"/>
      <c r="M121" s="139"/>
      <c r="N121" s="139"/>
      <c r="O121" s="139"/>
      <c r="P121" s="139"/>
      <c r="Q121" s="139"/>
      <c r="R121" s="139"/>
      <c r="S121" s="139"/>
      <c r="T121" s="139"/>
      <c r="U121" s="139"/>
      <c r="V121" s="139"/>
      <c r="W121" s="139"/>
      <c r="X121" s="139"/>
      <c r="Y121" s="139"/>
      <c r="Z121" s="139"/>
      <c r="AA121" s="139"/>
      <c r="AB121" s="138"/>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row>
    <row r="122" spans="8:51">
      <c r="H122" s="138"/>
      <c r="I122" s="139"/>
      <c r="J122" s="139"/>
      <c r="K122" s="139"/>
      <c r="L122" s="139"/>
      <c r="M122" s="139"/>
      <c r="N122" s="139"/>
      <c r="O122" s="139"/>
      <c r="P122" s="139"/>
      <c r="Q122" s="139"/>
      <c r="R122" s="139"/>
      <c r="S122" s="139"/>
      <c r="T122" s="139"/>
      <c r="U122" s="139"/>
      <c r="V122" s="139"/>
      <c r="W122" s="139"/>
      <c r="X122" s="139"/>
      <c r="Y122" s="139"/>
      <c r="Z122" s="139"/>
      <c r="AA122" s="139"/>
      <c r="AB122" s="138"/>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row>
    <row r="123" spans="8:51">
      <c r="H123" s="138"/>
      <c r="I123" s="139"/>
      <c r="J123" s="139"/>
      <c r="K123" s="139"/>
      <c r="L123" s="139"/>
      <c r="M123" s="139"/>
      <c r="N123" s="139"/>
      <c r="O123" s="139"/>
      <c r="P123" s="139"/>
      <c r="Q123" s="139"/>
      <c r="R123" s="139"/>
      <c r="S123" s="139"/>
      <c r="T123" s="139"/>
      <c r="U123" s="139"/>
      <c r="V123" s="139"/>
      <c r="W123" s="139"/>
      <c r="X123" s="139"/>
      <c r="Y123" s="139"/>
      <c r="Z123" s="139"/>
      <c r="AA123" s="139"/>
      <c r="AB123" s="138"/>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row>
    <row r="124" spans="8:51">
      <c r="H124" s="138"/>
      <c r="I124" s="139"/>
      <c r="J124" s="139"/>
      <c r="K124" s="139"/>
      <c r="L124" s="139"/>
      <c r="M124" s="139"/>
      <c r="N124" s="139"/>
      <c r="O124" s="139"/>
      <c r="P124" s="139"/>
      <c r="Q124" s="139"/>
      <c r="R124" s="139"/>
      <c r="S124" s="139"/>
      <c r="T124" s="139"/>
      <c r="U124" s="139"/>
      <c r="V124" s="139"/>
      <c r="W124" s="139"/>
      <c r="X124" s="139"/>
      <c r="Y124" s="139"/>
      <c r="Z124" s="139"/>
      <c r="AA124" s="139"/>
      <c r="AB124" s="138"/>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row>
    <row r="125" spans="8:51">
      <c r="H125" s="138"/>
      <c r="I125" s="139"/>
      <c r="J125" s="139"/>
      <c r="K125" s="139"/>
      <c r="L125" s="139"/>
      <c r="M125" s="139"/>
      <c r="N125" s="139"/>
      <c r="O125" s="139"/>
      <c r="P125" s="139"/>
      <c r="Q125" s="139"/>
      <c r="R125" s="139"/>
      <c r="S125" s="139"/>
      <c r="T125" s="139"/>
      <c r="U125" s="139"/>
      <c r="V125" s="139"/>
      <c r="W125" s="139"/>
      <c r="X125" s="139"/>
      <c r="Y125" s="139"/>
      <c r="Z125" s="139"/>
      <c r="AA125" s="139"/>
      <c r="AB125" s="138"/>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row>
    <row r="126" spans="8:51">
      <c r="H126" s="138"/>
      <c r="I126" s="139"/>
      <c r="J126" s="139"/>
      <c r="K126" s="139"/>
      <c r="L126" s="139"/>
      <c r="M126" s="139"/>
      <c r="N126" s="139"/>
      <c r="O126" s="139"/>
      <c r="P126" s="139"/>
      <c r="Q126" s="139"/>
      <c r="R126" s="139"/>
      <c r="S126" s="139"/>
      <c r="T126" s="139"/>
      <c r="U126" s="139"/>
      <c r="V126" s="139"/>
      <c r="W126" s="139"/>
      <c r="X126" s="139"/>
      <c r="Y126" s="139"/>
      <c r="Z126" s="139"/>
      <c r="AA126" s="139"/>
      <c r="AB126" s="138"/>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row>
    <row r="127" spans="8:51">
      <c r="H127" s="138"/>
      <c r="I127" s="137"/>
      <c r="J127" s="137"/>
      <c r="K127" s="137"/>
      <c r="L127" s="137"/>
      <c r="M127" s="137"/>
      <c r="N127" s="137"/>
      <c r="O127" s="137"/>
      <c r="P127" s="137"/>
      <c r="Q127" s="137"/>
      <c r="R127" s="137"/>
      <c r="S127" s="137"/>
      <c r="T127" s="137"/>
      <c r="U127" s="137"/>
      <c r="V127" s="137"/>
      <c r="W127" s="137"/>
      <c r="X127" s="137"/>
      <c r="Y127" s="137"/>
      <c r="Z127" s="137"/>
      <c r="AA127" s="137"/>
      <c r="AB127" s="138"/>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row>
    <row r="128" spans="8:51">
      <c r="H128" s="138"/>
      <c r="I128" s="137"/>
      <c r="J128" s="137"/>
      <c r="K128" s="137"/>
      <c r="L128" s="137"/>
      <c r="M128" s="137"/>
      <c r="N128" s="137"/>
      <c r="O128" s="137"/>
      <c r="P128" s="137"/>
      <c r="Q128" s="137"/>
      <c r="R128" s="137"/>
      <c r="S128" s="137"/>
      <c r="T128" s="137"/>
      <c r="U128" s="137"/>
      <c r="V128" s="137"/>
      <c r="W128" s="137"/>
      <c r="X128" s="137"/>
      <c r="Y128" s="137"/>
      <c r="Z128" s="137"/>
      <c r="AA128" s="137"/>
      <c r="AB128" s="138"/>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row>
    <row r="129" spans="8:51">
      <c r="H129" s="136"/>
      <c r="I129" s="137"/>
      <c r="J129" s="137"/>
      <c r="K129" s="137"/>
      <c r="L129" s="137"/>
      <c r="M129" s="137"/>
      <c r="N129" s="137"/>
      <c r="O129" s="137"/>
      <c r="P129" s="137"/>
      <c r="Q129" s="137"/>
      <c r="R129" s="137"/>
      <c r="S129" s="137"/>
      <c r="T129" s="137"/>
      <c r="U129" s="137"/>
      <c r="V129" s="137"/>
      <c r="W129" s="137"/>
      <c r="X129" s="137"/>
      <c r="Y129" s="137"/>
      <c r="Z129" s="137"/>
      <c r="AA129" s="137"/>
      <c r="AB129" s="136"/>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row>
    <row r="130" spans="8:51">
      <c r="H130" s="136"/>
      <c r="I130" s="137"/>
      <c r="J130" s="137"/>
      <c r="K130" s="137"/>
      <c r="L130" s="137"/>
      <c r="M130" s="137"/>
      <c r="N130" s="137"/>
      <c r="O130" s="137"/>
      <c r="P130" s="137"/>
      <c r="Q130" s="137"/>
      <c r="R130" s="137"/>
      <c r="S130" s="137"/>
      <c r="T130" s="137"/>
      <c r="U130" s="137"/>
      <c r="V130" s="137"/>
      <c r="W130" s="137"/>
      <c r="X130" s="137"/>
      <c r="Y130" s="137"/>
      <c r="Z130" s="137"/>
      <c r="AA130" s="137"/>
      <c r="AB130" s="136"/>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row>
    <row r="131" spans="8:51">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19"/>
  <sheetViews>
    <sheetView workbookViewId="0">
      <selection activeCell="A19" sqref="A19:XFD19"/>
    </sheetView>
  </sheetViews>
  <sheetFormatPr defaultRowHeight="14.25"/>
  <cols>
    <col min="1" max="1" width="106.7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547</v>
      </c>
    </row>
    <row r="5" spans="1:18" s="120" customFormat="1" ht="155.25" customHeight="1">
      <c r="A5" s="150" t="s">
        <v>548</v>
      </c>
    </row>
    <row r="6" spans="1:18" s="120" customFormat="1" ht="15" thickBot="1">
      <c r="A6" s="119" t="s">
        <v>549</v>
      </c>
    </row>
    <row r="7" spans="1:18" s="120" customFormat="1" ht="84.75" customHeight="1">
      <c r="A7" s="150" t="s">
        <v>550</v>
      </c>
    </row>
    <row r="8" spans="1:18" s="120" customFormat="1" ht="15" thickBot="1">
      <c r="A8" s="119" t="s">
        <v>551</v>
      </c>
      <c r="B8" s="121"/>
    </row>
    <row r="9" spans="1:18" s="120" customFormat="1" ht="67.5">
      <c r="A9" s="150" t="s">
        <v>552</v>
      </c>
    </row>
    <row r="10" spans="1:18" ht="15" thickBot="1">
      <c r="A10" s="119" t="s">
        <v>553</v>
      </c>
    </row>
    <row r="11" spans="1:18" ht="54" customHeight="1">
      <c r="A11" s="150" t="s">
        <v>554</v>
      </c>
    </row>
    <row r="12" spans="1:18" ht="15" thickBot="1">
      <c r="A12" s="119" t="s">
        <v>555</v>
      </c>
    </row>
    <row r="13" spans="1:18" ht="88.5" customHeight="1">
      <c r="A13" s="150" t="s">
        <v>556</v>
      </c>
    </row>
    <row r="14" spans="1:18" ht="15" thickBot="1">
      <c r="A14" s="119" t="s">
        <v>557</v>
      </c>
    </row>
    <row r="15" spans="1:18" ht="57" customHeight="1">
      <c r="A15" s="150" t="s">
        <v>558</v>
      </c>
    </row>
    <row r="16" spans="1:18" ht="15" thickBot="1">
      <c r="A16" s="119" t="s">
        <v>559</v>
      </c>
    </row>
    <row r="17" spans="1:1" ht="81">
      <c r="A17" s="150" t="s">
        <v>560</v>
      </c>
    </row>
    <row r="18" spans="1:1" ht="15" thickBot="1">
      <c r="A18" s="119" t="s">
        <v>561</v>
      </c>
    </row>
    <row r="19" spans="1:1" ht="54">
      <c r="A19" s="150" t="s">
        <v>562</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148"/>
  <sheetViews>
    <sheetView topLeftCell="A133" workbookViewId="0">
      <selection activeCell="A146" sqref="A146"/>
    </sheetView>
  </sheetViews>
  <sheetFormatPr defaultRowHeight="14.25"/>
  <cols>
    <col min="1" max="1" width="124.75" customWidth="1"/>
  </cols>
  <sheetData>
    <row r="4" spans="1:14" ht="15" thickBot="1"/>
    <row r="5" spans="1:14" s="122" customFormat="1" ht="14.25" customHeight="1">
      <c r="A5" s="128" t="s">
        <v>337</v>
      </c>
      <c r="B5" s="123"/>
      <c r="C5" s="123"/>
      <c r="D5" s="123"/>
      <c r="E5" s="123"/>
      <c r="F5" s="123"/>
      <c r="G5" s="123"/>
      <c r="H5" s="123"/>
      <c r="I5" s="123"/>
      <c r="J5" s="123"/>
      <c r="K5" s="123"/>
      <c r="L5" s="123"/>
      <c r="M5" s="123"/>
      <c r="N5" s="123"/>
    </row>
    <row r="6" spans="1:14" ht="15" thickBot="1">
      <c r="A6" s="119" t="s">
        <v>496</v>
      </c>
    </row>
    <row r="7" spans="1:14">
      <c r="A7" s="150" t="s">
        <v>392</v>
      </c>
    </row>
    <row r="8" spans="1:14" ht="15" thickBot="1">
      <c r="A8" s="119" t="s">
        <v>497</v>
      </c>
    </row>
    <row r="9" spans="1:14">
      <c r="A9" s="150" t="s">
        <v>393</v>
      </c>
    </row>
    <row r="10" spans="1:14" ht="15" thickBot="1">
      <c r="A10" s="119" t="s">
        <v>498</v>
      </c>
    </row>
    <row r="11" spans="1:14">
      <c r="A11" s="150" t="s">
        <v>394</v>
      </c>
    </row>
    <row r="12" spans="1:14" ht="15" thickBot="1">
      <c r="A12" s="119" t="s">
        <v>499</v>
      </c>
    </row>
    <row r="13" spans="1:14">
      <c r="A13" s="150" t="s">
        <v>395</v>
      </c>
    </row>
    <row r="14" spans="1:14" ht="15" thickBot="1">
      <c r="A14" s="119" t="s">
        <v>500</v>
      </c>
    </row>
    <row r="15" spans="1:14">
      <c r="A15" s="150" t="s">
        <v>396</v>
      </c>
    </row>
    <row r="16" spans="1:14" ht="15" thickBot="1">
      <c r="A16" s="119" t="s">
        <v>501</v>
      </c>
    </row>
    <row r="17" spans="1:1">
      <c r="A17" s="150" t="s">
        <v>397</v>
      </c>
    </row>
    <row r="18" spans="1:1">
      <c r="A18" s="156" t="s">
        <v>502</v>
      </c>
    </row>
    <row r="19" spans="1:1">
      <c r="A19" s="150" t="s">
        <v>398</v>
      </c>
    </row>
    <row r="20" spans="1:1" s="150" customFormat="1" thickBot="1">
      <c r="A20" s="119" t="s">
        <v>503</v>
      </c>
    </row>
    <row r="21" spans="1:1">
      <c r="A21" s="150" t="s">
        <v>399</v>
      </c>
    </row>
    <row r="22" spans="1:1" ht="15" thickBot="1">
      <c r="A22" s="119" t="s">
        <v>504</v>
      </c>
    </row>
    <row r="23" spans="1:1">
      <c r="A23" s="150" t="s">
        <v>400</v>
      </c>
    </row>
    <row r="24" spans="1:1" ht="15" thickBot="1">
      <c r="A24" s="119" t="s">
        <v>505</v>
      </c>
    </row>
    <row r="25" spans="1:1">
      <c r="A25" s="150" t="s">
        <v>401</v>
      </c>
    </row>
    <row r="26" spans="1:1" ht="15" thickBot="1">
      <c r="A26" s="119" t="s">
        <v>506</v>
      </c>
    </row>
    <row r="27" spans="1:1">
      <c r="A27" s="150" t="s">
        <v>402</v>
      </c>
    </row>
    <row r="28" spans="1:1">
      <c r="A28" s="156" t="s">
        <v>507</v>
      </c>
    </row>
    <row r="29" spans="1:1">
      <c r="A29" s="150" t="s">
        <v>403</v>
      </c>
    </row>
    <row r="30" spans="1:1">
      <c r="A30" s="156" t="s">
        <v>508</v>
      </c>
    </row>
    <row r="31" spans="1:1">
      <c r="A31" s="150" t="s">
        <v>404</v>
      </c>
    </row>
    <row r="32" spans="1:1">
      <c r="A32" s="156" t="s">
        <v>509</v>
      </c>
    </row>
    <row r="33" spans="1:1">
      <c r="A33" s="150" t="s">
        <v>405</v>
      </c>
    </row>
    <row r="34" spans="1:1">
      <c r="A34" s="156" t="s">
        <v>510</v>
      </c>
    </row>
    <row r="35" spans="1:1">
      <c r="A35" s="150" t="s">
        <v>406</v>
      </c>
    </row>
    <row r="36" spans="1:1">
      <c r="A36" s="156" t="s">
        <v>511</v>
      </c>
    </row>
    <row r="37" spans="1:1">
      <c r="A37" s="150" t="s">
        <v>407</v>
      </c>
    </row>
    <row r="38" spans="1:1">
      <c r="A38" s="156" t="s">
        <v>512</v>
      </c>
    </row>
    <row r="39" spans="1:1">
      <c r="A39" s="150" t="s">
        <v>408</v>
      </c>
    </row>
    <row r="40" spans="1:1">
      <c r="A40" s="156" t="s">
        <v>513</v>
      </c>
    </row>
    <row r="41" spans="1:1">
      <c r="A41" s="150" t="s">
        <v>416</v>
      </c>
    </row>
    <row r="42" spans="1:1">
      <c r="A42" s="156" t="s">
        <v>514</v>
      </c>
    </row>
    <row r="43" spans="1:1">
      <c r="A43" s="150" t="s">
        <v>417</v>
      </c>
    </row>
    <row r="44" spans="1:1">
      <c r="A44" s="156" t="s">
        <v>515</v>
      </c>
    </row>
    <row r="45" spans="1:1">
      <c r="A45" s="150" t="s">
        <v>418</v>
      </c>
    </row>
    <row r="46" spans="1:1">
      <c r="A46" s="156" t="s">
        <v>516</v>
      </c>
    </row>
    <row r="47" spans="1:1">
      <c r="A47" s="150" t="s">
        <v>419</v>
      </c>
    </row>
    <row r="48" spans="1:1">
      <c r="A48" s="156" t="s">
        <v>517</v>
      </c>
    </row>
    <row r="49" spans="1:1">
      <c r="A49" s="150" t="s">
        <v>420</v>
      </c>
    </row>
    <row r="50" spans="1:1">
      <c r="A50" s="156" t="s">
        <v>518</v>
      </c>
    </row>
    <row r="51" spans="1:1">
      <c r="A51" s="150" t="s">
        <v>421</v>
      </c>
    </row>
    <row r="52" spans="1:1">
      <c r="A52" s="156" t="s">
        <v>519</v>
      </c>
    </row>
    <row r="53" spans="1:1">
      <c r="A53" s="150" t="s">
        <v>422</v>
      </c>
    </row>
    <row r="54" spans="1:1">
      <c r="A54" s="156" t="s">
        <v>520</v>
      </c>
    </row>
    <row r="55" spans="1:1">
      <c r="A55" s="150" t="s">
        <v>423</v>
      </c>
    </row>
    <row r="56" spans="1:1">
      <c r="A56" s="156" t="s">
        <v>521</v>
      </c>
    </row>
    <row r="57" spans="1:1">
      <c r="A57" s="150" t="s">
        <v>424</v>
      </c>
    </row>
    <row r="58" spans="1:1">
      <c r="A58" s="156" t="s">
        <v>522</v>
      </c>
    </row>
    <row r="59" spans="1:1">
      <c r="A59" s="150" t="s">
        <v>425</v>
      </c>
    </row>
    <row r="60" spans="1:1">
      <c r="A60" s="156" t="s">
        <v>523</v>
      </c>
    </row>
    <row r="61" spans="1:1">
      <c r="A61" s="150" t="s">
        <v>426</v>
      </c>
    </row>
    <row r="62" spans="1:1">
      <c r="A62" s="156" t="s">
        <v>524</v>
      </c>
    </row>
    <row r="63" spans="1:1">
      <c r="A63" s="150" t="s">
        <v>427</v>
      </c>
    </row>
    <row r="64" spans="1:1">
      <c r="A64" s="156" t="s">
        <v>525</v>
      </c>
    </row>
    <row r="65" spans="1:1">
      <c r="A65" s="150" t="s">
        <v>428</v>
      </c>
    </row>
    <row r="66" spans="1:1">
      <c r="A66" s="156" t="s">
        <v>526</v>
      </c>
    </row>
    <row r="67" spans="1:1">
      <c r="A67" s="150" t="s">
        <v>429</v>
      </c>
    </row>
    <row r="68" spans="1:1">
      <c r="A68" s="156" t="s">
        <v>527</v>
      </c>
    </row>
    <row r="69" spans="1:1">
      <c r="A69" s="150" t="s">
        <v>430</v>
      </c>
    </row>
    <row r="70" spans="1:1">
      <c r="A70" s="156" t="s">
        <v>528</v>
      </c>
    </row>
    <row r="71" spans="1:1">
      <c r="A71" s="150" t="s">
        <v>431</v>
      </c>
    </row>
    <row r="72" spans="1:1">
      <c r="A72" s="156" t="s">
        <v>529</v>
      </c>
    </row>
    <row r="73" spans="1:1">
      <c r="A73" s="150" t="s">
        <v>432</v>
      </c>
    </row>
    <row r="74" spans="1:1">
      <c r="A74" s="156" t="s">
        <v>530</v>
      </c>
    </row>
    <row r="75" spans="1:1">
      <c r="A75" s="150" t="s">
        <v>433</v>
      </c>
    </row>
    <row r="76" spans="1:1">
      <c r="A76" s="156" t="s">
        <v>531</v>
      </c>
    </row>
    <row r="77" spans="1:1">
      <c r="A77" s="150" t="s">
        <v>434</v>
      </c>
    </row>
    <row r="78" spans="1:1">
      <c r="A78" s="156" t="s">
        <v>532</v>
      </c>
    </row>
    <row r="79" spans="1:1">
      <c r="A79" s="150" t="s">
        <v>435</v>
      </c>
    </row>
    <row r="80" spans="1:1">
      <c r="A80" s="156" t="s">
        <v>533</v>
      </c>
    </row>
    <row r="81" spans="1:1">
      <c r="A81" s="150" t="s">
        <v>436</v>
      </c>
    </row>
    <row r="82" spans="1:1">
      <c r="A82" s="156" t="s">
        <v>534</v>
      </c>
    </row>
    <row r="83" spans="1:1">
      <c r="A83" s="150" t="s">
        <v>437</v>
      </c>
    </row>
    <row r="84" spans="1:1">
      <c r="A84" s="156" t="s">
        <v>535</v>
      </c>
    </row>
    <row r="85" spans="1:1">
      <c r="A85" s="150" t="s">
        <v>438</v>
      </c>
    </row>
    <row r="86" spans="1:1">
      <c r="A86" s="156" t="s">
        <v>536</v>
      </c>
    </row>
    <row r="87" spans="1:1">
      <c r="A87" s="150" t="s">
        <v>439</v>
      </c>
    </row>
    <row r="88" spans="1:1">
      <c r="A88" s="156" t="s">
        <v>537</v>
      </c>
    </row>
    <row r="89" spans="1:1">
      <c r="A89" s="150" t="s">
        <v>440</v>
      </c>
    </row>
    <row r="90" spans="1:1">
      <c r="A90" s="156" t="s">
        <v>538</v>
      </c>
    </row>
    <row r="91" spans="1:1">
      <c r="A91" s="150" t="s">
        <v>441</v>
      </c>
    </row>
    <row r="92" spans="1:1">
      <c r="A92" s="156" t="s">
        <v>539</v>
      </c>
    </row>
    <row r="93" spans="1:1">
      <c r="A93" s="150" t="s">
        <v>442</v>
      </c>
    </row>
    <row r="94" spans="1:1">
      <c r="A94" s="156" t="s">
        <v>540</v>
      </c>
    </row>
    <row r="95" spans="1:1">
      <c r="A95" s="150" t="s">
        <v>443</v>
      </c>
    </row>
    <row r="96" spans="1:1">
      <c r="A96" s="156" t="s">
        <v>541</v>
      </c>
    </row>
    <row r="97" spans="1:1">
      <c r="A97" s="150" t="s">
        <v>444</v>
      </c>
    </row>
    <row r="98" spans="1:1">
      <c r="A98" s="156" t="s">
        <v>542</v>
      </c>
    </row>
    <row r="99" spans="1:1">
      <c r="A99" s="150" t="s">
        <v>445</v>
      </c>
    </row>
    <row r="100" spans="1:1">
      <c r="A100" s="156" t="s">
        <v>543</v>
      </c>
    </row>
    <row r="101" spans="1:1">
      <c r="A101" s="150" t="s">
        <v>446</v>
      </c>
    </row>
    <row r="102" spans="1:1">
      <c r="A102" s="156" t="s">
        <v>544</v>
      </c>
    </row>
    <row r="103" spans="1:1">
      <c r="A103" s="150" t="s">
        <v>447</v>
      </c>
    </row>
    <row r="104" spans="1:1">
      <c r="A104" s="156" t="s">
        <v>545</v>
      </c>
    </row>
    <row r="105" spans="1:1">
      <c r="A105" s="150" t="s">
        <v>448</v>
      </c>
    </row>
    <row r="106" spans="1:1">
      <c r="A106" s="156" t="s">
        <v>455</v>
      </c>
    </row>
    <row r="107" spans="1:1">
      <c r="A107" s="150" t="s">
        <v>456</v>
      </c>
    </row>
    <row r="108" spans="1:1">
      <c r="A108" s="156" t="s">
        <v>457</v>
      </c>
    </row>
    <row r="109" spans="1:1">
      <c r="A109" s="150" t="s">
        <v>458</v>
      </c>
    </row>
    <row r="110" spans="1:1">
      <c r="A110" s="156" t="s">
        <v>459</v>
      </c>
    </row>
    <row r="111" spans="1:1">
      <c r="A111" s="150" t="s">
        <v>460</v>
      </c>
    </row>
    <row r="112" spans="1:1">
      <c r="A112" s="156" t="s">
        <v>461</v>
      </c>
    </row>
    <row r="113" spans="1:1">
      <c r="A113" s="150" t="s">
        <v>462</v>
      </c>
    </row>
    <row r="114" spans="1:1">
      <c r="A114" s="156" t="s">
        <v>463</v>
      </c>
    </row>
    <row r="115" spans="1:1">
      <c r="A115" s="150" t="s">
        <v>464</v>
      </c>
    </row>
    <row r="116" spans="1:1">
      <c r="A116" s="156" t="s">
        <v>465</v>
      </c>
    </row>
    <row r="117" spans="1:1">
      <c r="A117" s="150" t="s">
        <v>466</v>
      </c>
    </row>
    <row r="118" spans="1:1">
      <c r="A118" s="156" t="s">
        <v>467</v>
      </c>
    </row>
    <row r="119" spans="1:1">
      <c r="A119" s="150" t="s">
        <v>468</v>
      </c>
    </row>
    <row r="120" spans="1:1">
      <c r="A120" s="156" t="s">
        <v>469</v>
      </c>
    </row>
    <row r="121" spans="1:1">
      <c r="A121" s="150" t="s">
        <v>470</v>
      </c>
    </row>
    <row r="122" spans="1:1">
      <c r="A122" s="156" t="s">
        <v>471</v>
      </c>
    </row>
    <row r="123" spans="1:1">
      <c r="A123" s="150" t="s">
        <v>472</v>
      </c>
    </row>
    <row r="124" spans="1:1">
      <c r="A124" s="156" t="s">
        <v>473</v>
      </c>
    </row>
    <row r="125" spans="1:1">
      <c r="A125" s="150" t="s">
        <v>474</v>
      </c>
    </row>
    <row r="126" spans="1:1">
      <c r="A126" s="156" t="s">
        <v>475</v>
      </c>
    </row>
    <row r="127" spans="1:1">
      <c r="A127" s="150" t="s">
        <v>476</v>
      </c>
    </row>
    <row r="128" spans="1:1">
      <c r="A128" s="156" t="s">
        <v>477</v>
      </c>
    </row>
    <row r="129" spans="1:1">
      <c r="A129" s="150" t="s">
        <v>478</v>
      </c>
    </row>
    <row r="130" spans="1:1">
      <c r="A130" s="156" t="s">
        <v>479</v>
      </c>
    </row>
    <row r="131" spans="1:1">
      <c r="A131" s="150" t="s">
        <v>480</v>
      </c>
    </row>
    <row r="132" spans="1:1">
      <c r="A132" s="156" t="s">
        <v>481</v>
      </c>
    </row>
    <row r="133" spans="1:1">
      <c r="A133" s="150" t="s">
        <v>482</v>
      </c>
    </row>
    <row r="134" spans="1:1">
      <c r="A134" s="156" t="s">
        <v>483</v>
      </c>
    </row>
    <row r="135" spans="1:1">
      <c r="A135" s="150" t="s">
        <v>484</v>
      </c>
    </row>
    <row r="136" spans="1:1">
      <c r="A136" s="156" t="s">
        <v>485</v>
      </c>
    </row>
    <row r="137" spans="1:1">
      <c r="A137" s="150" t="s">
        <v>486</v>
      </c>
    </row>
    <row r="138" spans="1:1">
      <c r="A138" s="156" t="s">
        <v>487</v>
      </c>
    </row>
    <row r="139" spans="1:1">
      <c r="A139" s="150" t="s">
        <v>488</v>
      </c>
    </row>
    <row r="140" spans="1:1">
      <c r="A140" s="156" t="s">
        <v>489</v>
      </c>
    </row>
    <row r="141" spans="1:1">
      <c r="A141" s="150" t="s">
        <v>490</v>
      </c>
    </row>
    <row r="142" spans="1:1">
      <c r="A142" s="156" t="s">
        <v>491</v>
      </c>
    </row>
    <row r="143" spans="1:1">
      <c r="A143" s="150" t="s">
        <v>492</v>
      </c>
    </row>
    <row r="144" spans="1:1">
      <c r="A144" s="156" t="s">
        <v>493</v>
      </c>
    </row>
    <row r="145" spans="1:1">
      <c r="A145" s="150" t="s">
        <v>494</v>
      </c>
    </row>
    <row r="146" spans="1:1">
      <c r="A146" s="156" t="s">
        <v>546</v>
      </c>
    </row>
    <row r="147" spans="1:1">
      <c r="A147" s="150" t="s">
        <v>495</v>
      </c>
    </row>
    <row r="148" spans="1:1">
      <c r="A148" s="150" t="s">
        <v>372</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黄彬</cp:lastModifiedBy>
  <dcterms:created xsi:type="dcterms:W3CDTF">2012-04-17T08:25:26Z</dcterms:created>
  <dcterms:modified xsi:type="dcterms:W3CDTF">2014-11-04T07:39:49Z</dcterms:modified>
</cp:coreProperties>
</file>