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iterate="1"/>
</workbook>
</file>

<file path=xl/calcChain.xml><?xml version="1.0" encoding="utf-8"?>
<calcChain xmlns="http://schemas.openxmlformats.org/spreadsheetml/2006/main">
  <c r="H2" i="54" l="1"/>
  <c r="H2" i="56"/>
  <c r="H2" i="43"/>
  <c r="U2" i="43"/>
  <c r="Q2" i="43"/>
  <c r="H2" i="44"/>
  <c r="H2" i="55"/>
  <c r="H2" i="53"/>
  <c r="G88" i="52"/>
  <c r="C88" i="52"/>
  <c r="G86" i="52"/>
  <c r="C86" i="52"/>
  <c r="G84" i="52"/>
  <c r="C84" i="52"/>
  <c r="G82" i="52"/>
  <c r="C82" i="52"/>
  <c r="G80" i="52"/>
  <c r="C80" i="52"/>
  <c r="G78" i="52"/>
  <c r="C78" i="52"/>
  <c r="G76" i="52"/>
  <c r="C76" i="52"/>
  <c r="G74" i="52"/>
  <c r="C74" i="52"/>
  <c r="G72" i="52"/>
  <c r="C72" i="52"/>
  <c r="G70" i="52"/>
  <c r="C70" i="52"/>
  <c r="G68" i="52"/>
  <c r="C68" i="52"/>
  <c r="G66" i="52"/>
  <c r="C66" i="52"/>
  <c r="G64" i="52"/>
  <c r="C64" i="52"/>
  <c r="G62" i="52"/>
  <c r="C62" i="52"/>
  <c r="G60" i="52"/>
  <c r="C60" i="52"/>
  <c r="G58" i="52"/>
  <c r="C58" i="52"/>
  <c r="G56" i="52"/>
  <c r="C56" i="52"/>
  <c r="G54" i="52"/>
  <c r="C54" i="52"/>
  <c r="G52" i="52"/>
  <c r="C52" i="52"/>
  <c r="G50" i="52"/>
  <c r="C50" i="52"/>
  <c r="G48" i="52"/>
  <c r="C48" i="52"/>
  <c r="G46" i="52"/>
  <c r="C46" i="52"/>
  <c r="G44" i="52"/>
  <c r="C44" i="52"/>
  <c r="G42" i="52"/>
  <c r="C42" i="52"/>
  <c r="G40" i="52"/>
  <c r="C40" i="52"/>
  <c r="G87" i="52"/>
  <c r="C81" i="52"/>
  <c r="G79" i="52"/>
  <c r="C73" i="52"/>
  <c r="G71" i="52"/>
  <c r="C65" i="52"/>
  <c r="G63" i="52"/>
  <c r="C57" i="52"/>
  <c r="G55" i="52"/>
  <c r="C49" i="52"/>
  <c r="G47" i="52"/>
  <c r="C41" i="52"/>
  <c r="G39" i="52"/>
  <c r="G37" i="52"/>
  <c r="C37" i="52"/>
  <c r="G35" i="52"/>
  <c r="C35" i="52"/>
  <c r="G33" i="52"/>
  <c r="C33" i="52"/>
  <c r="G31" i="52"/>
  <c r="C31" i="52"/>
  <c r="G29" i="52"/>
  <c r="C29" i="52"/>
  <c r="G27" i="52"/>
  <c r="C27" i="52"/>
  <c r="G25" i="52"/>
  <c r="C25" i="52"/>
  <c r="G23" i="52"/>
  <c r="C23" i="52"/>
  <c r="G21" i="52"/>
  <c r="C21" i="52"/>
  <c r="G19" i="52"/>
  <c r="C19" i="52"/>
  <c r="G17" i="52"/>
  <c r="C17" i="52"/>
  <c r="G15" i="52"/>
  <c r="C15" i="52"/>
  <c r="G13" i="52"/>
  <c r="C13" i="52"/>
  <c r="G11" i="52"/>
  <c r="C11" i="52"/>
  <c r="G9" i="52"/>
  <c r="C9" i="52"/>
  <c r="G7" i="52"/>
  <c r="C7" i="52"/>
  <c r="G83" i="52"/>
  <c r="G75" i="52"/>
  <c r="G67" i="52"/>
  <c r="C61" i="52"/>
  <c r="G51" i="52"/>
  <c r="C45" i="52"/>
  <c r="C87" i="52"/>
  <c r="G85" i="52"/>
  <c r="C79" i="52"/>
  <c r="G77" i="52"/>
  <c r="C71" i="52"/>
  <c r="G69" i="52"/>
  <c r="C63" i="52"/>
  <c r="G61" i="52"/>
  <c r="C55" i="52"/>
  <c r="G53" i="52"/>
  <c r="C47" i="52"/>
  <c r="G45" i="52"/>
  <c r="C39" i="52"/>
  <c r="C85" i="52"/>
  <c r="C77" i="52"/>
  <c r="C69" i="52"/>
  <c r="G59" i="52"/>
  <c r="C53" i="52"/>
  <c r="G65" i="52"/>
  <c r="C59" i="52"/>
  <c r="C36" i="52"/>
  <c r="G34" i="52"/>
  <c r="C32" i="52"/>
  <c r="G30" i="52"/>
  <c r="C28" i="52"/>
  <c r="G26" i="52"/>
  <c r="C24" i="52"/>
  <c r="G22" i="52"/>
  <c r="C20" i="52"/>
  <c r="G18" i="52"/>
  <c r="C16" i="52"/>
  <c r="G14" i="52"/>
  <c r="C12" i="52"/>
  <c r="G10" i="52"/>
  <c r="C8" i="52"/>
  <c r="C75" i="52"/>
  <c r="G49" i="52"/>
  <c r="C34" i="52"/>
  <c r="G32" i="52"/>
  <c r="C26" i="52"/>
  <c r="G24" i="52"/>
  <c r="G20" i="52"/>
  <c r="C14" i="52"/>
  <c r="G12" i="52"/>
  <c r="C67" i="52"/>
  <c r="C83" i="52"/>
  <c r="G57" i="52"/>
  <c r="C51" i="52"/>
  <c r="G41" i="52"/>
  <c r="G38" i="52"/>
  <c r="G81" i="52"/>
  <c r="G43" i="52"/>
  <c r="C38" i="52"/>
  <c r="G36" i="52"/>
  <c r="C30" i="52"/>
  <c r="G28" i="52"/>
  <c r="C22" i="52"/>
  <c r="C18" i="52"/>
  <c r="G16" i="52"/>
  <c r="C10" i="52"/>
  <c r="G8" i="52"/>
  <c r="G73" i="52"/>
  <c r="C43" i="52"/>
  <c r="G26" i="57"/>
  <c r="C26" i="57"/>
  <c r="M25" i="57"/>
  <c r="N24" i="57"/>
  <c r="J23" i="57"/>
  <c r="F23" i="57"/>
  <c r="B23" i="57"/>
  <c r="G22" i="57"/>
  <c r="C22" i="57"/>
  <c r="M21" i="57"/>
  <c r="N20" i="57"/>
  <c r="J19" i="57"/>
  <c r="F19" i="57"/>
  <c r="B19" i="57"/>
  <c r="G18" i="57"/>
  <c r="C18" i="57"/>
  <c r="M17" i="57"/>
  <c r="N16" i="57"/>
  <c r="J15" i="57"/>
  <c r="F15" i="57"/>
  <c r="B15" i="57"/>
  <c r="G14" i="57"/>
  <c r="C14" i="57"/>
  <c r="M13" i="57"/>
  <c r="N12" i="57"/>
  <c r="J11" i="57"/>
  <c r="F11" i="57"/>
  <c r="B11" i="57"/>
  <c r="G10" i="57"/>
  <c r="C10" i="57"/>
  <c r="M9" i="57"/>
  <c r="J24" i="57"/>
  <c r="B24" i="57"/>
  <c r="C23" i="57"/>
  <c r="F20" i="57"/>
  <c r="C19" i="57"/>
  <c r="J16" i="57"/>
  <c r="G15" i="57"/>
  <c r="M14" i="57"/>
  <c r="N13" i="57"/>
  <c r="B12" i="57"/>
  <c r="C11" i="57"/>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G9" i="57"/>
  <c r="C9" i="57"/>
  <c r="F9" i="57"/>
  <c r="M26" i="57"/>
  <c r="F24" i="57"/>
  <c r="G23" i="57"/>
  <c r="J20" i="57"/>
  <c r="M18" i="57"/>
  <c r="N17" i="57"/>
  <c r="B16" i="57"/>
  <c r="C15" i="57"/>
  <c r="F12" i="57"/>
  <c r="G11" i="57"/>
  <c r="N26" i="57"/>
  <c r="J25" i="57"/>
  <c r="F25" i="57"/>
  <c r="B25" i="57"/>
  <c r="G24" i="57"/>
  <c r="C24" i="57"/>
  <c r="M23" i="57"/>
  <c r="N22" i="57"/>
  <c r="J21" i="57"/>
  <c r="F21" i="57"/>
  <c r="B21" i="57"/>
  <c r="G20" i="57"/>
  <c r="C20" i="57"/>
  <c r="M19" i="57"/>
  <c r="N18" i="57"/>
  <c r="J17" i="57"/>
  <c r="F17" i="57"/>
  <c r="B17" i="57"/>
  <c r="G16" i="57"/>
  <c r="C16" i="57"/>
  <c r="M15" i="57"/>
  <c r="N14" i="57"/>
  <c r="J13" i="57"/>
  <c r="F13" i="57"/>
  <c r="B13" i="57"/>
  <c r="G12" i="57"/>
  <c r="C12" i="57"/>
  <c r="M11" i="57"/>
  <c r="N10" i="57"/>
  <c r="J9" i="57"/>
  <c r="B9" i="57"/>
  <c r="N25" i="57"/>
  <c r="M22" i="57"/>
  <c r="N21" i="57"/>
  <c r="B20" i="57"/>
  <c r="G19" i="57"/>
  <c r="F16" i="57"/>
  <c r="J12" i="57"/>
  <c r="M10" i="57"/>
  <c r="N9" i="57"/>
  <c r="P4" i="49"/>
  <c r="P11" i="49"/>
  <c r="P5" i="49"/>
  <c r="P14" i="49"/>
  <c r="P12" i="49"/>
  <c r="P10" i="49"/>
  <c r="P8" i="49"/>
  <c r="P6" i="49"/>
  <c r="P13" i="49"/>
  <c r="P7" i="49"/>
  <c r="H2" i="49"/>
  <c r="P9" i="49"/>
  <c r="Q19" i="49" l="1"/>
  <c r="D5" i="52" l="1"/>
  <c r="C11" i="1"/>
  <c r="Q18" i="49" s="1"/>
  <c r="F8" i="52"/>
  <c r="M9" i="52"/>
  <c r="H11" i="52"/>
  <c r="D13" i="52"/>
  <c r="J14" i="52"/>
  <c r="F16" i="52"/>
  <c r="M17" i="52"/>
  <c r="H19" i="52"/>
  <c r="D21" i="52"/>
  <c r="J22" i="52"/>
  <c r="F24" i="52"/>
  <c r="M25" i="52"/>
  <c r="H27" i="52"/>
  <c r="D29" i="52"/>
  <c r="J30" i="52"/>
  <c r="F32" i="52"/>
  <c r="M33" i="52"/>
  <c r="H35" i="52"/>
  <c r="F36" i="52"/>
  <c r="M37" i="52"/>
  <c r="I11" i="52"/>
  <c r="L14" i="52"/>
  <c r="I19" i="52"/>
  <c r="I23" i="52"/>
  <c r="L26" i="52"/>
  <c r="I31" i="52"/>
  <c r="L34" i="52"/>
  <c r="L55" i="52"/>
  <c r="I68" i="52"/>
  <c r="D7" i="52"/>
  <c r="J8" i="52"/>
  <c r="H9" i="52"/>
  <c r="F10" i="52"/>
  <c r="D11" i="52"/>
  <c r="M11" i="52"/>
  <c r="J12" i="52"/>
  <c r="H13" i="52"/>
  <c r="F14" i="52"/>
  <c r="D15" i="52"/>
  <c r="M15" i="52"/>
  <c r="J16" i="52"/>
  <c r="H17" i="52"/>
  <c r="F18" i="52"/>
  <c r="D19" i="52"/>
  <c r="M19" i="52"/>
  <c r="J20" i="52"/>
  <c r="H21" i="52"/>
  <c r="F22" i="52"/>
  <c r="D23" i="52"/>
  <c r="M23" i="52"/>
  <c r="J24" i="52"/>
  <c r="H25" i="52"/>
  <c r="F26" i="52"/>
  <c r="D27" i="52"/>
  <c r="M27" i="52"/>
  <c r="J28" i="52"/>
  <c r="H29" i="52"/>
  <c r="F30" i="52"/>
  <c r="D31" i="52"/>
  <c r="M31" i="52"/>
  <c r="J32" i="52"/>
  <c r="H33" i="52"/>
  <c r="F34" i="52"/>
  <c r="D35" i="52"/>
  <c r="M35" i="52"/>
  <c r="J36" i="52"/>
  <c r="H37" i="52"/>
  <c r="I44" i="52"/>
  <c r="L63" i="52"/>
  <c r="I76" i="52"/>
  <c r="H7" i="52"/>
  <c r="D9" i="52"/>
  <c r="J10" i="52"/>
  <c r="F12" i="52"/>
  <c r="M13" i="52"/>
  <c r="H15" i="52"/>
  <c r="D17" i="52"/>
  <c r="J18" i="52"/>
  <c r="F20" i="52"/>
  <c r="M21" i="52"/>
  <c r="H23" i="52"/>
  <c r="D25" i="52"/>
  <c r="J26" i="52"/>
  <c r="F28" i="52"/>
  <c r="M29" i="52"/>
  <c r="H31" i="52"/>
  <c r="D33" i="52"/>
  <c r="J34" i="52"/>
  <c r="D37" i="52"/>
  <c r="L39" i="52"/>
  <c r="L47" i="52"/>
  <c r="I60" i="52"/>
  <c r="L79" i="52"/>
  <c r="I7" i="52"/>
  <c r="L10" i="52"/>
  <c r="I15" i="52"/>
  <c r="L18" i="52"/>
  <c r="L22" i="52"/>
  <c r="I27" i="52"/>
  <c r="L30" i="52"/>
  <c r="I35" i="52"/>
  <c r="L87" i="52"/>
  <c r="M7" i="52"/>
  <c r="L8" i="52"/>
  <c r="I9" i="52"/>
  <c r="L12" i="52"/>
  <c r="I13" i="52"/>
  <c r="L16" i="52"/>
  <c r="I17" i="52"/>
  <c r="L20" i="52"/>
  <c r="I21" i="52"/>
  <c r="L24" i="52"/>
  <c r="I25" i="52"/>
  <c r="L28" i="52"/>
  <c r="I29" i="52"/>
  <c r="L32" i="52"/>
  <c r="I33" i="52"/>
  <c r="L36" i="52"/>
  <c r="I37" i="52"/>
  <c r="I38" i="52"/>
  <c r="L41" i="52"/>
  <c r="I52" i="52"/>
  <c r="L71" i="52"/>
  <c r="I84" i="52"/>
  <c r="I46" i="52"/>
  <c r="L49" i="52"/>
  <c r="I62" i="52"/>
  <c r="L65" i="52"/>
  <c r="L73" i="52"/>
  <c r="I78" i="52"/>
  <c r="L81" i="52"/>
  <c r="I86" i="52"/>
  <c r="F7" i="52"/>
  <c r="J7" i="52"/>
  <c r="D8" i="52"/>
  <c r="H8" i="52"/>
  <c r="M8" i="52"/>
  <c r="F9" i="52"/>
  <c r="J9" i="52"/>
  <c r="D10" i="52"/>
  <c r="H10" i="52"/>
  <c r="M10" i="52"/>
  <c r="F11" i="52"/>
  <c r="J11" i="52"/>
  <c r="D12" i="52"/>
  <c r="H12" i="52"/>
  <c r="M12" i="52"/>
  <c r="F13" i="52"/>
  <c r="J13" i="52"/>
  <c r="D14" i="52"/>
  <c r="H14" i="52"/>
  <c r="M14" i="52"/>
  <c r="F15" i="52"/>
  <c r="J15" i="52"/>
  <c r="D16" i="52"/>
  <c r="H16" i="52"/>
  <c r="M16" i="52"/>
  <c r="F17" i="52"/>
  <c r="J17" i="52"/>
  <c r="D18" i="52"/>
  <c r="H18" i="52"/>
  <c r="M18" i="52"/>
  <c r="F19" i="52"/>
  <c r="J19" i="52"/>
  <c r="D20" i="52"/>
  <c r="H20" i="52"/>
  <c r="M20" i="52"/>
  <c r="F21" i="52"/>
  <c r="J21" i="52"/>
  <c r="D22" i="52"/>
  <c r="H22" i="52"/>
  <c r="M22" i="52"/>
  <c r="F23" i="52"/>
  <c r="J23" i="52"/>
  <c r="D24" i="52"/>
  <c r="H24" i="52"/>
  <c r="M24" i="52"/>
  <c r="F25" i="52"/>
  <c r="J25" i="52"/>
  <c r="D26" i="52"/>
  <c r="H26" i="52"/>
  <c r="M26" i="52"/>
  <c r="F27" i="52"/>
  <c r="J27" i="52"/>
  <c r="D28" i="52"/>
  <c r="H28" i="52"/>
  <c r="M28" i="52"/>
  <c r="F29" i="52"/>
  <c r="J29" i="52"/>
  <c r="D30" i="52"/>
  <c r="H30" i="52"/>
  <c r="M30" i="52"/>
  <c r="F31" i="52"/>
  <c r="J31" i="52"/>
  <c r="D32" i="52"/>
  <c r="H32" i="52"/>
  <c r="M32" i="52"/>
  <c r="F33" i="52"/>
  <c r="J33" i="52"/>
  <c r="D34" i="52"/>
  <c r="H34" i="52"/>
  <c r="M34" i="52"/>
  <c r="F35" i="52"/>
  <c r="J35" i="52"/>
  <c r="D36" i="52"/>
  <c r="H36" i="52"/>
  <c r="M36" i="52"/>
  <c r="F37" i="52"/>
  <c r="J37" i="52"/>
  <c r="D38" i="52"/>
  <c r="I40" i="52"/>
  <c r="L43" i="52"/>
  <c r="I48" i="52"/>
  <c r="L51" i="52"/>
  <c r="I56" i="52"/>
  <c r="L59" i="52"/>
  <c r="I64" i="52"/>
  <c r="L67" i="52"/>
  <c r="I72" i="52"/>
  <c r="L75" i="52"/>
  <c r="I80" i="52"/>
  <c r="L83" i="52"/>
  <c r="I88" i="52"/>
  <c r="I54" i="52"/>
  <c r="L57" i="52"/>
  <c r="I70" i="52"/>
  <c r="L7" i="52"/>
  <c r="I8" i="52"/>
  <c r="L9" i="52"/>
  <c r="I10" i="52"/>
  <c r="L11" i="52"/>
  <c r="I12" i="52"/>
  <c r="L13" i="52"/>
  <c r="I14" i="52"/>
  <c r="L15" i="52"/>
  <c r="I16" i="52"/>
  <c r="L17" i="52"/>
  <c r="I18" i="52"/>
  <c r="L19" i="52"/>
  <c r="I20" i="52"/>
  <c r="L21" i="52"/>
  <c r="I22" i="52"/>
  <c r="L23" i="52"/>
  <c r="I24" i="52"/>
  <c r="L25" i="52"/>
  <c r="I26" i="52"/>
  <c r="L27" i="52"/>
  <c r="I28" i="52"/>
  <c r="L29" i="52"/>
  <c r="I30" i="52"/>
  <c r="L31" i="52"/>
  <c r="I32" i="52"/>
  <c r="L33" i="52"/>
  <c r="I34" i="52"/>
  <c r="L35" i="52"/>
  <c r="I36" i="52"/>
  <c r="L37" i="52"/>
  <c r="I42" i="52"/>
  <c r="L45" i="52"/>
  <c r="I50" i="52"/>
  <c r="L53" i="52"/>
  <c r="I58" i="52"/>
  <c r="L61" i="52"/>
  <c r="I66" i="52"/>
  <c r="L69" i="52"/>
  <c r="I74" i="52"/>
  <c r="L77" i="52"/>
  <c r="I82" i="52"/>
  <c r="L85" i="52"/>
  <c r="F38" i="52"/>
  <c r="J38" i="52"/>
  <c r="D39" i="52"/>
  <c r="H39" i="52"/>
  <c r="M39" i="52"/>
  <c r="F40" i="52"/>
  <c r="J40" i="52"/>
  <c r="D41" i="52"/>
  <c r="H41" i="52"/>
  <c r="M41" i="52"/>
  <c r="F42" i="52"/>
  <c r="J42" i="52"/>
  <c r="D43" i="52"/>
  <c r="H43" i="52"/>
  <c r="M43" i="52"/>
  <c r="F44" i="52"/>
  <c r="J44" i="52"/>
  <c r="D45" i="52"/>
  <c r="H45" i="52"/>
  <c r="M45" i="52"/>
  <c r="F46" i="52"/>
  <c r="J46" i="52"/>
  <c r="D47" i="52"/>
  <c r="H47" i="52"/>
  <c r="M47" i="52"/>
  <c r="F48" i="52"/>
  <c r="J48" i="52"/>
  <c r="D49" i="52"/>
  <c r="H49" i="52"/>
  <c r="M49" i="52"/>
  <c r="F50" i="52"/>
  <c r="J50" i="52"/>
  <c r="D51" i="52"/>
  <c r="H51" i="52"/>
  <c r="M51" i="52"/>
  <c r="F52" i="52"/>
  <c r="J52" i="52"/>
  <c r="D53" i="52"/>
  <c r="H53" i="52"/>
  <c r="M53" i="52"/>
  <c r="F54" i="52"/>
  <c r="J54" i="52"/>
  <c r="D55" i="52"/>
  <c r="H55" i="52"/>
  <c r="M55" i="52"/>
  <c r="F56" i="52"/>
  <c r="J56" i="52"/>
  <c r="D57" i="52"/>
  <c r="H57" i="52"/>
  <c r="M57" i="52"/>
  <c r="F58" i="52"/>
  <c r="J58" i="52"/>
  <c r="D59" i="52"/>
  <c r="H59" i="52"/>
  <c r="M59" i="52"/>
  <c r="F60" i="52"/>
  <c r="J60" i="52"/>
  <c r="D61" i="52"/>
  <c r="H61" i="52"/>
  <c r="M61" i="52"/>
  <c r="F62" i="52"/>
  <c r="J62" i="52"/>
  <c r="D63" i="52"/>
  <c r="H63" i="52"/>
  <c r="M63" i="52"/>
  <c r="F64" i="52"/>
  <c r="J64" i="52"/>
  <c r="D65" i="52"/>
  <c r="H65" i="52"/>
  <c r="M65" i="52"/>
  <c r="F66" i="52"/>
  <c r="J66" i="52"/>
  <c r="D67" i="52"/>
  <c r="H67" i="52"/>
  <c r="M67" i="52"/>
  <c r="F68" i="52"/>
  <c r="J68" i="52"/>
  <c r="D69" i="52"/>
  <c r="H69" i="52"/>
  <c r="M69" i="52"/>
  <c r="F70" i="52"/>
  <c r="J70" i="52"/>
  <c r="D71" i="52"/>
  <c r="H71" i="52"/>
  <c r="M71" i="52"/>
  <c r="F72" i="52"/>
  <c r="J72" i="52"/>
  <c r="D73" i="52"/>
  <c r="H73" i="52"/>
  <c r="M73" i="52"/>
  <c r="F74" i="52"/>
  <c r="J74" i="52"/>
  <c r="D75" i="52"/>
  <c r="H75" i="52"/>
  <c r="M75" i="52"/>
  <c r="F76" i="52"/>
  <c r="J76" i="52"/>
  <c r="D77" i="52"/>
  <c r="H77" i="52"/>
  <c r="M77" i="52"/>
  <c r="F78" i="52"/>
  <c r="J78" i="52"/>
  <c r="D79" i="52"/>
  <c r="H79" i="52"/>
  <c r="M79" i="52"/>
  <c r="F80" i="52"/>
  <c r="J80" i="52"/>
  <c r="D81" i="52"/>
  <c r="H81" i="52"/>
  <c r="M81" i="52"/>
  <c r="F82" i="52"/>
  <c r="J82" i="52"/>
  <c r="D83" i="52"/>
  <c r="H83" i="52"/>
  <c r="M83" i="52"/>
  <c r="F84" i="52"/>
  <c r="J84" i="52"/>
  <c r="D85" i="52"/>
  <c r="H85" i="52"/>
  <c r="M85" i="52"/>
  <c r="F86" i="52"/>
  <c r="J86" i="52"/>
  <c r="D87" i="52"/>
  <c r="H87" i="52"/>
  <c r="M87" i="52"/>
  <c r="F88" i="52"/>
  <c r="J88" i="52"/>
  <c r="L38" i="52"/>
  <c r="I39" i="52"/>
  <c r="L40" i="52"/>
  <c r="I41" i="52"/>
  <c r="L42" i="52"/>
  <c r="I43" i="52"/>
  <c r="L44" i="52"/>
  <c r="I45" i="52"/>
  <c r="L46" i="52"/>
  <c r="I47" i="52"/>
  <c r="L48" i="52"/>
  <c r="I49" i="52"/>
  <c r="L50" i="52"/>
  <c r="I51" i="52"/>
  <c r="L52" i="52"/>
  <c r="I53" i="52"/>
  <c r="L54" i="52"/>
  <c r="I55" i="52"/>
  <c r="L56" i="52"/>
  <c r="I57" i="52"/>
  <c r="L58" i="52"/>
  <c r="I59" i="52"/>
  <c r="L60" i="52"/>
  <c r="I61" i="52"/>
  <c r="L62" i="52"/>
  <c r="I63" i="52"/>
  <c r="L64" i="52"/>
  <c r="I65" i="52"/>
  <c r="L66" i="52"/>
  <c r="I67" i="52"/>
  <c r="L68" i="52"/>
  <c r="I69" i="52"/>
  <c r="L70" i="52"/>
  <c r="I71" i="52"/>
  <c r="L72" i="52"/>
  <c r="I73" i="52"/>
  <c r="L74" i="52"/>
  <c r="I75" i="52"/>
  <c r="L76" i="52"/>
  <c r="I77" i="52"/>
  <c r="L78" i="52"/>
  <c r="I79" i="52"/>
  <c r="L80" i="52"/>
  <c r="I81" i="52"/>
  <c r="L82" i="52"/>
  <c r="I83" i="52"/>
  <c r="L84" i="52"/>
  <c r="I85" i="52"/>
  <c r="L86" i="52"/>
  <c r="I87" i="52"/>
  <c r="L88" i="52"/>
  <c r="H38" i="52"/>
  <c r="M38" i="52"/>
  <c r="F39" i="52"/>
  <c r="J39" i="52"/>
  <c r="D40" i="52"/>
  <c r="H40" i="52"/>
  <c r="M40" i="52"/>
  <c r="F41" i="52"/>
  <c r="J41" i="52"/>
  <c r="D42" i="52"/>
  <c r="H42" i="52"/>
  <c r="M42" i="52"/>
  <c r="F43" i="52"/>
  <c r="J43" i="52"/>
  <c r="D44" i="52"/>
  <c r="H44" i="52"/>
  <c r="M44" i="52"/>
  <c r="F45" i="52"/>
  <c r="J45" i="52"/>
  <c r="D46" i="52"/>
  <c r="H46" i="52"/>
  <c r="M46" i="52"/>
  <c r="F47" i="52"/>
  <c r="J47" i="52"/>
  <c r="D48" i="52"/>
  <c r="H48" i="52"/>
  <c r="M48" i="52"/>
  <c r="F49" i="52"/>
  <c r="J49" i="52"/>
  <c r="D50" i="52"/>
  <c r="H50" i="52"/>
  <c r="M50" i="52"/>
  <c r="F51" i="52"/>
  <c r="J51" i="52"/>
  <c r="D52" i="52"/>
  <c r="H52" i="52"/>
  <c r="M52" i="52"/>
  <c r="F53" i="52"/>
  <c r="J53" i="52"/>
  <c r="D54" i="52"/>
  <c r="H54" i="52"/>
  <c r="M54" i="52"/>
  <c r="F55" i="52"/>
  <c r="J55" i="52"/>
  <c r="D56" i="52"/>
  <c r="H56" i="52"/>
  <c r="M56" i="52"/>
  <c r="F57" i="52"/>
  <c r="J57" i="52"/>
  <c r="D58" i="52"/>
  <c r="H58" i="52"/>
  <c r="M58" i="52"/>
  <c r="F59" i="52"/>
  <c r="J59" i="52"/>
  <c r="D60" i="52"/>
  <c r="H60" i="52"/>
  <c r="M60" i="52"/>
  <c r="F61" i="52"/>
  <c r="J61" i="52"/>
  <c r="D62" i="52"/>
  <c r="H62" i="52"/>
  <c r="M62" i="52"/>
  <c r="F63" i="52"/>
  <c r="J63" i="52"/>
  <c r="D64" i="52"/>
  <c r="H64" i="52"/>
  <c r="M64" i="52"/>
  <c r="F65" i="52"/>
  <c r="J65" i="52"/>
  <c r="D66" i="52"/>
  <c r="H66" i="52"/>
  <c r="M66" i="52"/>
  <c r="F67" i="52"/>
  <c r="J67" i="52"/>
  <c r="D68" i="52"/>
  <c r="H68" i="52"/>
  <c r="M68" i="52"/>
  <c r="F69" i="52"/>
  <c r="J69" i="52"/>
  <c r="D70" i="52"/>
  <c r="H70" i="52"/>
  <c r="M70" i="52"/>
  <c r="F71" i="52"/>
  <c r="J71" i="52"/>
  <c r="D72" i="52"/>
  <c r="H72" i="52"/>
  <c r="M72" i="52"/>
  <c r="F73" i="52"/>
  <c r="J73" i="52"/>
  <c r="D74" i="52"/>
  <c r="H74" i="52"/>
  <c r="M74" i="52"/>
  <c r="F75" i="52"/>
  <c r="J75" i="52"/>
  <c r="D76" i="52"/>
  <c r="H76" i="52"/>
  <c r="M76" i="52"/>
  <c r="F77" i="52"/>
  <c r="J77" i="52"/>
  <c r="D78" i="52"/>
  <c r="H78" i="52"/>
  <c r="M78" i="52"/>
  <c r="F79" i="52"/>
  <c r="J79" i="52"/>
  <c r="D80" i="52"/>
  <c r="H80" i="52"/>
  <c r="M80" i="52"/>
  <c r="F81" i="52"/>
  <c r="J81" i="52"/>
  <c r="D82" i="52"/>
  <c r="H82" i="52"/>
  <c r="M82" i="52"/>
  <c r="F83" i="52"/>
  <c r="J83" i="52"/>
  <c r="D84" i="52"/>
  <c r="H84" i="52"/>
  <c r="M84" i="52"/>
  <c r="F85" i="52"/>
  <c r="J85" i="52"/>
  <c r="D86" i="52"/>
  <c r="H86" i="52"/>
  <c r="M86" i="52"/>
  <c r="F87" i="52"/>
  <c r="J87" i="52"/>
  <c r="D88" i="52"/>
  <c r="H88" i="52"/>
  <c r="M88" i="52"/>
  <c r="R50" i="49"/>
  <c r="R46" i="49"/>
  <c r="R42" i="49"/>
  <c r="R38" i="49"/>
  <c r="R34" i="49"/>
  <c r="R30" i="49"/>
  <c r="R26" i="49"/>
  <c r="R14" i="49"/>
  <c r="R12" i="49"/>
  <c r="R10" i="49"/>
  <c r="R8" i="49"/>
  <c r="R6" i="49"/>
  <c r="R4" i="49"/>
  <c r="R51" i="49"/>
  <c r="R39" i="49"/>
  <c r="R27" i="49"/>
  <c r="R49" i="49"/>
  <c r="R45" i="49"/>
  <c r="R41" i="49"/>
  <c r="R37" i="49"/>
  <c r="R33" i="49"/>
  <c r="R29" i="49"/>
  <c r="R25" i="49"/>
  <c r="R47" i="49"/>
  <c r="R31" i="49"/>
  <c r="R48" i="49"/>
  <c r="R44" i="49"/>
  <c r="R40" i="49"/>
  <c r="R36" i="49"/>
  <c r="R32" i="49"/>
  <c r="R28" i="49"/>
  <c r="R24" i="49"/>
  <c r="R13" i="49"/>
  <c r="R11" i="49"/>
  <c r="R9" i="49"/>
  <c r="R7" i="49"/>
  <c r="R5" i="49"/>
  <c r="R43" i="49"/>
  <c r="R35" i="49"/>
  <c r="R23" i="49"/>
  <c r="B4" i="57" l="1"/>
  <c r="B5" i="52"/>
  <c r="R12" i="52"/>
  <c r="E87" i="52"/>
  <c r="E85" i="52"/>
  <c r="E83" i="52"/>
  <c r="E81" i="52"/>
  <c r="E79" i="52"/>
  <c r="E77" i="52"/>
  <c r="E75" i="52"/>
  <c r="E73" i="52"/>
  <c r="E71" i="52"/>
  <c r="E69" i="52"/>
  <c r="E67" i="52"/>
  <c r="E65" i="52"/>
  <c r="E63" i="52"/>
  <c r="E61" i="52"/>
  <c r="E59" i="52"/>
  <c r="E57" i="52"/>
  <c r="E55" i="52"/>
  <c r="E53" i="52"/>
  <c r="E51" i="52"/>
  <c r="E49" i="52"/>
  <c r="E47" i="52"/>
  <c r="E45" i="52"/>
  <c r="E43" i="52"/>
  <c r="E41" i="52"/>
  <c r="E39" i="52"/>
  <c r="E84" i="52"/>
  <c r="E76" i="52"/>
  <c r="E68" i="52"/>
  <c r="E60" i="52"/>
  <c r="E52" i="52"/>
  <c r="E44" i="52"/>
  <c r="E38" i="52"/>
  <c r="E36" i="52"/>
  <c r="E34" i="52"/>
  <c r="E32" i="52"/>
  <c r="E30" i="52"/>
  <c r="E28" i="52"/>
  <c r="E26" i="52"/>
  <c r="E24" i="52"/>
  <c r="E22" i="52"/>
  <c r="E20" i="52"/>
  <c r="E18" i="52"/>
  <c r="E16" i="52"/>
  <c r="E14" i="52"/>
  <c r="E12" i="52"/>
  <c r="E10" i="52"/>
  <c r="E8" i="52"/>
  <c r="E64" i="52"/>
  <c r="E48" i="52"/>
  <c r="E82" i="52"/>
  <c r="E74" i="52"/>
  <c r="E66" i="52"/>
  <c r="E58" i="52"/>
  <c r="E50" i="52"/>
  <c r="E42" i="52"/>
  <c r="E88" i="52"/>
  <c r="E80" i="52"/>
  <c r="E72" i="52"/>
  <c r="E56" i="52"/>
  <c r="E78" i="52"/>
  <c r="E46" i="52"/>
  <c r="E35" i="52"/>
  <c r="E31" i="52"/>
  <c r="E27" i="52"/>
  <c r="E23" i="52"/>
  <c r="E19" i="52"/>
  <c r="E15" i="52"/>
  <c r="E11" i="52"/>
  <c r="E7" i="52"/>
  <c r="E62" i="52"/>
  <c r="E40" i="52"/>
  <c r="E37" i="52"/>
  <c r="E29" i="52"/>
  <c r="E17" i="52"/>
  <c r="E9" i="52"/>
  <c r="E70" i="52"/>
  <c r="E33" i="52"/>
  <c r="E25" i="52"/>
  <c r="E21" i="52"/>
  <c r="E13" i="52"/>
  <c r="E86" i="52"/>
  <c r="E54" i="52"/>
  <c r="D4" i="57" l="1"/>
  <c r="K11" i="57"/>
  <c r="I13" i="57"/>
  <c r="H14" i="57"/>
  <c r="K15" i="57"/>
  <c r="E17" i="57"/>
  <c r="H18" i="57"/>
  <c r="E21" i="57"/>
  <c r="K23" i="57"/>
  <c r="O24" i="57"/>
  <c r="H26" i="57"/>
  <c r="O9" i="57"/>
  <c r="E10" i="57"/>
  <c r="I10" i="57"/>
  <c r="D11" i="57"/>
  <c r="H11" i="57"/>
  <c r="K12" i="57"/>
  <c r="O13" i="57"/>
  <c r="E14" i="57"/>
  <c r="I14" i="57"/>
  <c r="D15" i="57"/>
  <c r="H15" i="57"/>
  <c r="K16" i="57"/>
  <c r="O17" i="57"/>
  <c r="E18" i="57"/>
  <c r="I18" i="57"/>
  <c r="D19" i="57"/>
  <c r="H19" i="57"/>
  <c r="K20" i="57"/>
  <c r="O21" i="57"/>
  <c r="E22" i="57"/>
  <c r="I22" i="57"/>
  <c r="D23" i="57"/>
  <c r="H23" i="57"/>
  <c r="K24" i="57"/>
  <c r="O25" i="57"/>
  <c r="E26" i="57"/>
  <c r="I26" i="57"/>
  <c r="E9" i="57"/>
  <c r="H10" i="57"/>
  <c r="E13" i="57"/>
  <c r="D14" i="57"/>
  <c r="O16" i="57"/>
  <c r="K19" i="57"/>
  <c r="I21" i="57"/>
  <c r="H22" i="57"/>
  <c r="E25" i="57"/>
  <c r="K9" i="57"/>
  <c r="O10" i="57"/>
  <c r="E11" i="57"/>
  <c r="I11" i="57"/>
  <c r="D12" i="57"/>
  <c r="H12" i="57"/>
  <c r="K13" i="57"/>
  <c r="O14" i="57"/>
  <c r="E15" i="57"/>
  <c r="I15" i="57"/>
  <c r="D16" i="57"/>
  <c r="H16" i="57"/>
  <c r="K17" i="57"/>
  <c r="O18" i="57"/>
  <c r="E19" i="57"/>
  <c r="I19" i="57"/>
  <c r="D20" i="57"/>
  <c r="H20" i="57"/>
  <c r="K21" i="57"/>
  <c r="O22" i="57"/>
  <c r="E23" i="57"/>
  <c r="I23" i="57"/>
  <c r="D24" i="57"/>
  <c r="H24" i="57"/>
  <c r="K25" i="57"/>
  <c r="O26" i="57"/>
  <c r="I9" i="57"/>
  <c r="D10" i="57"/>
  <c r="O12" i="57"/>
  <c r="I17" i="57"/>
  <c r="D18" i="57"/>
  <c r="O20" i="57"/>
  <c r="D22" i="57"/>
  <c r="I25" i="57"/>
  <c r="D26" i="57"/>
  <c r="D9" i="57"/>
  <c r="H9" i="57"/>
  <c r="K10" i="57"/>
  <c r="O11" i="57"/>
  <c r="E12" i="57"/>
  <c r="I12" i="57"/>
  <c r="D13" i="57"/>
  <c r="H13" i="57"/>
  <c r="K14" i="57"/>
  <c r="O15" i="57"/>
  <c r="E16" i="57"/>
  <c r="I16" i="57"/>
  <c r="D17" i="57"/>
  <c r="H17" i="57"/>
  <c r="K18" i="57"/>
  <c r="O19" i="57"/>
  <c r="E20" i="57"/>
  <c r="I20" i="57"/>
  <c r="D21" i="57"/>
  <c r="H21" i="57"/>
  <c r="K22" i="57"/>
  <c r="O23" i="57"/>
  <c r="E24" i="57"/>
  <c r="I24" i="57"/>
  <c r="D25" i="57"/>
  <c r="H25" i="57"/>
  <c r="K26" i="57"/>
  <c r="M246" i="49" l="1"/>
  <c r="N246" i="49"/>
  <c r="M247" i="49"/>
  <c r="N247" i="49"/>
  <c r="S25" i="57"/>
  <c r="S9" i="57"/>
  <c r="S20" i="57"/>
  <c r="S23" i="57"/>
  <c r="S14" i="57"/>
  <c r="S10" i="57"/>
  <c r="S15" i="57"/>
  <c r="S21" i="57"/>
  <c r="S18" i="57"/>
  <c r="S16" i="57"/>
  <c r="S19" i="57"/>
  <c r="S12" i="57"/>
  <c r="S13" i="57"/>
  <c r="S24" i="57"/>
  <c r="S22" i="57"/>
  <c r="S11" i="57"/>
  <c r="S17"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N27" i="57" l="1"/>
  <c r="M27" i="57"/>
  <c r="J27" i="57"/>
  <c r="K50" i="52" l="1"/>
  <c r="L18" i="57"/>
  <c r="K81" i="52"/>
  <c r="L14" i="57"/>
  <c r="K12" i="52"/>
  <c r="K57" i="52"/>
  <c r="L22" i="57"/>
  <c r="K87" i="52"/>
  <c r="O27" i="57"/>
  <c r="K75" i="52"/>
  <c r="K21" i="52"/>
  <c r="K41" i="52"/>
  <c r="K7" i="52"/>
  <c r="I89" i="52"/>
  <c r="K15" i="52"/>
  <c r="K56" i="52"/>
  <c r="K44" i="52"/>
  <c r="K69" i="52"/>
  <c r="K9" i="52"/>
  <c r="K27" i="52"/>
  <c r="K62" i="52"/>
  <c r="K28" i="52"/>
  <c r="K13" i="52"/>
  <c r="K66" i="52"/>
  <c r="K48" i="52"/>
  <c r="K26" i="52"/>
  <c r="L25" i="57"/>
  <c r="K22" i="52"/>
  <c r="K53" i="52"/>
  <c r="L13" i="57"/>
  <c r="K19" i="52"/>
  <c r="K60" i="52"/>
  <c r="K83" i="52"/>
  <c r="K42" i="52"/>
  <c r="K46" i="52"/>
  <c r="K54" i="52"/>
  <c r="S27" i="57"/>
  <c r="K45" i="52"/>
  <c r="K11" i="52"/>
  <c r="K79" i="52"/>
  <c r="K77" i="52"/>
  <c r="K61" i="52"/>
  <c r="K47" i="52"/>
  <c r="K25" i="52"/>
  <c r="K32" i="52"/>
  <c r="K31" i="52"/>
  <c r="L23" i="57"/>
  <c r="K64" i="52"/>
  <c r="L21" i="57"/>
  <c r="K71" i="52"/>
  <c r="K34" i="52"/>
  <c r="K67" i="52"/>
  <c r="K88" i="52"/>
  <c r="K76" i="52"/>
  <c r="K20" i="52"/>
  <c r="K17" i="52"/>
  <c r="K63" i="52"/>
  <c r="L24" i="57"/>
  <c r="L12" i="57"/>
  <c r="K49" i="52"/>
  <c r="K82" i="52"/>
  <c r="K70" i="52"/>
  <c r="L15" i="57"/>
  <c r="K36" i="52"/>
  <c r="K73" i="52"/>
  <c r="L9" i="57"/>
  <c r="K68" i="52"/>
  <c r="L11" i="57"/>
  <c r="K51" i="52"/>
  <c r="K80" i="52"/>
  <c r="K86" i="52"/>
  <c r="K35" i="52"/>
  <c r="K10" i="52"/>
  <c r="K27" i="57"/>
  <c r="K14" i="52"/>
  <c r="K40" i="52"/>
  <c r="K72" i="52"/>
  <c r="K84" i="52"/>
  <c r="K18" i="52"/>
  <c r="K39" i="52"/>
  <c r="K30" i="52"/>
  <c r="L17" i="57"/>
  <c r="K55" i="52"/>
  <c r="K33" i="52"/>
  <c r="L16" i="57"/>
  <c r="K52" i="52"/>
  <c r="K38" i="52"/>
  <c r="K74" i="52"/>
  <c r="K24" i="52"/>
  <c r="J89" i="52"/>
  <c r="K23" i="52"/>
  <c r="L10" i="57"/>
  <c r="K8" i="52"/>
  <c r="K59" i="52"/>
  <c r="K43" i="52"/>
  <c r="L19" i="57"/>
  <c r="K65" i="52"/>
  <c r="L20" i="57"/>
  <c r="K58" i="52"/>
  <c r="K85" i="52"/>
  <c r="K37" i="52"/>
  <c r="L26" i="57"/>
  <c r="K78" i="52"/>
  <c r="K16" i="52"/>
  <c r="K29"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<sst xmlns="http://schemas.openxmlformats.org/spreadsheetml/2006/main" count="632" uniqueCount="496">
  <si>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</si>
  <si>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</si>
  <si>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</si>
  <si>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</si>
  <si>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</si>
  <si>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</si>
  <si>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</si>
  <si>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</si>
  <si>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</si>
  <si>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</si>
  <si>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</si>
  <si>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</si>
  <si>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</si>
  <si>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</si>
  <si>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</si>
  <si>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</si>
  <si>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</si>
  <si>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</si>
  <si>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</si>
  <si>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</si>
  <si>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</si>
  <si>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</si>
  <si>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</si>
  <si>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</si>
  <si>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</si>
  <si>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</si>
  <si>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</si>
  <si>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</si>
  <si>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</si>
  <si>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</si>
  <si>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</si>
  <si>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</si>
  <si>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</si>
  <si>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</si>
  <si>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</si>
  <si>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</si>
  <si>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</si>
  <si>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</si>
  <si>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</si>
  <si>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</si>
  <si>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</si>
  <si>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</si>
  <si>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</si>
  <si>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</si>
  <si>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</si>
  <si>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</si>
  <si>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</si>
  <si>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</si>
  <si>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</si>
  <si>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</si>
  <si>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</si>
  <si>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</si>
  <si>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</si>
  <si>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</si>
  <si>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</si>
  <si>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</si>
  <si>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</si>
  <si>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</si>
  <si>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</si>
  <si>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</si>
  <si>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</si>
  <si>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</si>
  <si>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</si>
  <si>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</si>
  <si>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</si>
  <si>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</si>
  <si>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</si>
  <si>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</si>
  <si>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</si>
  <si>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</si>
  <si>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</si>
  <si>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</si>
  <si>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</si>
  <si>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</si>
  <si>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</si>
  <si>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</si>
  <si>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</si>
  <si>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</si>
  <si>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</si>
  <si>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</si>
  <si>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</si>
  <si>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</si>
  <si>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</si>
  <si>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</si>
  <si>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</si>
  <si>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</si>
  <si>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</si>
  <si>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</si>
  <si>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</si>
  <si>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</si>
  <si>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</si>
  <si>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</si>
  <si>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</si>
  <si>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</si>
  <si>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</si>
  <si>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</si>
  <si>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</si>
  <si>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</si>
  <si>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</si>
  <si>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</si>
  <si>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</si>
  <si>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</si>
  <si>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</si>
  <si>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</si>
  <si>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</si>
  <si>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</si>
  <si>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</si>
  <si>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</si>
  <si>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</si>
  <si>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</si>
  <si>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</si>
  <si>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</si>
  <si>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</si>
  <si>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</si>
  <si>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</si>
  <si>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</si>
  <si>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</si>
  <si>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</si>
  <si>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</si>
  <si>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</si>
  <si>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</si>
  <si>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</si>
  <si>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</si>
  <si>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</si>
  <si>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</si>
  <si>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</si>
  <si>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</si>
  <si>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</si>
  <si>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</si>
  <si>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</si>
  <si>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</si>
  <si>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</si>
  <si>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</si>
  <si>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</si>
  <si>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</si>
  <si>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</si>
  <si>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</si>
  <si>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</si>
  <si>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</si>
  <si>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</si>
  <si>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</si>
  <si>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</si>
  <si>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</si>
  <si>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</si>
  <si>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</si>
  <si>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</si>
  <si>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</si>
  <si>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</si>
  <si>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</si>
  <si>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</si>
  <si>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</si>
  <si>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</si>
  <si>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</si>
  <si>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</si>
  <si>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</si>
  <si>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</si>
  <si>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</si>
  <si>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</si>
  <si>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</si>
  <si>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</si>
  <si>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</si>
  <si>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</si>
  <si>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</si>
  <si>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</si>
  <si>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</si>
  <si>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</si>
  <si>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</si>
  <si>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</si>
  <si>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</si>
  <si>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</si>
  <si>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</si>
  <si>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</si>
  <si>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</si>
  <si>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</si>
  <si>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</si>
  <si>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</si>
  <si>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</si>
  <si>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</si>
  <si>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</si>
  <si>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</si>
  <si>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</si>
  <si>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</si>
  <si>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</si>
  <si>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</si>
  <si>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</si>
  <si>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</si>
  <si>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</si>
  <si>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</si>
  <si>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</si>
  <si>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</si>
  <si>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</si>
  <si>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</si>
  <si>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</si>
  <si>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</si>
  <si>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</si>
  <si>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</si>
  <si>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</si>
  <si>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</si>
  <si>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</si>
  <si>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</si>
  <si>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</si>
  <si>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</si>
  <si>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</si>
  <si>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</si>
  <si>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</si>
  <si>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</si>
  <si>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</si>
  <si>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</si>
  <si>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</si>
  <si>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</si>
  <si>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</si>
  <si>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</si>
  <si>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</si>
  <si>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</si>
  <si>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</si>
  <si>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</si>
  <si>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</si>
  <si>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</si>
  <si>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</si>
  <si>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</si>
  <si>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</si>
  <si>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</si>
  <si>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</si>
  <si>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</si>
  <si>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</si>
  <si>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</si>
  <si>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</si>
  <si>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</si>
  <si>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</si>
  <si>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</si>
  <si>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</si>
  <si>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</si>
  <si>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</si>
  <si>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</si>
  <si>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</si>
  <si>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</si>
  <si>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</si>
  <si>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</si>
  <si>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</si>
  <si>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</si>
  <si>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</si>
  <si>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</si>
  <si>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</si>
  <si>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</si>
  <si>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</si>
  <si>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</si>
  <si>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</si>
  <si>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</si>
  <si>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</si>
  <si>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</si>
  <si>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</si>
  <si>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</si>
  <si>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</si>
  <si>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</si>
  <si>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</si>
  <si>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</si>
  <si>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</si>
  <si>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</si>
  <si>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</si>
  <si>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</si>
  <si>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</si>
  <si>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</si>
  <si>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</si>
  <si>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</si>
  <si>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</si>
  <si>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</si>
  <si>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</si>
  <si>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</si>
  <si>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</si>
  <si>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</si>
  <si>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</si>
  <si>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</si>
  <si>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</si>
  <si>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</si>
  <si>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</si>
  <si>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</si>
  <si>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</si>
  <si>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</si>
  <si>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</si>
  <si>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</si>
  <si>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</si>
  <si>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</si>
  <si>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</si>
  <si>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</si>
  <si>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</si>
  <si>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</si>
  <si>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</si>
  <si>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</si>
  <si>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</si>
  <si>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</si>
  <si>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</si>
  <si>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</si>
  <si>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</si>
  <si>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</si>
  <si>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</si>
  <si>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</si>
  <si>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</si>
  <si>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</si>
  <si>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</si>
  <si>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</si>
  <si>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</si>
  <si>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</si>
  <si>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</si>
  <si>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</si>
  <si>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</si>
  <si>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</si>
  <si>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</si>
  <si>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</si>
  <si>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</si>
  <si>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</si>
  <si>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</si>
  <si>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</si>
  <si>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</si>
  <si>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</si>
  <si>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</si>
  <si>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</si>
  <si>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</si>
  <si>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</si>
  <si>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</si>
  <si>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</si>
  <si>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</si>
  <si>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</si>
  <si>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</si>
  <si>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</si>
  <si>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</si>
  <si>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</si>
  <si>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</si>
  <si>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</si>
  <si>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</si>
  <si>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</si>
  <si>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</si>
  <si>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</si>
  <si>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</si>
  <si>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</si>
  <si>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</si>
  <si>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</si>
  <si>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</si>
  <si>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</si>
  <si>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</si>
  <si>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</si>
  <si>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</si>
  <si>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</si>
  <si>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资料来源：wind资讯</t>
  </si>
  <si>
    <t>公布2014年度三季报。</t>
    <phoneticPr fontId="2" type="noConversion"/>
  </si>
  <si>
    <t>公布2014年度三季报。</t>
    <phoneticPr fontId="2" type="noConversion"/>
  </si>
  <si>
    <t>日期</t>
  </si>
  <si>
    <t>000300.SH</t>
  </si>
  <si>
    <t>CI005020.WI</t>
  </si>
  <si>
    <t>沪深300</t>
  </si>
  <si>
    <t>农林牧渔(中信)</t>
  </si>
  <si>
    <t>收盘价</t>
  </si>
  <si>
    <t>涨跌幅(%)</t>
  </si>
  <si>
    <t>亚盛集团（600108）</t>
    <phoneticPr fontId="2" type="noConversion"/>
  </si>
  <si>
    <t>公布2014年度三季报。</t>
    <phoneticPr fontId="2" type="noConversion"/>
  </si>
  <si>
    <t>新农开发（600359）</t>
    <phoneticPr fontId="2" type="noConversion"/>
  </si>
  <si>
    <t>新五丰（600975）</t>
    <phoneticPr fontId="2" type="noConversion"/>
  </si>
  <si>
    <t>禾丰牧业（603609）</t>
    <phoneticPr fontId="2" type="noConversion"/>
  </si>
  <si>
    <t>獐子岛（002069）</t>
    <phoneticPr fontId="2" type="noConversion"/>
  </si>
  <si>
    <t>宜华木业（600978）</t>
    <phoneticPr fontId="2" type="noConversion"/>
  </si>
  <si>
    <t>海南橡胶（601118）</t>
    <phoneticPr fontId="2" type="noConversion"/>
  </si>
  <si>
    <t>新希望（000876）</t>
    <phoneticPr fontId="2" type="noConversion"/>
  </si>
  <si>
    <t>丰乐种业（000713）</t>
    <phoneticPr fontId="2" type="noConversion"/>
  </si>
  <si>
    <t>ST大荒（600598）</t>
    <phoneticPr fontId="2" type="noConversion"/>
  </si>
  <si>
    <t>大江股份（600695）</t>
    <phoneticPr fontId="2" type="noConversion"/>
  </si>
  <si>
    <t>平潭发展（000592）</t>
    <phoneticPr fontId="2" type="noConversion"/>
  </si>
  <si>
    <t>金健米业（600127）</t>
    <phoneticPr fontId="2" type="noConversion"/>
  </si>
  <si>
    <t>通威股份（600438）</t>
    <phoneticPr fontId="2" type="noConversion"/>
  </si>
  <si>
    <t>南宁糖业（000911）</t>
    <phoneticPr fontId="2" type="noConversion"/>
  </si>
  <si>
    <t>益生股份（002458）</t>
    <phoneticPr fontId="2" type="noConversion"/>
  </si>
  <si>
    <t>新中基（000972）</t>
    <phoneticPr fontId="2" type="noConversion"/>
  </si>
  <si>
    <t>登海种业（002041）</t>
    <phoneticPr fontId="2" type="noConversion"/>
  </si>
  <si>
    <t>东方海洋（002086）</t>
    <phoneticPr fontId="2" type="noConversion"/>
  </si>
  <si>
    <t>敦煌种业（600354）</t>
    <phoneticPr fontId="2" type="noConversion"/>
  </si>
  <si>
    <t>天康生物（002100）</t>
    <phoneticPr fontId="2" type="noConversion"/>
  </si>
  <si>
    <t>海大集团（002311）</t>
    <phoneticPr fontId="2" type="noConversion"/>
  </si>
  <si>
    <t>中水渔业（000798）</t>
    <phoneticPr fontId="2" type="noConversion"/>
  </si>
  <si>
    <t>西王食品（000639）</t>
    <phoneticPr fontId="2" type="noConversion"/>
  </si>
  <si>
    <t>永安林业（000663）</t>
    <phoneticPr fontId="2" type="noConversion"/>
  </si>
  <si>
    <t>雏鹰农牧（002447）</t>
    <phoneticPr fontId="2" type="noConversion"/>
  </si>
  <si>
    <t>福建金森（002679）</t>
    <phoneticPr fontId="2" type="noConversion"/>
  </si>
  <si>
    <t>量子高科（300149）</t>
    <phoneticPr fontId="2" type="noConversion"/>
  </si>
  <si>
    <t>大康牧业（002505）</t>
    <phoneticPr fontId="2" type="noConversion"/>
  </si>
  <si>
    <t>好当家（600467）</t>
    <phoneticPr fontId="2" type="noConversion"/>
  </si>
  <si>
    <t>保龄宝（002286）</t>
    <phoneticPr fontId="2" type="noConversion"/>
  </si>
  <si>
    <t>龙力生物（002604）</t>
    <phoneticPr fontId="2" type="noConversion"/>
  </si>
  <si>
    <t>天邦股份（002124）</t>
    <phoneticPr fontId="2" type="noConversion"/>
  </si>
  <si>
    <t>大北农（002385）</t>
    <phoneticPr fontId="2" type="noConversion"/>
  </si>
  <si>
    <t>冠农股份（600251）</t>
    <phoneticPr fontId="2" type="noConversion"/>
  </si>
  <si>
    <t>香梨股份（600506）</t>
    <phoneticPr fontId="2" type="noConversion"/>
  </si>
  <si>
    <t>康达尔（000048）</t>
    <phoneticPr fontId="2" type="noConversion"/>
  </si>
  <si>
    <t>德尔家居（002631）</t>
    <phoneticPr fontId="2" type="noConversion"/>
  </si>
  <si>
    <t>公布2014年度三季报。</t>
    <phoneticPr fontId="2" type="noConversion"/>
  </si>
  <si>
    <t>千足珍珠（002173）</t>
    <phoneticPr fontId="2" type="noConversion"/>
  </si>
  <si>
    <t>大湖股份（600257）</t>
    <phoneticPr fontId="2" type="noConversion"/>
  </si>
  <si>
    <t>国投中鲁（600962）</t>
    <phoneticPr fontId="2" type="noConversion"/>
  </si>
  <si>
    <t>华英农业（002321）</t>
    <phoneticPr fontId="2" type="noConversion"/>
  </si>
  <si>
    <t>正邦科技（002157）</t>
    <phoneticPr fontId="2" type="noConversion"/>
  </si>
  <si>
    <t>农发种业（600313）</t>
    <phoneticPr fontId="2" type="noConversion"/>
  </si>
  <si>
    <t>万向德农（600371）</t>
    <phoneticPr fontId="2" type="noConversion"/>
  </si>
  <si>
    <t>金新农（002548）</t>
    <phoneticPr fontId="2" type="noConversion"/>
  </si>
  <si>
    <t>唐人神（002567）</t>
    <phoneticPr fontId="2" type="noConversion"/>
  </si>
  <si>
    <t>壹桥苗业（002447）</t>
    <phoneticPr fontId="2" type="noConversion"/>
  </si>
  <si>
    <t>新赛股份（600540）</t>
    <phoneticPr fontId="2" type="noConversion"/>
  </si>
  <si>
    <t>开创国际（600097）</t>
    <phoneticPr fontId="2" type="noConversion"/>
  </si>
  <si>
    <t>ST民和（002234）</t>
    <phoneticPr fontId="2" type="noConversion"/>
  </si>
  <si>
    <t>云投生态（002200）</t>
    <phoneticPr fontId="2" type="noConversion"/>
  </si>
  <si>
    <t>福成五丰（600965）</t>
    <phoneticPr fontId="2" type="noConversion"/>
  </si>
  <si>
    <t>ST景谷（600265）</t>
    <phoneticPr fontId="2" type="noConversion"/>
  </si>
  <si>
    <t>华资实业（600191）</t>
    <phoneticPr fontId="2" type="noConversion"/>
  </si>
  <si>
    <t>金新农（002548）</t>
    <phoneticPr fontId="2" type="noConversion"/>
  </si>
  <si>
    <t>公布股票激励计划首次授予激励对象名单。</t>
    <phoneticPr fontId="2" type="noConversion"/>
  </si>
  <si>
    <t>獐子岛（002100）</t>
    <phoneticPr fontId="2" type="noConversion"/>
  </si>
  <si>
    <t>关于海洋牧场灾情说明会的公告。</t>
    <phoneticPr fontId="2" type="noConversion"/>
  </si>
  <si>
    <t>中牧股份（600195）</t>
    <phoneticPr fontId="2" type="noConversion"/>
  </si>
  <si>
    <t xml:space="preserve">因转基因玉米问题先正达遭起诉
</t>
    <phoneticPr fontId="2" type="noConversion"/>
  </si>
  <si>
    <t>美国玉米种植户向先正达公司(Syngenta)旗下的三家子公司提起诉讼，指控这些公司向农户出售未经中国政府批准的转基因玉米种子，招致中方禁止进口几乎全部美国玉米，破坏了玉米市场。
农户向芝加哥联邦法院提交的诉讼书称，先正达公司研发的转基因玉米占到美国种植面积的3%左右，因而没有办法确保出口玉米不混有少量的转基因成分。
中国是美国玉米的第三大玉米进口国。中国拒收美国玉米导致2013/14年度市场价格急剧下跌，造成的销售及收入损失超过了10亿美元。
此次农户针对的是先正达公司研发的抗虫害转基因玉米――Agrisure Viptera玉米和Agrisure Duracade玉米种子。七周前美国粮食出口巨头嘉吉集团向路易斯安纳州法院起诉先正达麾下种子公司，要求先正达赔偿损失9000万美元。
其他农户已经起诉先正达公司。一个联邦法官小组将于12月4日在南卡罗莱纳州的查尔斯顿考虑合并这些案件。
农户们在起诉中称，先正达公司决定今年投放Duracade转基因种子是鲁莽的行为，而Viptera转基因玉米已经破坏了出口市场。
农户指控先正达公司利用错误的广告妨害公众利益，并损害农户的商业关系，农户们希望过去一年内种植、收获或销售非转基因玉米的农户作为一个整体向法院起诉，附属类别包括伊利诺斯州、衣阿华州、威斯康星州、肯塔基州、阿拉巴马州和南达科他州。
（资料来源：博易大师 ）</t>
    <phoneticPr fontId="2" type="noConversion"/>
  </si>
  <si>
    <t xml:space="preserve">习近平：全面建成小康不能丢了农村
</t>
    <phoneticPr fontId="2" type="noConversion"/>
  </si>
  <si>
    <t>11月1日至2日，中共中央总书记、国家主席、中央军委主席习近平在福建省委书记尤权、省长苏树林陪同下，来到福建省平潭综合实验区和福州市，深入口岸、码头、企业、社区考察，就推动经济社会发展、推进依法治国、推进作风建设进行深入调研。
习近平强调，全面建成小康社会，不能丢了农村这一头。福建农业多样性资源丰富，多样性农业特点突出，要围绕建设特色现代农业，努力在提高粮食生产能力上挖掘新潜力，在优化农业结构上开辟新途径，在转变农业发展方式上寻求新突破，在促进农民增收上获得新成效，在建设新农村上迈出新步伐。
（资料来源：新华社）</t>
    <phoneticPr fontId="2" type="noConversion"/>
  </si>
  <si>
    <t xml:space="preserve">  2014中国粮食与食品安全战略峰会将于11月7-8日在北京举行。本届峰会以“以改革创新持续提升粮食与食品安全保障能力”为主题，共同探讨粮食与食品安全战略、粮食贸易、农业科技创新、农业可持续发展等重要议题，为政府科学决策提供建议。
（资料来源：网易财经）
</t>
    <phoneticPr fontId="2" type="noConversion"/>
  </si>
  <si>
    <t xml:space="preserve">    我国农业保险市场规模首次超过日本，仅次于美国跃居世界第二。来自证监会的统计数据显示，自2007年我国启动中央财政支持的农业保险试点以来，截至2013年，农险保费收入从51.8亿元增长到306.6亿元，年均增速34.5%，农业保险风险保障从1126亿元增长到9006亿元。
（来源：每日新闻）</t>
    <phoneticPr fontId="2" type="noConversion"/>
  </si>
  <si>
    <t xml:space="preserve">USDA：私人出口商向中国售出13.2万吨大豆
</t>
    <phoneticPr fontId="2" type="noConversion"/>
  </si>
  <si>
    <t xml:space="preserve">  美国农业部（USDA）周四表示，私人出口商报告向中国售出132，000吨大豆，在2014/15年度交货。美国大豆市场年度始于9月1日。美国农业部每周四发布周度出口销售报告，此外还发布每日的出口销售报告。如果出口商在单一工作日内有任何10万吨或以上的单一商品销售活动，或者向单一目的地售出的商品数量超过10万吨，须在第二个工作日美国东部时间下午3点之前，向美国农业部做出报告。如果数量低于上述要求，则每周报告一次。
（来源：USDA）
</t>
    <phoneticPr fontId="2" type="noConversion"/>
  </si>
  <si>
    <t>据美国农业部称，2013/14年度俄罗斯成为全球第五大玉米出口国，占到全球玉米出口总量的3%以上。引人注意的是，两年前俄罗斯还只是全球第九大玉米出口国。
　　2013/14年度(10月到次年9月)俄罗斯出口近400万吨玉米，是上年的两倍以上，刷新了2011/12年度创下的前期纪录202万吨。
（资料来源：APK-Inform）</t>
    <phoneticPr fontId="2" type="noConversion"/>
  </si>
  <si>
    <t xml:space="preserve">2014中国粮食与食品安全战略峰会将在北京举行
</t>
    <phoneticPr fontId="2" type="noConversion"/>
  </si>
  <si>
    <t xml:space="preserve">我国农业保险市场规模已跃居世界第二
</t>
    <phoneticPr fontId="2" type="noConversion"/>
  </si>
  <si>
    <t xml:space="preserve">俄罗斯玉米出口创纪录 跻身世界五大玉米出口国
</t>
    <phoneticPr fontId="2" type="noConversion"/>
  </si>
  <si>
    <t>隆平高科（000049）</t>
    <phoneticPr fontId="2" type="noConversion"/>
  </si>
  <si>
    <t>圣农发展（002299）</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</si>
  <si>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</si>
  <si>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</si>
  <si>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</si>
  <si>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</si>
  <si>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</si>
  <si>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</si>
  <si>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</si>
  <si>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</si>
  <si>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</si>
  <si>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</si>
  <si>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</si>
  <si>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</si>
  <si>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</si>
  <si>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</si>
  <si>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</si>
  <si>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</si>
  <si>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</si>
  <si>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</si>
  <si>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</si>
  <si>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</si>
  <si>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单位</t>
    <phoneticPr fontId="2" type="noConversion"/>
  </si>
  <si>
    <t>元/公斤</t>
    <phoneticPr fontId="2" type="noConversion"/>
  </si>
  <si>
    <t>元/千克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</si>
  <si>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</si>
  <si>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</si>
  <si>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</si>
  <si>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</si>
  <si>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</si>
  <si>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</si>
  <si>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</si>
  <si>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</si>
  <si>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</si>
  <si>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</si>
  <si>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</si>
  <si>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</si>
  <si>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</si>
  <si>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</si>
  <si>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</si>
  <si>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</si>
  <si>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</si>
  <si>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</si>
  <si>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元/头</t>
    <phoneticPr fontId="2" type="noConversion"/>
  </si>
  <si>
    <t>平均价:仔猪:全国</t>
    <phoneticPr fontId="2" type="noConversion"/>
  </si>
  <si>
    <t>平均价:活猪:全国</t>
    <phoneticPr fontId="2" type="noConversion"/>
  </si>
  <si>
    <t>平均价:猪肉:全国</t>
    <phoneticPr fontId="2" type="noConversion"/>
  </si>
  <si>
    <t>生猪存栏:能繁母猪</t>
    <phoneticPr fontId="2" type="noConversion"/>
  </si>
  <si>
    <t>生猪存栏</t>
    <phoneticPr fontId="2" type="noConversion"/>
  </si>
  <si>
    <t>万头</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</si>
  <si>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</si>
  <si>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</si>
  <si>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</si>
  <si>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</si>
  <si>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</si>
  <si>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</si>
  <si>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</si>
  <si>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</si>
  <si>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</si>
  <si>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</si>
  <si>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</si>
  <si>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</si>
  <si>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单位</t>
    <phoneticPr fontId="2" type="noConversion"/>
  </si>
  <si>
    <t>元/吨</t>
    <phoneticPr fontId="2" type="noConversion"/>
  </si>
  <si>
    <t>美分/蒲式耳</t>
    <phoneticPr fontId="2" type="noConversion"/>
  </si>
  <si>
    <t>美元/短吨</t>
    <phoneticPr fontId="2" type="noConversion"/>
  </si>
  <si>
    <t>美分/磅</t>
    <phoneticPr fontId="2" type="noConversion"/>
  </si>
  <si>
    <t>农产品批发价格总指数</t>
    <phoneticPr fontId="2" type="noConversion"/>
  </si>
  <si>
    <t>菜篮子产品批发价格指数</t>
    <phoneticPr fontId="2" type="noConversion"/>
  </si>
  <si>
    <t>2000年=100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</si>
</sst>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
      <patternFill patternType="solid">
        <fgColor indexed="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4">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35" fillId="23" borderId="0" xfId="124" applyFont="1" applyFill="1" applyAlignment="1">
      <alignment vertical="top" wrapText="1"/>
    </xf>
    <xf numFmtId="0" fontId="69" fillId="33" borderId="42" xfId="69" applyNumberFormat="1" applyFont="1" applyFill="1" applyBorder="1" applyAlignment="1">
      <alignment vertical="center"/>
    </xf>
    <xf numFmtId="0" fontId="35" fillId="33" borderId="0" xfId="68" applyFont="1" applyFill="1" applyAlignment="1">
      <alignment vertical="center"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41582</c:v>
                </c:pt>
                <c:pt idx="1">
                  <c:v>41583</c:v>
                </c:pt>
                <c:pt idx="2">
                  <c:v>41584</c:v>
                </c:pt>
                <c:pt idx="3">
                  <c:v>41585</c:v>
                </c:pt>
                <c:pt idx="4">
                  <c:v>41586</c:v>
                </c:pt>
                <c:pt idx="5">
                  <c:v>41589</c:v>
                </c:pt>
                <c:pt idx="6">
                  <c:v>41590</c:v>
                </c:pt>
                <c:pt idx="7">
                  <c:v>41591</c:v>
                </c:pt>
                <c:pt idx="8">
                  <c:v>41592</c:v>
                </c:pt>
                <c:pt idx="9">
                  <c:v>41593</c:v>
                </c:pt>
                <c:pt idx="10">
                  <c:v>41596</c:v>
                </c:pt>
                <c:pt idx="11">
                  <c:v>41597</c:v>
                </c:pt>
                <c:pt idx="12">
                  <c:v>41598</c:v>
                </c:pt>
                <c:pt idx="13">
                  <c:v>41599</c:v>
                </c:pt>
                <c:pt idx="14">
                  <c:v>41600</c:v>
                </c:pt>
                <c:pt idx="15">
                  <c:v>41603</c:v>
                </c:pt>
                <c:pt idx="16">
                  <c:v>41604</c:v>
                </c:pt>
                <c:pt idx="17">
                  <c:v>41605</c:v>
                </c:pt>
                <c:pt idx="18">
                  <c:v>41606</c:v>
                </c:pt>
                <c:pt idx="19">
                  <c:v>41607</c:v>
                </c:pt>
                <c:pt idx="20">
                  <c:v>41610</c:v>
                </c:pt>
                <c:pt idx="21">
                  <c:v>41611</c:v>
                </c:pt>
                <c:pt idx="22">
                  <c:v>41612</c:v>
                </c:pt>
                <c:pt idx="23">
                  <c:v>41613</c:v>
                </c:pt>
                <c:pt idx="24">
                  <c:v>41614</c:v>
                </c:pt>
                <c:pt idx="25">
                  <c:v>41617</c:v>
                </c:pt>
                <c:pt idx="26">
                  <c:v>41618</c:v>
                </c:pt>
                <c:pt idx="27">
                  <c:v>41619</c:v>
                </c:pt>
                <c:pt idx="28">
                  <c:v>41620</c:v>
                </c:pt>
                <c:pt idx="29">
                  <c:v>41621</c:v>
                </c:pt>
                <c:pt idx="30">
                  <c:v>41624</c:v>
                </c:pt>
                <c:pt idx="31">
                  <c:v>41625</c:v>
                </c:pt>
                <c:pt idx="32">
                  <c:v>41626</c:v>
                </c:pt>
                <c:pt idx="33">
                  <c:v>41627</c:v>
                </c:pt>
                <c:pt idx="34">
                  <c:v>41628</c:v>
                </c:pt>
                <c:pt idx="35">
                  <c:v>41631</c:v>
                </c:pt>
                <c:pt idx="36">
                  <c:v>41632</c:v>
                </c:pt>
                <c:pt idx="37">
                  <c:v>41633</c:v>
                </c:pt>
                <c:pt idx="38">
                  <c:v>41634</c:v>
                </c:pt>
                <c:pt idx="39">
                  <c:v>41635</c:v>
                </c:pt>
                <c:pt idx="40">
                  <c:v>41638</c:v>
                </c:pt>
                <c:pt idx="41">
                  <c:v>41639</c:v>
                </c:pt>
                <c:pt idx="42">
                  <c:v>41641</c:v>
                </c:pt>
                <c:pt idx="43">
                  <c:v>41642</c:v>
                </c:pt>
                <c:pt idx="44">
                  <c:v>41645</c:v>
                </c:pt>
                <c:pt idx="45">
                  <c:v>41646</c:v>
                </c:pt>
                <c:pt idx="46">
                  <c:v>41647</c:v>
                </c:pt>
                <c:pt idx="47">
                  <c:v>41648</c:v>
                </c:pt>
                <c:pt idx="48">
                  <c:v>41649</c:v>
                </c:pt>
                <c:pt idx="49">
                  <c:v>41652</c:v>
                </c:pt>
                <c:pt idx="50">
                  <c:v>41653</c:v>
                </c:pt>
                <c:pt idx="51">
                  <c:v>41654</c:v>
                </c:pt>
                <c:pt idx="52">
                  <c:v>41655</c:v>
                </c:pt>
                <c:pt idx="53">
                  <c:v>41656</c:v>
                </c:pt>
                <c:pt idx="54">
                  <c:v>41659</c:v>
                </c:pt>
                <c:pt idx="55">
                  <c:v>41660</c:v>
                </c:pt>
                <c:pt idx="56">
                  <c:v>41661</c:v>
                </c:pt>
                <c:pt idx="57">
                  <c:v>41662</c:v>
                </c:pt>
                <c:pt idx="58">
                  <c:v>41663</c:v>
                </c:pt>
                <c:pt idx="59">
                  <c:v>41666</c:v>
                </c:pt>
                <c:pt idx="60">
                  <c:v>41667</c:v>
                </c:pt>
                <c:pt idx="61">
                  <c:v>41668</c:v>
                </c:pt>
                <c:pt idx="62">
                  <c:v>41669</c:v>
                </c:pt>
                <c:pt idx="63">
                  <c:v>41677</c:v>
                </c:pt>
                <c:pt idx="64">
                  <c:v>41680</c:v>
                </c:pt>
                <c:pt idx="65">
                  <c:v>41681</c:v>
                </c:pt>
                <c:pt idx="66">
                  <c:v>41682</c:v>
                </c:pt>
                <c:pt idx="67">
                  <c:v>41683</c:v>
                </c:pt>
                <c:pt idx="68">
                  <c:v>41684</c:v>
                </c:pt>
                <c:pt idx="69">
                  <c:v>41687</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41737</c:v>
                </c:pt>
                <c:pt idx="105">
                  <c:v>41738</c:v>
                </c:pt>
                <c:pt idx="106">
                  <c:v>41739</c:v>
                </c:pt>
                <c:pt idx="107">
                  <c:v>41740</c:v>
                </c:pt>
                <c:pt idx="108">
                  <c:v>41743</c:v>
                </c:pt>
                <c:pt idx="109">
                  <c:v>41744</c:v>
                </c:pt>
                <c:pt idx="110">
                  <c:v>41745</c:v>
                </c:pt>
                <c:pt idx="111">
                  <c:v>41746</c:v>
                </c:pt>
                <c:pt idx="112">
                  <c:v>41747</c:v>
                </c:pt>
                <c:pt idx="113">
                  <c:v>41750</c:v>
                </c:pt>
                <c:pt idx="114">
                  <c:v>41751</c:v>
                </c:pt>
                <c:pt idx="115">
                  <c:v>41752</c:v>
                </c:pt>
                <c:pt idx="116">
                  <c:v>41753</c:v>
                </c:pt>
                <c:pt idx="117">
                  <c:v>41754</c:v>
                </c:pt>
                <c:pt idx="118">
                  <c:v>41757</c:v>
                </c:pt>
                <c:pt idx="119">
                  <c:v>41758</c:v>
                </c:pt>
                <c:pt idx="120">
                  <c:v>41759</c:v>
                </c:pt>
                <c:pt idx="121">
                  <c:v>41764</c:v>
                </c:pt>
                <c:pt idx="122">
                  <c:v>41765</c:v>
                </c:pt>
                <c:pt idx="123">
                  <c:v>41766</c:v>
                </c:pt>
                <c:pt idx="124">
                  <c:v>41767</c:v>
                </c:pt>
                <c:pt idx="125">
                  <c:v>41768</c:v>
                </c:pt>
                <c:pt idx="126">
                  <c:v>41771</c:v>
                </c:pt>
                <c:pt idx="127">
                  <c:v>41772</c:v>
                </c:pt>
                <c:pt idx="128">
                  <c:v>41773</c:v>
                </c:pt>
                <c:pt idx="129">
                  <c:v>41774</c:v>
                </c:pt>
                <c:pt idx="130">
                  <c:v>41775</c:v>
                </c:pt>
                <c:pt idx="131">
                  <c:v>41778</c:v>
                </c:pt>
                <c:pt idx="132">
                  <c:v>41779</c:v>
                </c:pt>
                <c:pt idx="133">
                  <c:v>41780</c:v>
                </c:pt>
                <c:pt idx="134">
                  <c:v>41781</c:v>
                </c:pt>
                <c:pt idx="135">
                  <c:v>41782</c:v>
                </c:pt>
                <c:pt idx="136">
                  <c:v>41785</c:v>
                </c:pt>
                <c:pt idx="137">
                  <c:v>41786</c:v>
                </c:pt>
                <c:pt idx="138">
                  <c:v>41787</c:v>
                </c:pt>
                <c:pt idx="139">
                  <c:v>41788</c:v>
                </c:pt>
                <c:pt idx="140">
                  <c:v>41789</c:v>
                </c:pt>
                <c:pt idx="141">
                  <c:v>41793</c:v>
                </c:pt>
                <c:pt idx="142">
                  <c:v>41794</c:v>
                </c:pt>
                <c:pt idx="143">
                  <c:v>41795</c:v>
                </c:pt>
                <c:pt idx="144">
                  <c:v>41796</c:v>
                </c:pt>
                <c:pt idx="145">
                  <c:v>41799</c:v>
                </c:pt>
                <c:pt idx="146">
                  <c:v>41800</c:v>
                </c:pt>
                <c:pt idx="147">
                  <c:v>41801</c:v>
                </c:pt>
                <c:pt idx="148">
                  <c:v>41802</c:v>
                </c:pt>
                <c:pt idx="149">
                  <c:v>41803</c:v>
                </c:pt>
                <c:pt idx="150">
                  <c:v>41806</c:v>
                </c:pt>
                <c:pt idx="151">
                  <c:v>41807</c:v>
                </c:pt>
                <c:pt idx="152">
                  <c:v>41808</c:v>
                </c:pt>
                <c:pt idx="153">
                  <c:v>41809</c:v>
                </c:pt>
                <c:pt idx="154">
                  <c:v>41810</c:v>
                </c:pt>
                <c:pt idx="155">
                  <c:v>41813</c:v>
                </c:pt>
                <c:pt idx="156">
                  <c:v>41814</c:v>
                </c:pt>
                <c:pt idx="157">
                  <c:v>41815</c:v>
                </c:pt>
                <c:pt idx="158">
                  <c:v>41816</c:v>
                </c:pt>
                <c:pt idx="159">
                  <c:v>41817</c:v>
                </c:pt>
                <c:pt idx="160">
                  <c:v>41820</c:v>
                </c:pt>
                <c:pt idx="161">
                  <c:v>41821</c:v>
                </c:pt>
                <c:pt idx="162">
                  <c:v>41822</c:v>
                </c:pt>
                <c:pt idx="163">
                  <c:v>41823</c:v>
                </c:pt>
                <c:pt idx="164">
                  <c:v>41824</c:v>
                </c:pt>
                <c:pt idx="165">
                  <c:v>41827</c:v>
                </c:pt>
                <c:pt idx="166">
                  <c:v>41828</c:v>
                </c:pt>
                <c:pt idx="167">
                  <c:v>41829</c:v>
                </c:pt>
                <c:pt idx="168">
                  <c:v>41830</c:v>
                </c:pt>
                <c:pt idx="169">
                  <c:v>41831</c:v>
                </c:pt>
                <c:pt idx="170">
                  <c:v>41834</c:v>
                </c:pt>
                <c:pt idx="171">
                  <c:v>41835</c:v>
                </c:pt>
                <c:pt idx="172">
                  <c:v>41836</c:v>
                </c:pt>
                <c:pt idx="173">
                  <c:v>41837</c:v>
                </c:pt>
                <c:pt idx="174">
                  <c:v>41838</c:v>
                </c:pt>
                <c:pt idx="175">
                  <c:v>41841</c:v>
                </c:pt>
                <c:pt idx="176">
                  <c:v>41842</c:v>
                </c:pt>
                <c:pt idx="177">
                  <c:v>41843</c:v>
                </c:pt>
                <c:pt idx="178">
                  <c:v>41844</c:v>
                </c:pt>
                <c:pt idx="179">
                  <c:v>41845</c:v>
                </c:pt>
                <c:pt idx="180">
                  <c:v>41848</c:v>
                </c:pt>
                <c:pt idx="181">
                  <c:v>41849</c:v>
                </c:pt>
                <c:pt idx="182">
                  <c:v>41850</c:v>
                </c:pt>
                <c:pt idx="183">
                  <c:v>41851</c:v>
                </c:pt>
                <c:pt idx="184">
                  <c:v>41852</c:v>
                </c:pt>
                <c:pt idx="185">
                  <c:v>41855</c:v>
                </c:pt>
                <c:pt idx="186">
                  <c:v>41856</c:v>
                </c:pt>
                <c:pt idx="187">
                  <c:v>41857</c:v>
                </c:pt>
                <c:pt idx="188">
                  <c:v>41858</c:v>
                </c:pt>
                <c:pt idx="189">
                  <c:v>41859</c:v>
                </c:pt>
                <c:pt idx="190">
                  <c:v>41862</c:v>
                </c:pt>
                <c:pt idx="191">
                  <c:v>41863</c:v>
                </c:pt>
                <c:pt idx="192">
                  <c:v>41864</c:v>
                </c:pt>
                <c:pt idx="193">
                  <c:v>41865</c:v>
                </c:pt>
                <c:pt idx="194">
                  <c:v>41866</c:v>
                </c:pt>
                <c:pt idx="195">
                  <c:v>41869</c:v>
                </c:pt>
                <c:pt idx="196">
                  <c:v>41870</c:v>
                </c:pt>
                <c:pt idx="197">
                  <c:v>41871</c:v>
                </c:pt>
                <c:pt idx="198">
                  <c:v>41872</c:v>
                </c:pt>
                <c:pt idx="199">
                  <c:v>41873</c:v>
                </c:pt>
                <c:pt idx="200">
                  <c:v>41876</c:v>
                </c:pt>
                <c:pt idx="201">
                  <c:v>41877</c:v>
                </c:pt>
                <c:pt idx="202">
                  <c:v>41878</c:v>
                </c:pt>
                <c:pt idx="203">
                  <c:v>41879</c:v>
                </c:pt>
                <c:pt idx="204">
                  <c:v>41880</c:v>
                </c:pt>
                <c:pt idx="205">
                  <c:v>41883</c:v>
                </c:pt>
                <c:pt idx="206">
                  <c:v>41884</c:v>
                </c:pt>
                <c:pt idx="207">
                  <c:v>41885</c:v>
                </c:pt>
                <c:pt idx="208">
                  <c:v>41886</c:v>
                </c:pt>
                <c:pt idx="209">
                  <c:v>41887</c:v>
                </c:pt>
                <c:pt idx="210">
                  <c:v>41891</c:v>
                </c:pt>
                <c:pt idx="211">
                  <c:v>41892</c:v>
                </c:pt>
                <c:pt idx="212">
                  <c:v>41893</c:v>
                </c:pt>
                <c:pt idx="213">
                  <c:v>41894</c:v>
                </c:pt>
                <c:pt idx="214">
                  <c:v>41897</c:v>
                </c:pt>
                <c:pt idx="215">
                  <c:v>41898</c:v>
                </c:pt>
                <c:pt idx="216">
                  <c:v>41899</c:v>
                </c:pt>
                <c:pt idx="217">
                  <c:v>41900</c:v>
                </c:pt>
                <c:pt idx="218">
                  <c:v>41901</c:v>
                </c:pt>
                <c:pt idx="219">
                  <c:v>41904</c:v>
                </c:pt>
                <c:pt idx="220">
                  <c:v>41905</c:v>
                </c:pt>
                <c:pt idx="221">
                  <c:v>41906</c:v>
                </c:pt>
                <c:pt idx="222">
                  <c:v>41907</c:v>
                </c:pt>
                <c:pt idx="223">
                  <c:v>41908</c:v>
                </c:pt>
                <c:pt idx="224">
                  <c:v>41911</c:v>
                </c:pt>
                <c:pt idx="225">
                  <c:v>41912</c:v>
                </c:pt>
                <c:pt idx="226">
                  <c:v>41920</c:v>
                </c:pt>
                <c:pt idx="227">
                  <c:v>41921</c:v>
                </c:pt>
                <c:pt idx="228">
                  <c:v>41922</c:v>
                </c:pt>
                <c:pt idx="229">
                  <c:v>41925</c:v>
                </c:pt>
                <c:pt idx="230">
                  <c:v>41926</c:v>
                </c:pt>
                <c:pt idx="231">
                  <c:v>41927</c:v>
                </c:pt>
                <c:pt idx="232">
                  <c:v>41928</c:v>
                </c:pt>
                <c:pt idx="233">
                  <c:v>41929</c:v>
                </c:pt>
                <c:pt idx="234">
                  <c:v>41932</c:v>
                </c:pt>
                <c:pt idx="235">
                  <c:v>41933</c:v>
                </c:pt>
                <c:pt idx="236">
                  <c:v>41934</c:v>
                </c:pt>
                <c:pt idx="237">
                  <c:v>41935</c:v>
                </c:pt>
                <c:pt idx="238">
                  <c:v>41936</c:v>
                </c:pt>
                <c:pt idx="239">
                  <c:v>41939</c:v>
                </c:pt>
                <c:pt idx="240">
                  <c:v>41940</c:v>
                </c:pt>
                <c:pt idx="241">
                  <c:v>41941</c:v>
                </c:pt>
                <c:pt idx="242">
                  <c:v>41942</c:v>
                </c:pt>
                <c:pt idx="243">
                  <c:v>41943</c:v>
                </c:pt>
                <c:pt idx="244">
                  <c:v>41946</c:v>
                </c:pt>
                <c:pt idx="245">
                  <c:v>41947</c:v>
                </c:pt>
              </c:numCache>
            </c:numRef>
          </c:cat>
          <c:val>
            <c:numRef>
              <c:f>市场及表现!$M$5:$M$813</c:f>
              <c:numCache>
                <c:formatCode>###,###,##0.000</c:formatCode>
                <c:ptCount val="809"/>
                <c:pt idx="0">
                  <c:v>0</c:v>
                </c:pt>
                <c:pt idx="1">
                  <c:v>1.3925914972521269E-3</c:v>
                </c:pt>
                <c:pt idx="2">
                  <c:v>-1.1294484161424645E-2</c:v>
                </c:pt>
                <c:pt idx="3">
                  <c:v>-1.6762348694828844E-2</c:v>
                </c:pt>
                <c:pt idx="4">
                  <c:v>-3.0460155919837195E-2</c:v>
                </c:pt>
                <c:pt idx="5">
                  <c:v>-2.7122977381625502E-2</c:v>
                </c:pt>
                <c:pt idx="6">
                  <c:v>-1.699423723373783E-2</c:v>
                </c:pt>
                <c:pt idx="7">
                  <c:v>-3.879007953944924E-2</c:v>
                </c:pt>
                <c:pt idx="8">
                  <c:v>-3.1906938760421277E-2</c:v>
                </c:pt>
                <c:pt idx="9">
                  <c:v>-1.2485013362997233E-2</c:v>
                </c:pt>
                <c:pt idx="10">
                  <c:v>2.0352840256522287E-2</c:v>
                </c:pt>
                <c:pt idx="11">
                  <c:v>1.332056826134842E-2</c:v>
                </c:pt>
                <c:pt idx="12">
                  <c:v>1.8650223864859372E-2</c:v>
                </c:pt>
                <c:pt idx="13">
                  <c:v>1.2407297095427872E-2</c:v>
                </c:pt>
                <c:pt idx="14">
                  <c:v>7.3548995275689588E-3</c:v>
                </c:pt>
                <c:pt idx="15">
                  <c:v>3.4342188506897298E-3</c:v>
                </c:pt>
                <c:pt idx="16">
                  <c:v>2.9246521881960419E-3</c:v>
                </c:pt>
                <c:pt idx="17">
                  <c:v>1.4294332089592965E-2</c:v>
                </c:pt>
                <c:pt idx="18">
                  <c:v>2.4817114718452826E-2</c:v>
                </c:pt>
                <c:pt idx="19">
                  <c:v>2.4570943189828442E-2</c:v>
                </c:pt>
                <c:pt idx="20">
                  <c:v>1.6103650816188697E-2</c:v>
                </c:pt>
                <c:pt idx="21">
                  <c:v>2.6184080851803904E-2</c:v>
                </c:pt>
                <c:pt idx="22">
                  <c:v>3.9774345566014002E-2</c:v>
                </c:pt>
                <c:pt idx="23">
                  <c:v>3.6859775488205182E-2</c:v>
                </c:pt>
                <c:pt idx="24">
                  <c:v>3.0176176477260119E-2</c:v>
                </c:pt>
                <c:pt idx="25">
                  <c:v>2.9581752052339372E-2</c:v>
                </c:pt>
                <c:pt idx="26">
                  <c:v>3.0610967487714413E-2</c:v>
                </c:pt>
                <c:pt idx="27">
                  <c:v>1.3572621021032072E-2</c:v>
                </c:pt>
                <c:pt idx="28">
                  <c:v>1.2418219381680862E-2</c:v>
                </c:pt>
                <c:pt idx="29">
                  <c:v>1.1000002520527463E-2</c:v>
                </c:pt>
                <c:pt idx="30">
                  <c:v>-5.2641218859933447E-3</c:v>
                </c:pt>
                <c:pt idx="31">
                  <c:v>-1.0114877246105158E-2</c:v>
                </c:pt>
                <c:pt idx="32">
                  <c:v>-9.7578025032200033E-3</c:v>
                </c:pt>
                <c:pt idx="33">
                  <c:v>-2.0182704643736171E-2</c:v>
                </c:pt>
                <c:pt idx="34">
                  <c:v>-4.2982557108854125E-2</c:v>
                </c:pt>
                <c:pt idx="35">
                  <c:v>-4.0266268535329997E-2</c:v>
                </c:pt>
                <c:pt idx="36">
                  <c:v>-3.8734627932318855E-2</c:v>
                </c:pt>
                <c:pt idx="37">
                  <c:v>-3.1651105209342445E-2</c:v>
                </c:pt>
                <c:pt idx="38">
                  <c:v>-4.8360522824637764E-2</c:v>
                </c:pt>
                <c:pt idx="39">
                  <c:v>-3.233668871568196E-2</c:v>
                </c:pt>
                <c:pt idx="40">
                  <c:v>-3.4025442205562473E-2</c:v>
                </c:pt>
                <c:pt idx="41">
                  <c:v>-2.1184194275545853E-2</c:v>
                </c:pt>
                <c:pt idx="42">
                  <c:v>-2.4565061958769285E-2</c:v>
                </c:pt>
                <c:pt idx="43">
                  <c:v>-3.7671385374386634E-2</c:v>
                </c:pt>
                <c:pt idx="44">
                  <c:v>-5.9575610366761955E-2</c:v>
                </c:pt>
                <c:pt idx="45">
                  <c:v>-5.9842786292026662E-2</c:v>
                </c:pt>
                <c:pt idx="46">
                  <c:v>-5.820024247475486E-2</c:v>
                </c:pt>
                <c:pt idx="47">
                  <c:v>-6.6471773871706885E-2</c:v>
                </c:pt>
                <c:pt idx="48">
                  <c:v>-7.3768701264548708E-2</c:v>
                </c:pt>
                <c:pt idx="49">
                  <c:v>-7.8461923649858378E-2</c:v>
                </c:pt>
                <c:pt idx="50">
                  <c:v>-7.041009824176403E-2</c:v>
                </c:pt>
                <c:pt idx="51">
                  <c:v>-7.2050541619371966E-2</c:v>
                </c:pt>
                <c:pt idx="52">
                  <c:v>-7.08310263504357E-2</c:v>
                </c:pt>
                <c:pt idx="53">
                  <c:v>-8.4843479437115898E-2</c:v>
                </c:pt>
                <c:pt idx="54">
                  <c:v>-9.0092478157528078E-2</c:v>
                </c:pt>
                <c:pt idx="55">
                  <c:v>-8.1095454900619979E-2</c:v>
                </c:pt>
                <c:pt idx="56">
                  <c:v>-5.7408376721415522E-2</c:v>
                </c:pt>
                <c:pt idx="57">
                  <c:v>-6.2410363737337549E-2</c:v>
                </c:pt>
                <c:pt idx="58">
                  <c:v>-5.6617771231874392E-2</c:v>
                </c:pt>
                <c:pt idx="59">
                  <c:v>-6.9119168024250999E-2</c:v>
                </c:pt>
                <c:pt idx="60">
                  <c:v>-6.7465701920726096E-2</c:v>
                </c:pt>
                <c:pt idx="61">
                  <c:v>-6.4136084965304985E-2</c:v>
                </c:pt>
                <c:pt idx="62">
                  <c:v>-7.4777332391216311E-2</c:v>
                </c:pt>
                <c:pt idx="63">
                  <c:v>-7.0562590161372563E-2</c:v>
                </c:pt>
                <c:pt idx="64">
                  <c:v>-4.7436329372464225E-2</c:v>
                </c:pt>
                <c:pt idx="65">
                  <c:v>-3.9862984119836131E-2</c:v>
                </c:pt>
                <c:pt idx="66">
                  <c:v>-3.7475204309766141E-2</c:v>
                </c:pt>
                <c:pt idx="67">
                  <c:v>-4.2386872420135058E-2</c:v>
                </c:pt>
                <c:pt idx="68">
                  <c:v>-3.5656643648648734E-2</c:v>
                </c:pt>
                <c:pt idx="69">
                  <c:v>-2.8904990392589092E-2</c:v>
                </c:pt>
                <c:pt idx="70">
                  <c:v>-4.1173658470191055E-2</c:v>
                </c:pt>
                <c:pt idx="71">
                  <c:v>-3.016147339961206E-2</c:v>
                </c:pt>
                <c:pt idx="72">
                  <c:v>-3.9075739333757298E-2</c:v>
                </c:pt>
                <c:pt idx="73">
                  <c:v>-4.8797414274756146E-2</c:v>
                </c:pt>
                <c:pt idx="74">
                  <c:v>-6.9711492009507547E-2</c:v>
                </c:pt>
                <c:pt idx="75">
                  <c:v>-9.3488469006332453E-2</c:v>
                </c:pt>
                <c:pt idx="76">
                  <c:v>-9.1179665727630144E-2</c:v>
                </c:pt>
                <c:pt idx="77">
                  <c:v>-9.5085223238928318E-2</c:v>
                </c:pt>
                <c:pt idx="78">
                  <c:v>-8.464057696557048E-2</c:v>
                </c:pt>
                <c:pt idx="79">
                  <c:v>-7.9851994619513866E-2</c:v>
                </c:pt>
                <c:pt idx="80">
                  <c:v>-8.241327074583249E-2</c:v>
                </c:pt>
                <c:pt idx="81">
                  <c:v>-9.0939795517997801E-2</c:v>
                </c:pt>
                <c:pt idx="82">
                  <c:v>-8.688258626295664E-2</c:v>
                </c:pt>
                <c:pt idx="83">
                  <c:v>-8.9098970196441529E-2</c:v>
                </c:pt>
                <c:pt idx="84">
                  <c:v>-0.11874499570250063</c:v>
                </c:pt>
                <c:pt idx="85">
                  <c:v>-0.11417695952116702</c:v>
                </c:pt>
                <c:pt idx="86">
                  <c:v>-0.11187781826491927</c:v>
                </c:pt>
                <c:pt idx="87">
                  <c:v>-0.10087193451333232</c:v>
                </c:pt>
                <c:pt idx="88">
                  <c:v>-0.10822221307364077</c:v>
                </c:pt>
                <c:pt idx="89">
                  <c:v>-9.9735596655091907E-2</c:v>
                </c:pt>
                <c:pt idx="90">
                  <c:v>-0.10179612796550586</c:v>
                </c:pt>
                <c:pt idx="91">
                  <c:v>-0.10904810594953751</c:v>
                </c:pt>
                <c:pt idx="92">
                  <c:v>-0.12329034713546239</c:v>
                </c:pt>
                <c:pt idx="93">
                  <c:v>-9.3115010834067924E-2</c:v>
                </c:pt>
                <c:pt idx="94">
                  <c:v>-8.5655929499162786E-2</c:v>
                </c:pt>
                <c:pt idx="95">
                  <c:v>-8.6543995389114947E-2</c:v>
                </c:pt>
                <c:pt idx="96">
                  <c:v>-8.7969353745125933E-2</c:v>
                </c:pt>
                <c:pt idx="97">
                  <c:v>-9.4413502634371538E-2</c:v>
                </c:pt>
                <c:pt idx="98">
                  <c:v>-9.5985471678931789E-2</c:v>
                </c:pt>
                <c:pt idx="99">
                  <c:v>-9.8363169378614446E-2</c:v>
                </c:pt>
                <c:pt idx="100">
                  <c:v>-9.1301491228144016E-2</c:v>
                </c:pt>
                <c:pt idx="101">
                  <c:v>-8.3902902555563097E-2</c:v>
                </c:pt>
                <c:pt idx="102">
                  <c:v>-9.0506264771342049E-2</c:v>
                </c:pt>
                <c:pt idx="103">
                  <c:v>-8.1909585314397959E-2</c:v>
                </c:pt>
                <c:pt idx="104">
                  <c:v>-6.0130546525999029E-2</c:v>
                </c:pt>
                <c:pt idx="105">
                  <c:v>-5.9582751861619765E-2</c:v>
                </c:pt>
                <c:pt idx="106">
                  <c:v>-4.4820441814880763E-2</c:v>
                </c:pt>
                <c:pt idx="107">
                  <c:v>-4.612061396691558E-2</c:v>
                </c:pt>
                <c:pt idx="108">
                  <c:v>-4.6983054492966581E-2</c:v>
                </c:pt>
                <c:pt idx="109">
                  <c:v>-6.3429497062325035E-2</c:v>
                </c:pt>
                <c:pt idx="110">
                  <c:v>-6.214276772414018E-2</c:v>
                </c:pt>
                <c:pt idx="111">
                  <c:v>-6.5387106829201569E-2</c:v>
                </c:pt>
                <c:pt idx="112">
                  <c:v>-6.5523215319430839E-2</c:v>
                </c:pt>
                <c:pt idx="113">
                  <c:v>-8.1163509145734447E-2</c:v>
                </c:pt>
                <c:pt idx="114">
                  <c:v>-7.7152929651234659E-2</c:v>
                </c:pt>
                <c:pt idx="115">
                  <c:v>-7.8046456684313203E-2</c:v>
                </c:pt>
                <c:pt idx="116">
                  <c:v>-7.9808305474501906E-2</c:v>
                </c:pt>
                <c:pt idx="117">
                  <c:v>-8.9322456976694387E-2</c:v>
                </c:pt>
                <c:pt idx="118">
                  <c:v>-0.10312528618490424</c:v>
                </c:pt>
                <c:pt idx="119">
                  <c:v>-9.3252799676028286E-2</c:v>
                </c:pt>
                <c:pt idx="120">
                  <c:v>-9.3173403056727833E-2</c:v>
                </c:pt>
                <c:pt idx="121">
                  <c:v>-9.4092975541640533E-2</c:v>
                </c:pt>
                <c:pt idx="122">
                  <c:v>-9.373254009529286E-2</c:v>
                </c:pt>
                <c:pt idx="123">
                  <c:v>-0.1021393398066085</c:v>
                </c:pt>
                <c:pt idx="124">
                  <c:v>-0.10290389984431547</c:v>
                </c:pt>
                <c:pt idx="125">
                  <c:v>-0.10356973921781309</c:v>
                </c:pt>
                <c:pt idx="126">
                  <c:v>-8.4185621734341409E-2</c:v>
                </c:pt>
                <c:pt idx="127">
                  <c:v>-8.6370919160798865E-2</c:v>
                </c:pt>
                <c:pt idx="128">
                  <c:v>-8.7412737234157989E-2</c:v>
                </c:pt>
                <c:pt idx="129">
                  <c:v>-9.9296184677376775E-2</c:v>
                </c:pt>
                <c:pt idx="130">
                  <c:v>-9.8511460418894803E-2</c:v>
                </c:pt>
                <c:pt idx="131">
                  <c:v>-0.11145394954071797</c:v>
                </c:pt>
                <c:pt idx="132">
                  <c:v>-0.11119013431891567</c:v>
                </c:pt>
                <c:pt idx="133">
                  <c:v>-0.10273208387979771</c:v>
                </c:pt>
                <c:pt idx="134">
                  <c:v>-0.10484806679734215</c:v>
                </c:pt>
                <c:pt idx="135">
                  <c:v>-9.7477203928326261E-2</c:v>
                </c:pt>
                <c:pt idx="136">
                  <c:v>-9.4300498980446568E-2</c:v>
                </c:pt>
                <c:pt idx="137">
                  <c:v>-9.7953583644128317E-2</c:v>
                </c:pt>
                <c:pt idx="138">
                  <c:v>-8.8681402791232378E-2</c:v>
                </c:pt>
                <c:pt idx="139">
                  <c:v>-9.4641610381885122E-2</c:v>
                </c:pt>
                <c:pt idx="140">
                  <c:v>-9.4095496069237283E-2</c:v>
                </c:pt>
                <c:pt idx="141">
                  <c:v>-9.6845391677385928E-2</c:v>
                </c:pt>
                <c:pt idx="142">
                  <c:v>-0.10593777489504119</c:v>
                </c:pt>
                <c:pt idx="143">
                  <c:v>-9.6558051531346667E-2</c:v>
                </c:pt>
                <c:pt idx="144">
                  <c:v>-0.10323156843190429</c:v>
                </c:pt>
                <c:pt idx="145">
                  <c:v>-0.10341430668267493</c:v>
                </c:pt>
                <c:pt idx="146">
                  <c:v>-9.2077393640036753E-2</c:v>
                </c:pt>
                <c:pt idx="147">
                  <c:v>-9.2288277782305417E-2</c:v>
                </c:pt>
                <c:pt idx="148">
                  <c:v>-9.537844461602718E-2</c:v>
                </c:pt>
                <c:pt idx="149">
                  <c:v>-8.5786996934198223E-2</c:v>
                </c:pt>
                <c:pt idx="150">
                  <c:v>-7.9228164039296778E-2</c:v>
                </c:pt>
                <c:pt idx="151">
                  <c:v>-8.8546134476868765E-2</c:v>
                </c:pt>
                <c:pt idx="152">
                  <c:v>-9.2509664122894297E-2</c:v>
                </c:pt>
                <c:pt idx="153">
                  <c:v>-0.10651203509918694</c:v>
                </c:pt>
                <c:pt idx="154">
                  <c:v>-0.10238593142316565</c:v>
                </c:pt>
                <c:pt idx="155">
                  <c:v>-0.10348614171918469</c:v>
                </c:pt>
                <c:pt idx="156">
                  <c:v>-9.898657987089865E-2</c:v>
                </c:pt>
                <c:pt idx="157">
                  <c:v>-0.10379658670152836</c:v>
                </c:pt>
                <c:pt idx="158">
                  <c:v>-9.7199105716808676E-2</c:v>
                </c:pt>
                <c:pt idx="159">
                  <c:v>-9.6702561780231955E-2</c:v>
                </c:pt>
                <c:pt idx="160">
                  <c:v>-9.0460055098733338E-2</c:v>
                </c:pt>
                <c:pt idx="161">
                  <c:v>-9.0694884253171848E-2</c:v>
                </c:pt>
                <c:pt idx="162">
                  <c:v>-8.8044969573030984E-2</c:v>
                </c:pt>
                <c:pt idx="163">
                  <c:v>-8.4127649599614274E-2</c:v>
                </c:pt>
                <c:pt idx="164">
                  <c:v>-8.4756521235024862E-2</c:v>
                </c:pt>
                <c:pt idx="165">
                  <c:v>-8.5767252801356331E-2</c:v>
                </c:pt>
                <c:pt idx="166">
                  <c:v>-8.4009604890495804E-2</c:v>
                </c:pt>
                <c:pt idx="167">
                  <c:v>-9.735285790021575E-2</c:v>
                </c:pt>
                <c:pt idx="168">
                  <c:v>-9.9815833450257796E-2</c:v>
                </c:pt>
                <c:pt idx="169">
                  <c:v>-9.7647339541112821E-2</c:v>
                </c:pt>
                <c:pt idx="170">
                  <c:v>-8.7670671224900909E-2</c:v>
                </c:pt>
                <c:pt idx="171">
                  <c:v>-8.6318828257130775E-2</c:v>
                </c:pt>
                <c:pt idx="172">
                  <c:v>-8.8044549485098322E-2</c:v>
                </c:pt>
                <c:pt idx="173">
                  <c:v>-9.3841762957822317E-2</c:v>
                </c:pt>
                <c:pt idx="174">
                  <c:v>-9.0869220745286583E-2</c:v>
                </c:pt>
                <c:pt idx="175">
                  <c:v>-8.9965611601820483E-2</c:v>
                </c:pt>
                <c:pt idx="176">
                  <c:v>-7.8874029911941257E-2</c:v>
                </c:pt>
                <c:pt idx="177">
                  <c:v>-7.6716878376981934E-2</c:v>
                </c:pt>
                <c:pt idx="178">
                  <c:v>-6.0256992993773628E-2</c:v>
                </c:pt>
                <c:pt idx="179">
                  <c:v>-5.0410551936731385E-2</c:v>
                </c:pt>
                <c:pt idx="180">
                  <c:v>-2.3758913215714439E-2</c:v>
                </c:pt>
                <c:pt idx="181">
                  <c:v>-2.0620016181787215E-2</c:v>
                </c:pt>
                <c:pt idx="182">
                  <c:v>-2.4551199056986661E-2</c:v>
                </c:pt>
                <c:pt idx="183">
                  <c:v>-1.2687915834542429E-2</c:v>
                </c:pt>
                <c:pt idx="184">
                  <c:v>-2.1446329145616838E-2</c:v>
                </c:pt>
                <c:pt idx="185">
                  <c:v>-2.0307050671848348E-3</c:v>
                </c:pt>
                <c:pt idx="186">
                  <c:v>-4.6633961420805559E-3</c:v>
                </c:pt>
                <c:pt idx="187">
                  <c:v>-7.2393753460474608E-3</c:v>
                </c:pt>
                <c:pt idx="188">
                  <c:v>-2.2263400174924786E-2</c:v>
                </c:pt>
                <c:pt idx="189">
                  <c:v>-2.0718736845996677E-2</c:v>
                </c:pt>
                <c:pt idx="190">
                  <c:v>-6.3454282250360317E-3</c:v>
                </c:pt>
                <c:pt idx="191">
                  <c:v>-9.8308978035283046E-3</c:v>
                </c:pt>
                <c:pt idx="192">
                  <c:v>-9.0541552157699101E-3</c:v>
                </c:pt>
                <c:pt idx="193">
                  <c:v>-1.8697693801266513E-2</c:v>
                </c:pt>
                <c:pt idx="194">
                  <c:v>-8.3257227402839806E-3</c:v>
                </c:pt>
                <c:pt idx="195">
                  <c:v>-2.4751581000935774E-3</c:v>
                </c:pt>
                <c:pt idx="196">
                  <c:v>-2.3886199859355361E-3</c:v>
                </c:pt>
                <c:pt idx="197">
                  <c:v>-6.0131386701866019E-3</c:v>
                </c:pt>
                <c:pt idx="198">
                  <c:v>-1.1010504718847791E-2</c:v>
                </c:pt>
                <c:pt idx="199">
                  <c:v>-6.3391269060439903E-3</c:v>
                </c:pt>
                <c:pt idx="200">
                  <c:v>-1.5791525482114044E-2</c:v>
                </c:pt>
                <c:pt idx="201">
                  <c:v>-2.3676996068817124E-2</c:v>
                </c:pt>
                <c:pt idx="202">
                  <c:v>-2.2205428040197539E-2</c:v>
                </c:pt>
                <c:pt idx="203">
                  <c:v>-2.9060002839794596E-2</c:v>
                </c:pt>
                <c:pt idx="204">
                  <c:v>-1.7713847862634746E-2</c:v>
                </c:pt>
                <c:pt idx="205">
                  <c:v>-1.0559750366946896E-2</c:v>
                </c:pt>
                <c:pt idx="206">
                  <c:v>2.5230481244333802E-3</c:v>
                </c:pt>
                <c:pt idx="207">
                  <c:v>1.1923775884768117E-2</c:v>
                </c:pt>
                <c:pt idx="208">
                  <c:v>1.9227424684534977E-2</c:v>
                </c:pt>
                <c:pt idx="209">
                  <c:v>2.8904150216723323E-2</c:v>
                </c:pt>
                <c:pt idx="210">
                  <c:v>2.720909540785077E-2</c:v>
                </c:pt>
                <c:pt idx="211">
                  <c:v>2.1835750659327857E-2</c:v>
                </c:pt>
                <c:pt idx="212">
                  <c:v>1.8063781110662092E-2</c:v>
                </c:pt>
                <c:pt idx="213">
                  <c:v>2.4324771661204059E-2</c:v>
                </c:pt>
                <c:pt idx="214">
                  <c:v>2.3833688867753722E-2</c:v>
                </c:pt>
                <c:pt idx="215">
                  <c:v>3.491350809551319E-3</c:v>
                </c:pt>
                <c:pt idx="216">
                  <c:v>8.7680753335288575E-3</c:v>
                </c:pt>
                <c:pt idx="217">
                  <c:v>1.1850680584460038E-2</c:v>
                </c:pt>
                <c:pt idx="218">
                  <c:v>1.8801875608602137E-2</c:v>
                </c:pt>
                <c:pt idx="219">
                  <c:v>-6.4441488892463816E-4</c:v>
                </c:pt>
                <c:pt idx="220">
                  <c:v>7.9850314267781997E-3</c:v>
                </c:pt>
                <c:pt idx="221">
                  <c:v>2.5797599953622186E-2</c:v>
                </c:pt>
                <c:pt idx="222">
                  <c:v>2.3739589170805209E-2</c:v>
                </c:pt>
                <c:pt idx="223">
                  <c:v>2.3838729922947444E-2</c:v>
                </c:pt>
                <c:pt idx="224">
                  <c:v>2.8290821834826341E-2</c:v>
                </c:pt>
                <c:pt idx="225">
                  <c:v>2.9630482252545054E-2</c:v>
                </c:pt>
                <c:pt idx="226">
                  <c:v>4.1138791171767997E-2</c:v>
                </c:pt>
                <c:pt idx="227">
                  <c:v>4.2639345267751372E-2</c:v>
                </c:pt>
                <c:pt idx="228">
                  <c:v>3.626829167881418E-2</c:v>
                </c:pt>
                <c:pt idx="229">
                  <c:v>3.1293190290591522E-2</c:v>
                </c:pt>
                <c:pt idx="230">
                  <c:v>2.7771173061945209E-2</c:v>
                </c:pt>
                <c:pt idx="231">
                  <c:v>3.5043735354684191E-2</c:v>
                </c:pt>
                <c:pt idx="232">
                  <c:v>2.6860842511554406E-2</c:v>
                </c:pt>
                <c:pt idx="233">
                  <c:v>2.5742148346491689E-2</c:v>
                </c:pt>
                <c:pt idx="234">
                  <c:v>3.1194469626381949E-2</c:v>
                </c:pt>
                <c:pt idx="235">
                  <c:v>2.2238194898956287E-2</c:v>
                </c:pt>
                <c:pt idx="236">
                  <c:v>1.604189789006627E-2</c:v>
                </c:pt>
                <c:pt idx="237">
                  <c:v>6.5038013757039437E-3</c:v>
                </c:pt>
                <c:pt idx="238">
                  <c:v>4.3067414871280629E-3</c:v>
                </c:pt>
                <c:pt idx="239">
                  <c:v>-4.8822619550725754E-3</c:v>
                </c:pt>
                <c:pt idx="240">
                  <c:v>1.5206763079647745E-2</c:v>
                </c:pt>
                <c:pt idx="241">
                  <c:v>2.9796837073936322E-2</c:v>
                </c:pt>
                <c:pt idx="242">
                  <c:v>3.7165599503288016E-2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41582</c:v>
                </c:pt>
                <c:pt idx="1">
                  <c:v>41583</c:v>
                </c:pt>
                <c:pt idx="2">
                  <c:v>41584</c:v>
                </c:pt>
                <c:pt idx="3">
                  <c:v>41585</c:v>
                </c:pt>
                <c:pt idx="4">
                  <c:v>41586</c:v>
                </c:pt>
                <c:pt idx="5">
                  <c:v>41589</c:v>
                </c:pt>
                <c:pt idx="6">
                  <c:v>41590</c:v>
                </c:pt>
                <c:pt idx="7">
                  <c:v>41591</c:v>
                </c:pt>
                <c:pt idx="8">
                  <c:v>41592</c:v>
                </c:pt>
                <c:pt idx="9">
                  <c:v>41593</c:v>
                </c:pt>
                <c:pt idx="10">
                  <c:v>41596</c:v>
                </c:pt>
                <c:pt idx="11">
                  <c:v>41597</c:v>
                </c:pt>
                <c:pt idx="12">
                  <c:v>41598</c:v>
                </c:pt>
                <c:pt idx="13">
                  <c:v>41599</c:v>
                </c:pt>
                <c:pt idx="14">
                  <c:v>41600</c:v>
                </c:pt>
                <c:pt idx="15">
                  <c:v>41603</c:v>
                </c:pt>
                <c:pt idx="16">
                  <c:v>41604</c:v>
                </c:pt>
                <c:pt idx="17">
                  <c:v>41605</c:v>
                </c:pt>
                <c:pt idx="18">
                  <c:v>41606</c:v>
                </c:pt>
                <c:pt idx="19">
                  <c:v>41607</c:v>
                </c:pt>
                <c:pt idx="20">
                  <c:v>41610</c:v>
                </c:pt>
                <c:pt idx="21">
                  <c:v>41611</c:v>
                </c:pt>
                <c:pt idx="22">
                  <c:v>41612</c:v>
                </c:pt>
                <c:pt idx="23">
                  <c:v>41613</c:v>
                </c:pt>
                <c:pt idx="24">
                  <c:v>41614</c:v>
                </c:pt>
                <c:pt idx="25">
                  <c:v>41617</c:v>
                </c:pt>
                <c:pt idx="26">
                  <c:v>41618</c:v>
                </c:pt>
                <c:pt idx="27">
                  <c:v>41619</c:v>
                </c:pt>
                <c:pt idx="28">
                  <c:v>41620</c:v>
                </c:pt>
                <c:pt idx="29">
                  <c:v>41621</c:v>
                </c:pt>
                <c:pt idx="30">
                  <c:v>41624</c:v>
                </c:pt>
                <c:pt idx="31">
                  <c:v>41625</c:v>
                </c:pt>
                <c:pt idx="32">
                  <c:v>41626</c:v>
                </c:pt>
                <c:pt idx="33">
                  <c:v>41627</c:v>
                </c:pt>
                <c:pt idx="34">
                  <c:v>41628</c:v>
                </c:pt>
                <c:pt idx="35">
                  <c:v>41631</c:v>
                </c:pt>
                <c:pt idx="36">
                  <c:v>41632</c:v>
                </c:pt>
                <c:pt idx="37">
                  <c:v>41633</c:v>
                </c:pt>
                <c:pt idx="38">
                  <c:v>41634</c:v>
                </c:pt>
                <c:pt idx="39">
                  <c:v>41635</c:v>
                </c:pt>
                <c:pt idx="40">
                  <c:v>41638</c:v>
                </c:pt>
                <c:pt idx="41">
                  <c:v>41639</c:v>
                </c:pt>
                <c:pt idx="42">
                  <c:v>41641</c:v>
                </c:pt>
                <c:pt idx="43">
                  <c:v>41642</c:v>
                </c:pt>
                <c:pt idx="44">
                  <c:v>41645</c:v>
                </c:pt>
                <c:pt idx="45">
                  <c:v>41646</c:v>
                </c:pt>
                <c:pt idx="46">
                  <c:v>41647</c:v>
                </c:pt>
                <c:pt idx="47">
                  <c:v>41648</c:v>
                </c:pt>
                <c:pt idx="48">
                  <c:v>41649</c:v>
                </c:pt>
                <c:pt idx="49">
                  <c:v>41652</c:v>
                </c:pt>
                <c:pt idx="50">
                  <c:v>41653</c:v>
                </c:pt>
                <c:pt idx="51">
                  <c:v>41654</c:v>
                </c:pt>
                <c:pt idx="52">
                  <c:v>41655</c:v>
                </c:pt>
                <c:pt idx="53">
                  <c:v>41656</c:v>
                </c:pt>
                <c:pt idx="54">
                  <c:v>41659</c:v>
                </c:pt>
                <c:pt idx="55">
                  <c:v>41660</c:v>
                </c:pt>
                <c:pt idx="56">
                  <c:v>41661</c:v>
                </c:pt>
                <c:pt idx="57">
                  <c:v>41662</c:v>
                </c:pt>
                <c:pt idx="58">
                  <c:v>41663</c:v>
                </c:pt>
                <c:pt idx="59">
                  <c:v>41666</c:v>
                </c:pt>
                <c:pt idx="60">
                  <c:v>41667</c:v>
                </c:pt>
                <c:pt idx="61">
                  <c:v>41668</c:v>
                </c:pt>
                <c:pt idx="62">
                  <c:v>41669</c:v>
                </c:pt>
                <c:pt idx="63">
                  <c:v>41677</c:v>
                </c:pt>
                <c:pt idx="64">
                  <c:v>41680</c:v>
                </c:pt>
                <c:pt idx="65">
                  <c:v>41681</c:v>
                </c:pt>
                <c:pt idx="66">
                  <c:v>41682</c:v>
                </c:pt>
                <c:pt idx="67">
                  <c:v>41683</c:v>
                </c:pt>
                <c:pt idx="68">
                  <c:v>41684</c:v>
                </c:pt>
                <c:pt idx="69">
                  <c:v>41687</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41737</c:v>
                </c:pt>
                <c:pt idx="105">
                  <c:v>41738</c:v>
                </c:pt>
                <c:pt idx="106">
                  <c:v>41739</c:v>
                </c:pt>
                <c:pt idx="107">
                  <c:v>41740</c:v>
                </c:pt>
                <c:pt idx="108">
                  <c:v>41743</c:v>
                </c:pt>
                <c:pt idx="109">
                  <c:v>41744</c:v>
                </c:pt>
                <c:pt idx="110">
                  <c:v>41745</c:v>
                </c:pt>
                <c:pt idx="111">
                  <c:v>41746</c:v>
                </c:pt>
                <c:pt idx="112">
                  <c:v>41747</c:v>
                </c:pt>
                <c:pt idx="113">
                  <c:v>41750</c:v>
                </c:pt>
                <c:pt idx="114">
                  <c:v>41751</c:v>
                </c:pt>
                <c:pt idx="115">
                  <c:v>41752</c:v>
                </c:pt>
                <c:pt idx="116">
                  <c:v>41753</c:v>
                </c:pt>
                <c:pt idx="117">
                  <c:v>41754</c:v>
                </c:pt>
                <c:pt idx="118">
                  <c:v>41757</c:v>
                </c:pt>
                <c:pt idx="119">
                  <c:v>41758</c:v>
                </c:pt>
                <c:pt idx="120">
                  <c:v>41759</c:v>
                </c:pt>
                <c:pt idx="121">
                  <c:v>41764</c:v>
                </c:pt>
                <c:pt idx="122">
                  <c:v>41765</c:v>
                </c:pt>
                <c:pt idx="123">
                  <c:v>41766</c:v>
                </c:pt>
                <c:pt idx="124">
                  <c:v>41767</c:v>
                </c:pt>
                <c:pt idx="125">
                  <c:v>41768</c:v>
                </c:pt>
                <c:pt idx="126">
                  <c:v>41771</c:v>
                </c:pt>
                <c:pt idx="127">
                  <c:v>41772</c:v>
                </c:pt>
                <c:pt idx="128">
                  <c:v>41773</c:v>
                </c:pt>
                <c:pt idx="129">
                  <c:v>41774</c:v>
                </c:pt>
                <c:pt idx="130">
                  <c:v>41775</c:v>
                </c:pt>
                <c:pt idx="131">
                  <c:v>41778</c:v>
                </c:pt>
                <c:pt idx="132">
                  <c:v>41779</c:v>
                </c:pt>
                <c:pt idx="133">
                  <c:v>41780</c:v>
                </c:pt>
                <c:pt idx="134">
                  <c:v>41781</c:v>
                </c:pt>
                <c:pt idx="135">
                  <c:v>41782</c:v>
                </c:pt>
                <c:pt idx="136">
                  <c:v>41785</c:v>
                </c:pt>
                <c:pt idx="137">
                  <c:v>41786</c:v>
                </c:pt>
                <c:pt idx="138">
                  <c:v>41787</c:v>
                </c:pt>
                <c:pt idx="139">
                  <c:v>41788</c:v>
                </c:pt>
                <c:pt idx="140">
                  <c:v>41789</c:v>
                </c:pt>
                <c:pt idx="141">
                  <c:v>41793</c:v>
                </c:pt>
                <c:pt idx="142">
                  <c:v>41794</c:v>
                </c:pt>
                <c:pt idx="143">
                  <c:v>41795</c:v>
                </c:pt>
                <c:pt idx="144">
                  <c:v>41796</c:v>
                </c:pt>
                <c:pt idx="145">
                  <c:v>41799</c:v>
                </c:pt>
                <c:pt idx="146">
                  <c:v>41800</c:v>
                </c:pt>
                <c:pt idx="147">
                  <c:v>41801</c:v>
                </c:pt>
                <c:pt idx="148">
                  <c:v>41802</c:v>
                </c:pt>
                <c:pt idx="149">
                  <c:v>41803</c:v>
                </c:pt>
                <c:pt idx="150">
                  <c:v>41806</c:v>
                </c:pt>
                <c:pt idx="151">
                  <c:v>41807</c:v>
                </c:pt>
                <c:pt idx="152">
                  <c:v>41808</c:v>
                </c:pt>
                <c:pt idx="153">
                  <c:v>41809</c:v>
                </c:pt>
                <c:pt idx="154">
                  <c:v>41810</c:v>
                </c:pt>
                <c:pt idx="155">
                  <c:v>41813</c:v>
                </c:pt>
                <c:pt idx="156">
                  <c:v>41814</c:v>
                </c:pt>
                <c:pt idx="157">
                  <c:v>41815</c:v>
                </c:pt>
                <c:pt idx="158">
                  <c:v>41816</c:v>
                </c:pt>
                <c:pt idx="159">
                  <c:v>41817</c:v>
                </c:pt>
                <c:pt idx="160">
                  <c:v>41820</c:v>
                </c:pt>
                <c:pt idx="161">
                  <c:v>41821</c:v>
                </c:pt>
                <c:pt idx="162">
                  <c:v>41822</c:v>
                </c:pt>
                <c:pt idx="163">
                  <c:v>41823</c:v>
                </c:pt>
                <c:pt idx="164">
                  <c:v>41824</c:v>
                </c:pt>
                <c:pt idx="165">
                  <c:v>41827</c:v>
                </c:pt>
                <c:pt idx="166">
                  <c:v>41828</c:v>
                </c:pt>
                <c:pt idx="167">
                  <c:v>41829</c:v>
                </c:pt>
                <c:pt idx="168">
                  <c:v>41830</c:v>
                </c:pt>
                <c:pt idx="169">
                  <c:v>41831</c:v>
                </c:pt>
                <c:pt idx="170">
                  <c:v>41834</c:v>
                </c:pt>
                <c:pt idx="171">
                  <c:v>41835</c:v>
                </c:pt>
                <c:pt idx="172">
                  <c:v>41836</c:v>
                </c:pt>
                <c:pt idx="173">
                  <c:v>41837</c:v>
                </c:pt>
                <c:pt idx="174">
                  <c:v>41838</c:v>
                </c:pt>
                <c:pt idx="175">
                  <c:v>41841</c:v>
                </c:pt>
                <c:pt idx="176">
                  <c:v>41842</c:v>
                </c:pt>
                <c:pt idx="177">
                  <c:v>41843</c:v>
                </c:pt>
                <c:pt idx="178">
                  <c:v>41844</c:v>
                </c:pt>
                <c:pt idx="179">
                  <c:v>41845</c:v>
                </c:pt>
                <c:pt idx="180">
                  <c:v>41848</c:v>
                </c:pt>
                <c:pt idx="181">
                  <c:v>41849</c:v>
                </c:pt>
                <c:pt idx="182">
                  <c:v>41850</c:v>
                </c:pt>
                <c:pt idx="183">
                  <c:v>41851</c:v>
                </c:pt>
                <c:pt idx="184">
                  <c:v>41852</c:v>
                </c:pt>
                <c:pt idx="185">
                  <c:v>41855</c:v>
                </c:pt>
                <c:pt idx="186">
                  <c:v>41856</c:v>
                </c:pt>
                <c:pt idx="187">
                  <c:v>41857</c:v>
                </c:pt>
                <c:pt idx="188">
                  <c:v>41858</c:v>
                </c:pt>
                <c:pt idx="189">
                  <c:v>41859</c:v>
                </c:pt>
                <c:pt idx="190">
                  <c:v>41862</c:v>
                </c:pt>
                <c:pt idx="191">
                  <c:v>41863</c:v>
                </c:pt>
                <c:pt idx="192">
                  <c:v>41864</c:v>
                </c:pt>
                <c:pt idx="193">
                  <c:v>41865</c:v>
                </c:pt>
                <c:pt idx="194">
                  <c:v>41866</c:v>
                </c:pt>
                <c:pt idx="195">
                  <c:v>41869</c:v>
                </c:pt>
                <c:pt idx="196">
                  <c:v>41870</c:v>
                </c:pt>
                <c:pt idx="197">
                  <c:v>41871</c:v>
                </c:pt>
                <c:pt idx="198">
                  <c:v>41872</c:v>
                </c:pt>
                <c:pt idx="199">
                  <c:v>41873</c:v>
                </c:pt>
                <c:pt idx="200">
                  <c:v>41876</c:v>
                </c:pt>
                <c:pt idx="201">
                  <c:v>41877</c:v>
                </c:pt>
                <c:pt idx="202">
                  <c:v>41878</c:v>
                </c:pt>
                <c:pt idx="203">
                  <c:v>41879</c:v>
                </c:pt>
                <c:pt idx="204">
                  <c:v>41880</c:v>
                </c:pt>
                <c:pt idx="205">
                  <c:v>41883</c:v>
                </c:pt>
                <c:pt idx="206">
                  <c:v>41884</c:v>
                </c:pt>
                <c:pt idx="207">
                  <c:v>41885</c:v>
                </c:pt>
                <c:pt idx="208">
                  <c:v>41886</c:v>
                </c:pt>
                <c:pt idx="209">
                  <c:v>41887</c:v>
                </c:pt>
                <c:pt idx="210">
                  <c:v>41891</c:v>
                </c:pt>
                <c:pt idx="211">
                  <c:v>41892</c:v>
                </c:pt>
                <c:pt idx="212">
                  <c:v>41893</c:v>
                </c:pt>
                <c:pt idx="213">
                  <c:v>41894</c:v>
                </c:pt>
                <c:pt idx="214">
                  <c:v>41897</c:v>
                </c:pt>
                <c:pt idx="215">
                  <c:v>41898</c:v>
                </c:pt>
                <c:pt idx="216">
                  <c:v>41899</c:v>
                </c:pt>
                <c:pt idx="217">
                  <c:v>41900</c:v>
                </c:pt>
                <c:pt idx="218">
                  <c:v>41901</c:v>
                </c:pt>
                <c:pt idx="219">
                  <c:v>41904</c:v>
                </c:pt>
                <c:pt idx="220">
                  <c:v>41905</c:v>
                </c:pt>
                <c:pt idx="221">
                  <c:v>41906</c:v>
                </c:pt>
                <c:pt idx="222">
                  <c:v>41907</c:v>
                </c:pt>
                <c:pt idx="223">
                  <c:v>41908</c:v>
                </c:pt>
                <c:pt idx="224">
                  <c:v>41911</c:v>
                </c:pt>
                <c:pt idx="225">
                  <c:v>41912</c:v>
                </c:pt>
                <c:pt idx="226">
                  <c:v>41920</c:v>
                </c:pt>
                <c:pt idx="227">
                  <c:v>41921</c:v>
                </c:pt>
                <c:pt idx="228">
                  <c:v>41922</c:v>
                </c:pt>
                <c:pt idx="229">
                  <c:v>41925</c:v>
                </c:pt>
                <c:pt idx="230">
                  <c:v>41926</c:v>
                </c:pt>
                <c:pt idx="231">
                  <c:v>41927</c:v>
                </c:pt>
                <c:pt idx="232">
                  <c:v>41928</c:v>
                </c:pt>
                <c:pt idx="233">
                  <c:v>41929</c:v>
                </c:pt>
                <c:pt idx="234">
                  <c:v>41932</c:v>
                </c:pt>
                <c:pt idx="235">
                  <c:v>41933</c:v>
                </c:pt>
                <c:pt idx="236">
                  <c:v>41934</c:v>
                </c:pt>
                <c:pt idx="237">
                  <c:v>41935</c:v>
                </c:pt>
                <c:pt idx="238">
                  <c:v>41936</c:v>
                </c:pt>
                <c:pt idx="239">
                  <c:v>41939</c:v>
                </c:pt>
                <c:pt idx="240">
                  <c:v>41940</c:v>
                </c:pt>
                <c:pt idx="241">
                  <c:v>41941</c:v>
                </c:pt>
                <c:pt idx="242">
                  <c:v>41942</c:v>
                </c:pt>
                <c:pt idx="243">
                  <c:v>41943</c:v>
                </c:pt>
                <c:pt idx="244">
                  <c:v>41946</c:v>
                </c:pt>
                <c:pt idx="245">
                  <c:v>41947</c:v>
                </c:pt>
              </c:numCache>
            </c:numRef>
          </c:cat>
          <c:val>
            <c:numRef>
              <c:f>市场及表现!$N$5:$N$813</c:f>
              <c:numCache>
                <c:formatCode>###,###,##0.000</c:formatCode>
                <c:ptCount val="809"/>
                <c:pt idx="0">
                  <c:v>0</c:v>
                </c:pt>
                <c:pt idx="1">
                  <c:v>3.2725711833663462E-2</c:v>
                </c:pt>
                <c:pt idx="2">
                  <c:v>2.5648835658950597E-2</c:v>
                </c:pt>
                <c:pt idx="3">
                  <c:v>1.8727949330119564E-2</c:v>
                </c:pt>
                <c:pt idx="4">
                  <c:v>2.3272932423008541E-3</c:v>
                </c:pt>
                <c:pt idx="5">
                  <c:v>-1.1081368134941538E-2</c:v>
                </c:pt>
                <c:pt idx="6">
                  <c:v>-1.8957042312108818E-2</c:v>
                </c:pt>
                <c:pt idx="7">
                  <c:v>-2.2244733563869801E-2</c:v>
                </c:pt>
                <c:pt idx="8">
                  <c:v>-1.1246354763601474E-2</c:v>
                </c:pt>
                <c:pt idx="9">
                  <c:v>9.621357910765127E-3</c:v>
                </c:pt>
                <c:pt idx="10">
                  <c:v>4.8961928625614659E-2</c:v>
                </c:pt>
                <c:pt idx="11">
                  <c:v>4.9863180485177683E-2</c:v>
                </c:pt>
                <c:pt idx="12">
                  <c:v>5.5535771755657493E-2</c:v>
                </c:pt>
                <c:pt idx="13">
                  <c:v>6.6140447236571642E-2</c:v>
                </c:pt>
                <c:pt idx="14">
                  <c:v>6.3527514693148879E-2</c:v>
                </c:pt>
                <c:pt idx="15">
                  <c:v>5.9538758550706561E-2</c:v>
                </c:pt>
                <c:pt idx="16">
                  <c:v>6.1140049051964906E-2</c:v>
                </c:pt>
                <c:pt idx="17">
                  <c:v>6.5284213499197108E-2</c:v>
                </c:pt>
                <c:pt idx="18">
                  <c:v>7.2059577721804047E-2</c:v>
                </c:pt>
                <c:pt idx="19">
                  <c:v>7.5595415978395808E-2</c:v>
                </c:pt>
                <c:pt idx="20">
                  <c:v>1.3644732852337249E-2</c:v>
                </c:pt>
                <c:pt idx="21">
                  <c:v>4.4068499793655569E-2</c:v>
                </c:pt>
                <c:pt idx="22">
                  <c:v>7.384644824804254E-2</c:v>
                </c:pt>
                <c:pt idx="23">
                  <c:v>7.9611504552167034E-2</c:v>
                </c:pt>
                <c:pt idx="24">
                  <c:v>8.1907155117397545E-2</c:v>
                </c:pt>
                <c:pt idx="25">
                  <c:v>0.10548409669837921</c:v>
                </c:pt>
                <c:pt idx="26">
                  <c:v>9.6389443975562816E-2</c:v>
                </c:pt>
                <c:pt idx="27">
                  <c:v>9.7231070769035588E-2</c:v>
                </c:pt>
                <c:pt idx="28">
                  <c:v>9.1132825627435077E-2</c:v>
                </c:pt>
                <c:pt idx="29">
                  <c:v>8.6353549891026171E-2</c:v>
                </c:pt>
                <c:pt idx="30">
                  <c:v>6.9879140709409038E-2</c:v>
                </c:pt>
                <c:pt idx="31">
                  <c:v>5.5224476229884356E-2</c:v>
                </c:pt>
                <c:pt idx="32">
                  <c:v>5.6146492527265446E-2</c:v>
                </c:pt>
                <c:pt idx="33">
                  <c:v>3.901459982857558E-2</c:v>
                </c:pt>
                <c:pt idx="34">
                  <c:v>3.9632914842680167E-2</c:v>
                </c:pt>
                <c:pt idx="35">
                  <c:v>3.4563621142809087E-2</c:v>
                </c:pt>
                <c:pt idx="36">
                  <c:v>4.5618033137716729E-2</c:v>
                </c:pt>
                <c:pt idx="37">
                  <c:v>5.4356748503865848E-2</c:v>
                </c:pt>
                <c:pt idx="38">
                  <c:v>3.0141856344845896E-2</c:v>
                </c:pt>
                <c:pt idx="39">
                  <c:v>4.6587154263558306E-2</c:v>
                </c:pt>
                <c:pt idx="40">
                  <c:v>5.7642455674253856E-2</c:v>
                </c:pt>
                <c:pt idx="41">
                  <c:v>5.8245342745268047E-2</c:v>
                </c:pt>
                <c:pt idx="42">
                  <c:v>6.899670341459041E-2</c:v>
                </c:pt>
                <c:pt idx="43">
                  <c:v>6.0654017532164151E-2</c:v>
                </c:pt>
                <c:pt idx="44">
                  <c:v>1.7452732340033972E-2</c:v>
                </c:pt>
                <c:pt idx="45">
                  <c:v>1.7148346890766719E-2</c:v>
                </c:pt>
                <c:pt idx="46">
                  <c:v>1.6127981732220853E-2</c:v>
                </c:pt>
                <c:pt idx="47">
                  <c:v>-6.7445083364248148E-4</c:v>
                </c:pt>
                <c:pt idx="48">
                  <c:v>-1.6328818658793764E-2</c:v>
                </c:pt>
                <c:pt idx="49">
                  <c:v>-1.9043452476735445E-2</c:v>
                </c:pt>
                <c:pt idx="50">
                  <c:v>-1.1075621140618219E-3</c:v>
                </c:pt>
                <c:pt idx="51">
                  <c:v>1.1890770710251797E-2</c:v>
                </c:pt>
                <c:pt idx="52">
                  <c:v>8.2099234719290592E-3</c:v>
                </c:pt>
                <c:pt idx="53">
                  <c:v>-1.5638255716069915E-2</c:v>
                </c:pt>
                <c:pt idx="54">
                  <c:v>-2.2430416213748749E-2</c:v>
                </c:pt>
                <c:pt idx="55">
                  <c:v>-1.6878169741034954E-2</c:v>
                </c:pt>
                <c:pt idx="56">
                  <c:v>7.5258943144165258E-3</c:v>
                </c:pt>
                <c:pt idx="57">
                  <c:v>8.4680250919244582E-3</c:v>
                </c:pt>
                <c:pt idx="58">
                  <c:v>1.8172782836957335E-2</c:v>
                </c:pt>
                <c:pt idx="59">
                  <c:v>1.1876403224446941E-2</c:v>
                </c:pt>
                <c:pt idx="60">
                  <c:v>-1.2646466255290534E-3</c:v>
                </c:pt>
                <c:pt idx="61">
                  <c:v>-3.2316580571217779E-3</c:v>
                </c:pt>
                <c:pt idx="62">
                  <c:v>-1.2692168543470661E-2</c:v>
                </c:pt>
                <c:pt idx="63">
                  <c:v>7.1239467948740476E-3</c:v>
                </c:pt>
                <c:pt idx="64">
                  <c:v>3.2731048328391132E-2</c:v>
                </c:pt>
                <c:pt idx="65">
                  <c:v>3.7354026344222024E-2</c:v>
                </c:pt>
                <c:pt idx="66">
                  <c:v>6.9942083980554459E-2</c:v>
                </c:pt>
                <c:pt idx="67">
                  <c:v>4.8567404307071183E-2</c:v>
                </c:pt>
                <c:pt idx="68">
                  <c:v>6.2340965615459432E-2</c:v>
                </c:pt>
                <c:pt idx="69">
                  <c:v>7.1793060860122493E-2</c:v>
                </c:pt>
                <c:pt idx="70">
                  <c:v>6.859496114484509E-2</c:v>
                </c:pt>
                <c:pt idx="71">
                  <c:v>6.9904660100862603E-2</c:v>
                </c:pt>
                <c:pt idx="72">
                  <c:v>6.1832390826264572E-2</c:v>
                </c:pt>
                <c:pt idx="73">
                  <c:v>5.8655671298196932E-2</c:v>
                </c:pt>
                <c:pt idx="74">
                  <c:v>5.1716791403810136E-2</c:v>
                </c:pt>
                <c:pt idx="75">
                  <c:v>1.2952630536136045E-3</c:v>
                </c:pt>
                <c:pt idx="76">
                  <c:v>3.2237559399292959E-3</c:v>
                </c:pt>
                <c:pt idx="77">
                  <c:v>-5.1183826097046525E-3</c:v>
                </c:pt>
                <c:pt idx="78">
                  <c:v>1.2690937044688155E-3</c:v>
                </c:pt>
                <c:pt idx="79">
                  <c:v>2.1398864941254869E-2</c:v>
                </c:pt>
                <c:pt idx="80">
                  <c:v>1.786018739580153E-2</c:v>
                </c:pt>
                <c:pt idx="81">
                  <c:v>1.8644515287552288E-2</c:v>
                </c:pt>
                <c:pt idx="82">
                  <c:v>1.3272991261284783E-2</c:v>
                </c:pt>
                <c:pt idx="83">
                  <c:v>4.4233383797416259E-3</c:v>
                </c:pt>
                <c:pt idx="84">
                  <c:v>-3.4327515459414593E-2</c:v>
                </c:pt>
                <c:pt idx="85">
                  <c:v>-3.5967563964046656E-2</c:v>
                </c:pt>
                <c:pt idx="86">
                  <c:v>-3.8538659757137439E-2</c:v>
                </c:pt>
                <c:pt idx="87">
                  <c:v>-2.8775747902894278E-2</c:v>
                </c:pt>
                <c:pt idx="88">
                  <c:v>-3.4505227575501785E-2</c:v>
                </c:pt>
                <c:pt idx="89">
                  <c:v>-2.2732304457149688E-2</c:v>
                </c:pt>
                <c:pt idx="90">
                  <c:v>-1.0314383851055431E-2</c:v>
                </c:pt>
                <c:pt idx="91">
                  <c:v>-1.8776525115459797E-2</c:v>
                </c:pt>
                <c:pt idx="92">
                  <c:v>-3.9576950064640015E-2</c:v>
                </c:pt>
                <c:pt idx="93">
                  <c:v>-2.1165461713523848E-2</c:v>
                </c:pt>
                <c:pt idx="94">
                  <c:v>-1.6435377511846871E-2</c:v>
                </c:pt>
                <c:pt idx="95">
                  <c:v>-1.0964546792027741E-2</c:v>
                </c:pt>
                <c:pt idx="96">
                  <c:v>-1.0426723906730051E-2</c:v>
                </c:pt>
                <c:pt idx="97">
                  <c:v>-2.787548808401763E-2</c:v>
                </c:pt>
                <c:pt idx="98">
                  <c:v>-4.707930906897595E-2</c:v>
                </c:pt>
                <c:pt idx="99">
                  <c:v>-5.4759756480693866E-2</c:v>
                </c:pt>
                <c:pt idx="100">
                  <c:v>-3.9697910611797615E-2</c:v>
                </c:pt>
                <c:pt idx="101">
                  <c:v>-3.732645445479621E-2</c:v>
                </c:pt>
                <c:pt idx="102">
                  <c:v>-4.1002136239889242E-2</c:v>
                </c:pt>
                <c:pt idx="103">
                  <c:v>-3.1152985262517197E-2</c:v>
                </c:pt>
                <c:pt idx="104">
                  <c:v>-2.6256409267000791E-2</c:v>
                </c:pt>
                <c:pt idx="105">
                  <c:v>-1.3948023636019324E-2</c:v>
                </c:pt>
                <c:pt idx="106">
                  <c:v>-1.4205475298323611E-2</c:v>
                </c:pt>
                <c:pt idx="107">
                  <c:v>-1.6889492688181185E-2</c:v>
                </c:pt>
                <c:pt idx="108">
                  <c:v>-3.9763727380093261E-4</c:v>
                </c:pt>
                <c:pt idx="109">
                  <c:v>-8.3095380401754237E-4</c:v>
                </c:pt>
                <c:pt idx="110">
                  <c:v>7.249799128865364E-3</c:v>
                </c:pt>
                <c:pt idx="111">
                  <c:v>2.8989823441387674E-3</c:v>
                </c:pt>
                <c:pt idx="112">
                  <c:v>3.4927015908776671E-3</c:v>
                </c:pt>
                <c:pt idx="113">
                  <c:v>-8.7705975013162574E-3</c:v>
                </c:pt>
                <c:pt idx="114">
                  <c:v>-1.0425116116651867E-2</c:v>
                </c:pt>
                <c:pt idx="115">
                  <c:v>-1.4344189952940178E-2</c:v>
                </c:pt>
                <c:pt idx="116">
                  <c:v>-1.8083533383468908E-2</c:v>
                </c:pt>
                <c:pt idx="117">
                  <c:v>-3.7193452586201992E-2</c:v>
                </c:pt>
                <c:pt idx="118">
                  <c:v>-7.3566932232537519E-2</c:v>
                </c:pt>
                <c:pt idx="119">
                  <c:v>-5.8037972033483598E-2</c:v>
                </c:pt>
                <c:pt idx="120">
                  <c:v>-5.6123915049571815E-2</c:v>
                </c:pt>
                <c:pt idx="121">
                  <c:v>-3.7147271381829161E-2</c:v>
                </c:pt>
                <c:pt idx="122">
                  <c:v>-2.7331439288204584E-2</c:v>
                </c:pt>
                <c:pt idx="123">
                  <c:v>-4.218926685867086E-2</c:v>
                </c:pt>
                <c:pt idx="124">
                  <c:v>-4.3686872004037092E-2</c:v>
                </c:pt>
                <c:pt idx="125">
                  <c:v>-5.2502350794344066E-2</c:v>
                </c:pt>
                <c:pt idx="126">
                  <c:v>-3.173726301858415E-2</c:v>
                </c:pt>
                <c:pt idx="127">
                  <c:v>-3.3792292404881685E-2</c:v>
                </c:pt>
                <c:pt idx="128">
                  <c:v>-2.9764983508862919E-2</c:v>
                </c:pt>
                <c:pt idx="129">
                  <c:v>-4.1669095455933558E-2</c:v>
                </c:pt>
                <c:pt idx="130">
                  <c:v>-3.9836009517022486E-2</c:v>
                </c:pt>
                <c:pt idx="131">
                  <c:v>-4.1525489014483385E-2</c:v>
                </c:pt>
                <c:pt idx="132">
                  <c:v>-3.9862589365761703E-2</c:v>
                </c:pt>
                <c:pt idx="133">
                  <c:v>-3.2903013450156005E-2</c:v>
                </c:pt>
                <c:pt idx="134">
                  <c:v>-3.8980630987136444E-2</c:v>
                </c:pt>
                <c:pt idx="135">
                  <c:v>-3.3854962009630785E-2</c:v>
                </c:pt>
                <c:pt idx="136">
                  <c:v>-2.5051763998857113E-2</c:v>
                </c:pt>
                <c:pt idx="137">
                  <c:v>-2.5367472395270485E-2</c:v>
                </c:pt>
                <c:pt idx="138">
                  <c:v>-2.2257835342591958E-2</c:v>
                </c:pt>
                <c:pt idx="139">
                  <c:v>-3.5702244392849081E-2</c:v>
                </c:pt>
                <c:pt idx="140">
                  <c:v>-3.185880510683381E-2</c:v>
                </c:pt>
                <c:pt idx="141">
                  <c:v>-3.5427893830574098E-2</c:v>
                </c:pt>
                <c:pt idx="142">
                  <c:v>-4.5422156414576031E-2</c:v>
                </c:pt>
                <c:pt idx="143">
                  <c:v>-3.7963755075143157E-2</c:v>
                </c:pt>
                <c:pt idx="144">
                  <c:v>-4.3287353273761542E-2</c:v>
                </c:pt>
                <c:pt idx="145">
                  <c:v>-4.7541155321005113E-2</c:v>
                </c:pt>
                <c:pt idx="146">
                  <c:v>-3.5672448963953718E-2</c:v>
                </c:pt>
                <c:pt idx="147">
                  <c:v>-3.3379432437787293E-2</c:v>
                </c:pt>
                <c:pt idx="148">
                  <c:v>-3.6894095756966672E-2</c:v>
                </c:pt>
                <c:pt idx="149">
                  <c:v>-2.6746374741248413E-2</c:v>
                </c:pt>
                <c:pt idx="150">
                  <c:v>-2.3525184423784373E-2</c:v>
                </c:pt>
                <c:pt idx="151">
                  <c:v>-3.3531830412218078E-2</c:v>
                </c:pt>
                <c:pt idx="152">
                  <c:v>-4.2945714986300287E-2</c:v>
                </c:pt>
                <c:pt idx="153">
                  <c:v>-6.467284276989782E-2</c:v>
                </c:pt>
                <c:pt idx="154">
                  <c:v>-5.2997344888623177E-2</c:v>
                </c:pt>
                <c:pt idx="155">
                  <c:v>-3.8655583724949927E-2</c:v>
                </c:pt>
                <c:pt idx="156">
                  <c:v>-3.4833045709950716E-2</c:v>
                </c:pt>
                <c:pt idx="157">
                  <c:v>-3.6842475432967481E-2</c:v>
                </c:pt>
                <c:pt idx="158">
                  <c:v>-2.9859603665378098E-2</c:v>
                </c:pt>
                <c:pt idx="159">
                  <c:v>-2.3099256886267461E-2</c:v>
                </c:pt>
                <c:pt idx="160">
                  <c:v>-1.8438239241352905E-2</c:v>
                </c:pt>
                <c:pt idx="161">
                  <c:v>-3.033455169612842E-3</c:v>
                </c:pt>
                <c:pt idx="162">
                  <c:v>5.2882610251980822E-4</c:v>
                </c:pt>
                <c:pt idx="163">
                  <c:v>9.5226669666050867E-3</c:v>
                </c:pt>
                <c:pt idx="164">
                  <c:v>7.5734096424713293E-3</c:v>
                </c:pt>
                <c:pt idx="165">
                  <c:v>3.6432181088339455E-3</c:v>
                </c:pt>
                <c:pt idx="166">
                  <c:v>9.1811313040424114E-3</c:v>
                </c:pt>
                <c:pt idx="167">
                  <c:v>-6.8155931828604022E-3</c:v>
                </c:pt>
                <c:pt idx="168">
                  <c:v>-4.6741194236364914E-3</c:v>
                </c:pt>
                <c:pt idx="169">
                  <c:v>1.0146181642241014E-3</c:v>
                </c:pt>
                <c:pt idx="170">
                  <c:v>1.7295305745571365E-2</c:v>
                </c:pt>
                <c:pt idx="171">
                  <c:v>2.6123338981807853E-2</c:v>
                </c:pt>
                <c:pt idx="172">
                  <c:v>3.3657374871513657E-2</c:v>
                </c:pt>
                <c:pt idx="173">
                  <c:v>2.1956015515790073E-2</c:v>
                </c:pt>
                <c:pt idx="174">
                  <c:v>2.9101752997467978E-2</c:v>
                </c:pt>
                <c:pt idx="175">
                  <c:v>2.5764836002675429E-2</c:v>
                </c:pt>
                <c:pt idx="176">
                  <c:v>4.8485543846282786E-2</c:v>
                </c:pt>
                <c:pt idx="177">
                  <c:v>4.9676813669308206E-2</c:v>
                </c:pt>
                <c:pt idx="178">
                  <c:v>5.1688740598191174E-2</c:v>
                </c:pt>
                <c:pt idx="179">
                  <c:v>5.5925951620160008E-2</c:v>
                </c:pt>
                <c:pt idx="180">
                  <c:v>7.6409265632645607E-2</c:v>
                </c:pt>
                <c:pt idx="181">
                  <c:v>8.0175770453005502E-2</c:v>
                </c:pt>
                <c:pt idx="182">
                  <c:v>7.9743069672180589E-2</c:v>
                </c:pt>
                <c:pt idx="183">
                  <c:v>9.6151148960998301E-2</c:v>
                </c:pt>
                <c:pt idx="184">
                  <c:v>9.6917449078893769E-2</c:v>
                </c:pt>
                <c:pt idx="185">
                  <c:v>0.11616334627228064</c:v>
                </c:pt>
                <c:pt idx="186">
                  <c:v>0.12172428165307636</c:v>
                </c:pt>
                <c:pt idx="187">
                  <c:v>0.11909352658559591</c:v>
                </c:pt>
                <c:pt idx="188">
                  <c:v>0.10032473254583096</c:v>
                </c:pt>
                <c:pt idx="189">
                  <c:v>0.10394756250814163</c:v>
                </c:pt>
                <c:pt idx="190">
                  <c:v>0.14308192559339084</c:v>
                </c:pt>
                <c:pt idx="191">
                  <c:v>0.1516945833757517</c:v>
                </c:pt>
                <c:pt idx="192">
                  <c:v>0.1486049239700018</c:v>
                </c:pt>
                <c:pt idx="193">
                  <c:v>0.13864384343654934</c:v>
                </c:pt>
                <c:pt idx="194">
                  <c:v>0.1536719599221037</c:v>
                </c:pt>
                <c:pt idx="195">
                  <c:v>0.160354927527665</c:v>
                </c:pt>
                <c:pt idx="196">
                  <c:v>0.1723027234732426</c:v>
                </c:pt>
                <c:pt idx="197">
                  <c:v>0.17381661176918772</c:v>
                </c:pt>
                <c:pt idx="198">
                  <c:v>0.16835635141392502</c:v>
                </c:pt>
                <c:pt idx="199">
                  <c:v>0.17038196166262187</c:v>
                </c:pt>
                <c:pt idx="200">
                  <c:v>0.16438131279959634</c:v>
                </c:pt>
                <c:pt idx="201">
                  <c:v>0.13964761756982047</c:v>
                </c:pt>
                <c:pt idx="202">
                  <c:v>0.1474055125716871</c:v>
                </c:pt>
                <c:pt idx="203">
                  <c:v>0.136541298722197</c:v>
                </c:pt>
                <c:pt idx="204">
                  <c:v>0.14617825561755038</c:v>
                </c:pt>
                <c:pt idx="205">
                  <c:v>0.1599970745062238</c:v>
                </c:pt>
                <c:pt idx="206">
                  <c:v>0.17529441030912274</c:v>
                </c:pt>
                <c:pt idx="207">
                  <c:v>0.18402074227083998</c:v>
                </c:pt>
                <c:pt idx="208">
                  <c:v>0.19208254380578005</c:v>
                </c:pt>
                <c:pt idx="209">
                  <c:v>0.19074291258766918</c:v>
                </c:pt>
                <c:pt idx="210">
                  <c:v>0.19188724862373174</c:v>
                </c:pt>
                <c:pt idx="211">
                  <c:v>0.20454110387172264</c:v>
                </c:pt>
                <c:pt idx="212">
                  <c:v>0.21342424667851101</c:v>
                </c:pt>
                <c:pt idx="213">
                  <c:v>0.22237734545784948</c:v>
                </c:pt>
                <c:pt idx="214">
                  <c:v>0.2420336738290636</c:v>
                </c:pt>
                <c:pt idx="215">
                  <c:v>0.20328429094678735</c:v>
                </c:pt>
                <c:pt idx="216">
                  <c:v>0.22360018954134619</c:v>
                </c:pt>
                <c:pt idx="217">
                  <c:v>0.24034693099556548</c:v>
                </c:pt>
                <c:pt idx="218">
                  <c:v>0.25803443489531164</c:v>
                </c:pt>
                <c:pt idx="219">
                  <c:v>0.23597688914650039</c:v>
                </c:pt>
                <c:pt idx="220">
                  <c:v>0.25387757916895182</c:v>
                </c:pt>
                <c:pt idx="221">
                  <c:v>0.26912822064298481</c:v>
                </c:pt>
                <c:pt idx="222">
                  <c:v>0.26972594226076918</c:v>
                </c:pt>
                <c:pt idx="223">
                  <c:v>0.30720534202278893</c:v>
                </c:pt>
                <c:pt idx="224">
                  <c:v>0.32608965749008512</c:v>
                </c:pt>
                <c:pt idx="225">
                  <c:v>0.31619596730671784</c:v>
                </c:pt>
                <c:pt idx="226">
                  <c:v>0.3389837576257142</c:v>
                </c:pt>
                <c:pt idx="227">
                  <c:v>0.34642491798218122</c:v>
                </c:pt>
                <c:pt idx="228">
                  <c:v>0.33026231745083034</c:v>
                </c:pt>
                <c:pt idx="229">
                  <c:v>0.31715732314856471</c:v>
                </c:pt>
                <c:pt idx="230">
                  <c:v>0.3179554711933279</c:v>
                </c:pt>
                <c:pt idx="231">
                  <c:v>0.32277032356125379</c:v>
                </c:pt>
                <c:pt idx="232">
                  <c:v>0.30332160535992059</c:v>
                </c:pt>
                <c:pt idx="233">
                  <c:v>0.28815515051104468</c:v>
                </c:pt>
                <c:pt idx="234">
                  <c:v>0.30914717614592346</c:v>
                </c:pt>
                <c:pt idx="235">
                  <c:v>0.30160876159387695</c:v>
                </c:pt>
                <c:pt idx="236">
                  <c:v>0.28097099710898821</c:v>
                </c:pt>
                <c:pt idx="237">
                  <c:v>0.26630323085074137</c:v>
                </c:pt>
                <c:pt idx="238">
                  <c:v>0.27048974517279856</c:v>
                </c:pt>
                <c:pt idx="239">
                  <c:v>0.27592328884612405</c:v>
                </c:pt>
                <c:pt idx="240">
                  <c:v>0.30331370324272799</c:v>
                </c:pt>
                <c:pt idx="241">
                  <c:v>0.31786738482202392</c:v>
                </c:pt>
                <c:pt idx="242">
                  <c:v>0.31419591065777386</c:v>
                </c:pt>
              </c:numCache>
            </c:numRef>
          </c:val>
          <c:smooth val="0"/>
        </c:ser>
        <c:dLbls>
          <c:showLegendKey val="0"/>
          <c:showVal val="0"/>
          <c:showCatName val="0"/>
          <c:showSerName val="0"/>
          <c:showPercent val="0"/>
          <c:showBubbleSize val="0"/>
        </c:dLbls>
        <c:marker val="1"/>
        <c:smooth val="0"/>
        <c:axId val="135834624"/>
        <c:axId val="223691520"/>
      </c:lineChart>
      <c:dateAx>
        <c:axId val="135834624"/>
        <c:scaling>
          <c:orientation val="minMax"/>
        </c:scaling>
        <c:delete val="0"/>
        <c:axPos val="b"/>
        <c:numFmt formatCode="yyyy\-mm\-dd" sourceLinked="1"/>
        <c:majorTickMark val="none"/>
        <c:minorTickMark val="none"/>
        <c:tickLblPos val="low"/>
        <c:crossAx val="223691520"/>
        <c:crosses val="autoZero"/>
        <c:auto val="1"/>
        <c:lblOffset val="100"/>
        <c:baseTimeUnit val="days"/>
      </c:dateAx>
      <c:valAx>
        <c:axId val="223691520"/>
        <c:scaling>
          <c:orientation val="minMax"/>
          <c:min val="-0.30000000000000032"/>
        </c:scaling>
        <c:delete val="0"/>
        <c:axPos val="l"/>
        <c:numFmt formatCode="0.00%" sourceLinked="0"/>
        <c:majorTickMark val="none"/>
        <c:minorTickMark val="none"/>
        <c:tickLblPos val="nextTo"/>
        <c:crossAx val="135834624"/>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41582</c:v>
                </c:pt>
                <c:pt idx="1">
                  <c:v>41583</c:v>
                </c:pt>
                <c:pt idx="2">
                  <c:v>41584</c:v>
                </c:pt>
                <c:pt idx="3">
                  <c:v>41585</c:v>
                </c:pt>
                <c:pt idx="4">
                  <c:v>41586</c:v>
                </c:pt>
                <c:pt idx="5">
                  <c:v>41589</c:v>
                </c:pt>
                <c:pt idx="6">
                  <c:v>41590</c:v>
                </c:pt>
                <c:pt idx="7">
                  <c:v>41591</c:v>
                </c:pt>
                <c:pt idx="8">
                  <c:v>41592</c:v>
                </c:pt>
                <c:pt idx="9">
                  <c:v>41593</c:v>
                </c:pt>
                <c:pt idx="10">
                  <c:v>41596</c:v>
                </c:pt>
                <c:pt idx="11">
                  <c:v>41597</c:v>
                </c:pt>
                <c:pt idx="12">
                  <c:v>41598</c:v>
                </c:pt>
                <c:pt idx="13">
                  <c:v>41599</c:v>
                </c:pt>
                <c:pt idx="14">
                  <c:v>41600</c:v>
                </c:pt>
                <c:pt idx="15">
                  <c:v>41603</c:v>
                </c:pt>
                <c:pt idx="16">
                  <c:v>41604</c:v>
                </c:pt>
                <c:pt idx="17">
                  <c:v>41605</c:v>
                </c:pt>
                <c:pt idx="18">
                  <c:v>41606</c:v>
                </c:pt>
                <c:pt idx="19">
                  <c:v>41607</c:v>
                </c:pt>
                <c:pt idx="20">
                  <c:v>41610</c:v>
                </c:pt>
                <c:pt idx="21">
                  <c:v>41611</c:v>
                </c:pt>
                <c:pt idx="22">
                  <c:v>41612</c:v>
                </c:pt>
                <c:pt idx="23">
                  <c:v>41613</c:v>
                </c:pt>
                <c:pt idx="24">
                  <c:v>41614</c:v>
                </c:pt>
                <c:pt idx="25">
                  <c:v>41617</c:v>
                </c:pt>
                <c:pt idx="26">
                  <c:v>41618</c:v>
                </c:pt>
                <c:pt idx="27">
                  <c:v>41619</c:v>
                </c:pt>
                <c:pt idx="28">
                  <c:v>41620</c:v>
                </c:pt>
                <c:pt idx="29">
                  <c:v>41621</c:v>
                </c:pt>
                <c:pt idx="30">
                  <c:v>41624</c:v>
                </c:pt>
                <c:pt idx="31">
                  <c:v>41625</c:v>
                </c:pt>
                <c:pt idx="32">
                  <c:v>41626</c:v>
                </c:pt>
                <c:pt idx="33">
                  <c:v>41627</c:v>
                </c:pt>
                <c:pt idx="34">
                  <c:v>41628</c:v>
                </c:pt>
                <c:pt idx="35">
                  <c:v>41631</c:v>
                </c:pt>
                <c:pt idx="36">
                  <c:v>41632</c:v>
                </c:pt>
                <c:pt idx="37">
                  <c:v>41633</c:v>
                </c:pt>
                <c:pt idx="38">
                  <c:v>41634</c:v>
                </c:pt>
                <c:pt idx="39">
                  <c:v>41635</c:v>
                </c:pt>
                <c:pt idx="40">
                  <c:v>41638</c:v>
                </c:pt>
                <c:pt idx="41">
                  <c:v>41639</c:v>
                </c:pt>
                <c:pt idx="42">
                  <c:v>41641</c:v>
                </c:pt>
                <c:pt idx="43">
                  <c:v>41642</c:v>
                </c:pt>
                <c:pt idx="44">
                  <c:v>41645</c:v>
                </c:pt>
                <c:pt idx="45">
                  <c:v>41646</c:v>
                </c:pt>
                <c:pt idx="46">
                  <c:v>41647</c:v>
                </c:pt>
                <c:pt idx="47">
                  <c:v>41648</c:v>
                </c:pt>
                <c:pt idx="48">
                  <c:v>41649</c:v>
                </c:pt>
                <c:pt idx="49">
                  <c:v>41652</c:v>
                </c:pt>
                <c:pt idx="50">
                  <c:v>41653</c:v>
                </c:pt>
                <c:pt idx="51">
                  <c:v>41654</c:v>
                </c:pt>
                <c:pt idx="52">
                  <c:v>41655</c:v>
                </c:pt>
                <c:pt idx="53">
                  <c:v>41656</c:v>
                </c:pt>
                <c:pt idx="54">
                  <c:v>41659</c:v>
                </c:pt>
                <c:pt idx="55">
                  <c:v>41660</c:v>
                </c:pt>
                <c:pt idx="56">
                  <c:v>41661</c:v>
                </c:pt>
                <c:pt idx="57">
                  <c:v>41662</c:v>
                </c:pt>
                <c:pt idx="58">
                  <c:v>41663</c:v>
                </c:pt>
                <c:pt idx="59">
                  <c:v>41666</c:v>
                </c:pt>
                <c:pt idx="60">
                  <c:v>41667</c:v>
                </c:pt>
                <c:pt idx="61">
                  <c:v>41668</c:v>
                </c:pt>
                <c:pt idx="62">
                  <c:v>41669</c:v>
                </c:pt>
                <c:pt idx="63">
                  <c:v>41677</c:v>
                </c:pt>
                <c:pt idx="64">
                  <c:v>41680</c:v>
                </c:pt>
                <c:pt idx="65">
                  <c:v>41681</c:v>
                </c:pt>
                <c:pt idx="66">
                  <c:v>41682</c:v>
                </c:pt>
                <c:pt idx="67">
                  <c:v>41683</c:v>
                </c:pt>
                <c:pt idx="68">
                  <c:v>41684</c:v>
                </c:pt>
                <c:pt idx="69">
                  <c:v>41687</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41737</c:v>
                </c:pt>
                <c:pt idx="105">
                  <c:v>41738</c:v>
                </c:pt>
                <c:pt idx="106">
                  <c:v>41739</c:v>
                </c:pt>
                <c:pt idx="107">
                  <c:v>41740</c:v>
                </c:pt>
                <c:pt idx="108">
                  <c:v>41743</c:v>
                </c:pt>
                <c:pt idx="109">
                  <c:v>41744</c:v>
                </c:pt>
                <c:pt idx="110">
                  <c:v>41745</c:v>
                </c:pt>
                <c:pt idx="111">
                  <c:v>41746</c:v>
                </c:pt>
                <c:pt idx="112">
                  <c:v>41747</c:v>
                </c:pt>
                <c:pt idx="113">
                  <c:v>41750</c:v>
                </c:pt>
                <c:pt idx="114">
                  <c:v>41751</c:v>
                </c:pt>
                <c:pt idx="115">
                  <c:v>41752</c:v>
                </c:pt>
                <c:pt idx="116">
                  <c:v>41753</c:v>
                </c:pt>
                <c:pt idx="117">
                  <c:v>41754</c:v>
                </c:pt>
                <c:pt idx="118">
                  <c:v>41757</c:v>
                </c:pt>
                <c:pt idx="119">
                  <c:v>41758</c:v>
                </c:pt>
                <c:pt idx="120">
                  <c:v>41759</c:v>
                </c:pt>
                <c:pt idx="121">
                  <c:v>41764</c:v>
                </c:pt>
                <c:pt idx="122">
                  <c:v>41765</c:v>
                </c:pt>
                <c:pt idx="123">
                  <c:v>41766</c:v>
                </c:pt>
                <c:pt idx="124">
                  <c:v>41767</c:v>
                </c:pt>
                <c:pt idx="125">
                  <c:v>41768</c:v>
                </c:pt>
                <c:pt idx="126">
                  <c:v>41771</c:v>
                </c:pt>
                <c:pt idx="127">
                  <c:v>41772</c:v>
                </c:pt>
                <c:pt idx="128">
                  <c:v>41773</c:v>
                </c:pt>
                <c:pt idx="129">
                  <c:v>41774</c:v>
                </c:pt>
                <c:pt idx="130">
                  <c:v>41775</c:v>
                </c:pt>
                <c:pt idx="131">
                  <c:v>41778</c:v>
                </c:pt>
                <c:pt idx="132">
                  <c:v>41779</c:v>
                </c:pt>
                <c:pt idx="133">
                  <c:v>41780</c:v>
                </c:pt>
                <c:pt idx="134">
                  <c:v>41781</c:v>
                </c:pt>
                <c:pt idx="135">
                  <c:v>41782</c:v>
                </c:pt>
                <c:pt idx="136">
                  <c:v>41785</c:v>
                </c:pt>
                <c:pt idx="137">
                  <c:v>41786</c:v>
                </c:pt>
                <c:pt idx="138">
                  <c:v>41787</c:v>
                </c:pt>
                <c:pt idx="139">
                  <c:v>41788</c:v>
                </c:pt>
                <c:pt idx="140">
                  <c:v>41789</c:v>
                </c:pt>
                <c:pt idx="141">
                  <c:v>41793</c:v>
                </c:pt>
                <c:pt idx="142">
                  <c:v>41794</c:v>
                </c:pt>
                <c:pt idx="143">
                  <c:v>41795</c:v>
                </c:pt>
                <c:pt idx="144">
                  <c:v>41796</c:v>
                </c:pt>
                <c:pt idx="145">
                  <c:v>41799</c:v>
                </c:pt>
                <c:pt idx="146">
                  <c:v>41800</c:v>
                </c:pt>
                <c:pt idx="147">
                  <c:v>41801</c:v>
                </c:pt>
                <c:pt idx="148">
                  <c:v>41802</c:v>
                </c:pt>
                <c:pt idx="149">
                  <c:v>41803</c:v>
                </c:pt>
                <c:pt idx="150">
                  <c:v>41806</c:v>
                </c:pt>
                <c:pt idx="151">
                  <c:v>41807</c:v>
                </c:pt>
                <c:pt idx="152">
                  <c:v>41808</c:v>
                </c:pt>
                <c:pt idx="153">
                  <c:v>41809</c:v>
                </c:pt>
                <c:pt idx="154">
                  <c:v>41810</c:v>
                </c:pt>
                <c:pt idx="155">
                  <c:v>41813</c:v>
                </c:pt>
                <c:pt idx="156">
                  <c:v>41814</c:v>
                </c:pt>
                <c:pt idx="157">
                  <c:v>41815</c:v>
                </c:pt>
                <c:pt idx="158">
                  <c:v>41816</c:v>
                </c:pt>
                <c:pt idx="159">
                  <c:v>41817</c:v>
                </c:pt>
                <c:pt idx="160">
                  <c:v>41820</c:v>
                </c:pt>
                <c:pt idx="161">
                  <c:v>41821</c:v>
                </c:pt>
                <c:pt idx="162">
                  <c:v>41822</c:v>
                </c:pt>
                <c:pt idx="163">
                  <c:v>41823</c:v>
                </c:pt>
                <c:pt idx="164">
                  <c:v>41824</c:v>
                </c:pt>
                <c:pt idx="165">
                  <c:v>41827</c:v>
                </c:pt>
                <c:pt idx="166">
                  <c:v>41828</c:v>
                </c:pt>
                <c:pt idx="167">
                  <c:v>41829</c:v>
                </c:pt>
                <c:pt idx="168">
                  <c:v>41830</c:v>
                </c:pt>
                <c:pt idx="169">
                  <c:v>41831</c:v>
                </c:pt>
                <c:pt idx="170">
                  <c:v>41834</c:v>
                </c:pt>
                <c:pt idx="171">
                  <c:v>41835</c:v>
                </c:pt>
                <c:pt idx="172">
                  <c:v>41836</c:v>
                </c:pt>
                <c:pt idx="173">
                  <c:v>41837</c:v>
                </c:pt>
                <c:pt idx="174">
                  <c:v>41838</c:v>
                </c:pt>
                <c:pt idx="175">
                  <c:v>41841</c:v>
                </c:pt>
                <c:pt idx="176">
                  <c:v>41842</c:v>
                </c:pt>
                <c:pt idx="177">
                  <c:v>41843</c:v>
                </c:pt>
                <c:pt idx="178">
                  <c:v>41844</c:v>
                </c:pt>
                <c:pt idx="179">
                  <c:v>41845</c:v>
                </c:pt>
                <c:pt idx="180">
                  <c:v>41848</c:v>
                </c:pt>
                <c:pt idx="181">
                  <c:v>41849</c:v>
                </c:pt>
                <c:pt idx="182">
                  <c:v>41850</c:v>
                </c:pt>
                <c:pt idx="183">
                  <c:v>41851</c:v>
                </c:pt>
                <c:pt idx="184">
                  <c:v>41852</c:v>
                </c:pt>
                <c:pt idx="185">
                  <c:v>41855</c:v>
                </c:pt>
                <c:pt idx="186">
                  <c:v>41856</c:v>
                </c:pt>
                <c:pt idx="187">
                  <c:v>41857</c:v>
                </c:pt>
                <c:pt idx="188">
                  <c:v>41858</c:v>
                </c:pt>
                <c:pt idx="189">
                  <c:v>41859</c:v>
                </c:pt>
                <c:pt idx="190">
                  <c:v>41862</c:v>
                </c:pt>
                <c:pt idx="191">
                  <c:v>41863</c:v>
                </c:pt>
                <c:pt idx="192">
                  <c:v>41864</c:v>
                </c:pt>
                <c:pt idx="193">
                  <c:v>41865</c:v>
                </c:pt>
                <c:pt idx="194">
                  <c:v>41866</c:v>
                </c:pt>
                <c:pt idx="195">
                  <c:v>41869</c:v>
                </c:pt>
                <c:pt idx="196">
                  <c:v>41870</c:v>
                </c:pt>
                <c:pt idx="197">
                  <c:v>41871</c:v>
                </c:pt>
                <c:pt idx="198">
                  <c:v>41872</c:v>
                </c:pt>
                <c:pt idx="199">
                  <c:v>41873</c:v>
                </c:pt>
                <c:pt idx="200">
                  <c:v>41876</c:v>
                </c:pt>
                <c:pt idx="201">
                  <c:v>41877</c:v>
                </c:pt>
                <c:pt idx="202">
                  <c:v>41878</c:v>
                </c:pt>
                <c:pt idx="203">
                  <c:v>41879</c:v>
                </c:pt>
                <c:pt idx="204">
                  <c:v>41880</c:v>
                </c:pt>
                <c:pt idx="205">
                  <c:v>41883</c:v>
                </c:pt>
                <c:pt idx="206">
                  <c:v>41884</c:v>
                </c:pt>
                <c:pt idx="207">
                  <c:v>41885</c:v>
                </c:pt>
                <c:pt idx="208">
                  <c:v>41886</c:v>
                </c:pt>
                <c:pt idx="209">
                  <c:v>41887</c:v>
                </c:pt>
                <c:pt idx="210">
                  <c:v>41891</c:v>
                </c:pt>
                <c:pt idx="211">
                  <c:v>41892</c:v>
                </c:pt>
                <c:pt idx="212">
                  <c:v>41893</c:v>
                </c:pt>
                <c:pt idx="213">
                  <c:v>41894</c:v>
                </c:pt>
                <c:pt idx="214">
                  <c:v>41897</c:v>
                </c:pt>
                <c:pt idx="215">
                  <c:v>41898</c:v>
                </c:pt>
                <c:pt idx="216">
                  <c:v>41899</c:v>
                </c:pt>
                <c:pt idx="217">
                  <c:v>41900</c:v>
                </c:pt>
                <c:pt idx="218">
                  <c:v>41901</c:v>
                </c:pt>
                <c:pt idx="219">
                  <c:v>41904</c:v>
                </c:pt>
                <c:pt idx="220">
                  <c:v>41905</c:v>
                </c:pt>
                <c:pt idx="221">
                  <c:v>41906</c:v>
                </c:pt>
                <c:pt idx="222">
                  <c:v>41907</c:v>
                </c:pt>
                <c:pt idx="223">
                  <c:v>41908</c:v>
                </c:pt>
                <c:pt idx="224">
                  <c:v>41911</c:v>
                </c:pt>
                <c:pt idx="225">
                  <c:v>41912</c:v>
                </c:pt>
                <c:pt idx="226">
                  <c:v>41920</c:v>
                </c:pt>
                <c:pt idx="227">
                  <c:v>41921</c:v>
                </c:pt>
                <c:pt idx="228">
                  <c:v>41922</c:v>
                </c:pt>
                <c:pt idx="229">
                  <c:v>41925</c:v>
                </c:pt>
                <c:pt idx="230">
                  <c:v>41926</c:v>
                </c:pt>
                <c:pt idx="231">
                  <c:v>41927</c:v>
                </c:pt>
                <c:pt idx="232">
                  <c:v>41928</c:v>
                </c:pt>
                <c:pt idx="233">
                  <c:v>41929</c:v>
                </c:pt>
                <c:pt idx="234">
                  <c:v>41932</c:v>
                </c:pt>
                <c:pt idx="235">
                  <c:v>41933</c:v>
                </c:pt>
                <c:pt idx="236">
                  <c:v>41934</c:v>
                </c:pt>
                <c:pt idx="237">
                  <c:v>41935</c:v>
                </c:pt>
                <c:pt idx="238">
                  <c:v>41936</c:v>
                </c:pt>
                <c:pt idx="239">
                  <c:v>41939</c:v>
                </c:pt>
                <c:pt idx="240">
                  <c:v>41940</c:v>
                </c:pt>
                <c:pt idx="241">
                  <c:v>41941</c:v>
                </c:pt>
                <c:pt idx="242">
                  <c:v>41942</c:v>
                </c:pt>
                <c:pt idx="243">
                  <c:v>41943</c:v>
                </c:pt>
                <c:pt idx="244">
                  <c:v>41946</c:v>
                </c:pt>
                <c:pt idx="245">
                  <c:v>41947</c:v>
                </c:pt>
              </c:numCache>
            </c:numRef>
          </c:cat>
          <c:val>
            <c:numRef>
              <c:f>市场及表现!$M$5:$M$813</c:f>
              <c:numCache>
                <c:formatCode>###,###,##0.000</c:formatCode>
                <c:ptCount val="809"/>
                <c:pt idx="0">
                  <c:v>0</c:v>
                </c:pt>
                <c:pt idx="1">
                  <c:v>1.3925914972521269E-3</c:v>
                </c:pt>
                <c:pt idx="2">
                  <c:v>-1.1294484161424645E-2</c:v>
                </c:pt>
                <c:pt idx="3">
                  <c:v>-1.6762348694828844E-2</c:v>
                </c:pt>
                <c:pt idx="4">
                  <c:v>-3.0460155919837195E-2</c:v>
                </c:pt>
                <c:pt idx="5">
                  <c:v>-2.7122977381625502E-2</c:v>
                </c:pt>
                <c:pt idx="6">
                  <c:v>-1.699423723373783E-2</c:v>
                </c:pt>
                <c:pt idx="7">
                  <c:v>-3.879007953944924E-2</c:v>
                </c:pt>
                <c:pt idx="8">
                  <c:v>-3.1906938760421277E-2</c:v>
                </c:pt>
                <c:pt idx="9">
                  <c:v>-1.2485013362997233E-2</c:v>
                </c:pt>
                <c:pt idx="10">
                  <c:v>2.0352840256522287E-2</c:v>
                </c:pt>
                <c:pt idx="11">
                  <c:v>1.332056826134842E-2</c:v>
                </c:pt>
                <c:pt idx="12">
                  <c:v>1.8650223864859372E-2</c:v>
                </c:pt>
                <c:pt idx="13">
                  <c:v>1.2407297095427872E-2</c:v>
                </c:pt>
                <c:pt idx="14">
                  <c:v>7.3548995275689588E-3</c:v>
                </c:pt>
                <c:pt idx="15">
                  <c:v>3.4342188506897298E-3</c:v>
                </c:pt>
                <c:pt idx="16">
                  <c:v>2.9246521881960419E-3</c:v>
                </c:pt>
                <c:pt idx="17">
                  <c:v>1.4294332089592965E-2</c:v>
                </c:pt>
                <c:pt idx="18">
                  <c:v>2.4817114718452826E-2</c:v>
                </c:pt>
                <c:pt idx="19">
                  <c:v>2.4570943189828442E-2</c:v>
                </c:pt>
                <c:pt idx="20">
                  <c:v>1.6103650816188697E-2</c:v>
                </c:pt>
                <c:pt idx="21">
                  <c:v>2.6184080851803904E-2</c:v>
                </c:pt>
                <c:pt idx="22">
                  <c:v>3.9774345566014002E-2</c:v>
                </c:pt>
                <c:pt idx="23">
                  <c:v>3.6859775488205182E-2</c:v>
                </c:pt>
                <c:pt idx="24">
                  <c:v>3.0176176477260119E-2</c:v>
                </c:pt>
                <c:pt idx="25">
                  <c:v>2.9581752052339372E-2</c:v>
                </c:pt>
                <c:pt idx="26">
                  <c:v>3.0610967487714413E-2</c:v>
                </c:pt>
                <c:pt idx="27">
                  <c:v>1.3572621021032072E-2</c:v>
                </c:pt>
                <c:pt idx="28">
                  <c:v>1.2418219381680862E-2</c:v>
                </c:pt>
                <c:pt idx="29">
                  <c:v>1.1000002520527463E-2</c:v>
                </c:pt>
                <c:pt idx="30">
                  <c:v>-5.2641218859933447E-3</c:v>
                </c:pt>
                <c:pt idx="31">
                  <c:v>-1.0114877246105158E-2</c:v>
                </c:pt>
                <c:pt idx="32">
                  <c:v>-9.7578025032200033E-3</c:v>
                </c:pt>
                <c:pt idx="33">
                  <c:v>-2.0182704643736171E-2</c:v>
                </c:pt>
                <c:pt idx="34">
                  <c:v>-4.2982557108854125E-2</c:v>
                </c:pt>
                <c:pt idx="35">
                  <c:v>-4.0266268535329997E-2</c:v>
                </c:pt>
                <c:pt idx="36">
                  <c:v>-3.8734627932318855E-2</c:v>
                </c:pt>
                <c:pt idx="37">
                  <c:v>-3.1651105209342445E-2</c:v>
                </c:pt>
                <c:pt idx="38">
                  <c:v>-4.8360522824637764E-2</c:v>
                </c:pt>
                <c:pt idx="39">
                  <c:v>-3.233668871568196E-2</c:v>
                </c:pt>
                <c:pt idx="40">
                  <c:v>-3.4025442205562473E-2</c:v>
                </c:pt>
                <c:pt idx="41">
                  <c:v>-2.1184194275545853E-2</c:v>
                </c:pt>
                <c:pt idx="42">
                  <c:v>-2.4565061958769285E-2</c:v>
                </c:pt>
                <c:pt idx="43">
                  <c:v>-3.7671385374386634E-2</c:v>
                </c:pt>
                <c:pt idx="44">
                  <c:v>-5.9575610366761955E-2</c:v>
                </c:pt>
                <c:pt idx="45">
                  <c:v>-5.9842786292026662E-2</c:v>
                </c:pt>
                <c:pt idx="46">
                  <c:v>-5.820024247475486E-2</c:v>
                </c:pt>
                <c:pt idx="47">
                  <c:v>-6.6471773871706885E-2</c:v>
                </c:pt>
                <c:pt idx="48">
                  <c:v>-7.3768701264548708E-2</c:v>
                </c:pt>
                <c:pt idx="49">
                  <c:v>-7.8461923649858378E-2</c:v>
                </c:pt>
                <c:pt idx="50">
                  <c:v>-7.041009824176403E-2</c:v>
                </c:pt>
                <c:pt idx="51">
                  <c:v>-7.2050541619371966E-2</c:v>
                </c:pt>
                <c:pt idx="52">
                  <c:v>-7.08310263504357E-2</c:v>
                </c:pt>
                <c:pt idx="53">
                  <c:v>-8.4843479437115898E-2</c:v>
                </c:pt>
                <c:pt idx="54">
                  <c:v>-9.0092478157528078E-2</c:v>
                </c:pt>
                <c:pt idx="55">
                  <c:v>-8.1095454900619979E-2</c:v>
                </c:pt>
                <c:pt idx="56">
                  <c:v>-5.7408376721415522E-2</c:v>
                </c:pt>
                <c:pt idx="57">
                  <c:v>-6.2410363737337549E-2</c:v>
                </c:pt>
                <c:pt idx="58">
                  <c:v>-5.6617771231874392E-2</c:v>
                </c:pt>
                <c:pt idx="59">
                  <c:v>-6.9119168024250999E-2</c:v>
                </c:pt>
                <c:pt idx="60">
                  <c:v>-6.7465701920726096E-2</c:v>
                </c:pt>
                <c:pt idx="61">
                  <c:v>-6.4136084965304985E-2</c:v>
                </c:pt>
                <c:pt idx="62">
                  <c:v>-7.4777332391216311E-2</c:v>
                </c:pt>
                <c:pt idx="63">
                  <c:v>-7.0562590161372563E-2</c:v>
                </c:pt>
                <c:pt idx="64">
                  <c:v>-4.7436329372464225E-2</c:v>
                </c:pt>
                <c:pt idx="65">
                  <c:v>-3.9862984119836131E-2</c:v>
                </c:pt>
                <c:pt idx="66">
                  <c:v>-3.7475204309766141E-2</c:v>
                </c:pt>
                <c:pt idx="67">
                  <c:v>-4.2386872420135058E-2</c:v>
                </c:pt>
                <c:pt idx="68">
                  <c:v>-3.5656643648648734E-2</c:v>
                </c:pt>
                <c:pt idx="69">
                  <c:v>-2.8904990392589092E-2</c:v>
                </c:pt>
                <c:pt idx="70">
                  <c:v>-4.1173658470191055E-2</c:v>
                </c:pt>
                <c:pt idx="71">
                  <c:v>-3.016147339961206E-2</c:v>
                </c:pt>
                <c:pt idx="72">
                  <c:v>-3.9075739333757298E-2</c:v>
                </c:pt>
                <c:pt idx="73">
                  <c:v>-4.8797414274756146E-2</c:v>
                </c:pt>
                <c:pt idx="74">
                  <c:v>-6.9711492009507547E-2</c:v>
                </c:pt>
                <c:pt idx="75">
                  <c:v>-9.3488469006332453E-2</c:v>
                </c:pt>
                <c:pt idx="76">
                  <c:v>-9.1179665727630144E-2</c:v>
                </c:pt>
                <c:pt idx="77">
                  <c:v>-9.5085223238928318E-2</c:v>
                </c:pt>
                <c:pt idx="78">
                  <c:v>-8.464057696557048E-2</c:v>
                </c:pt>
                <c:pt idx="79">
                  <c:v>-7.9851994619513866E-2</c:v>
                </c:pt>
                <c:pt idx="80">
                  <c:v>-8.241327074583249E-2</c:v>
                </c:pt>
                <c:pt idx="81">
                  <c:v>-9.0939795517997801E-2</c:v>
                </c:pt>
                <c:pt idx="82">
                  <c:v>-8.688258626295664E-2</c:v>
                </c:pt>
                <c:pt idx="83">
                  <c:v>-8.9098970196441529E-2</c:v>
                </c:pt>
                <c:pt idx="84">
                  <c:v>-0.11874499570250063</c:v>
                </c:pt>
                <c:pt idx="85">
                  <c:v>-0.11417695952116702</c:v>
                </c:pt>
                <c:pt idx="86">
                  <c:v>-0.11187781826491927</c:v>
                </c:pt>
                <c:pt idx="87">
                  <c:v>-0.10087193451333232</c:v>
                </c:pt>
                <c:pt idx="88">
                  <c:v>-0.10822221307364077</c:v>
                </c:pt>
                <c:pt idx="89">
                  <c:v>-9.9735596655091907E-2</c:v>
                </c:pt>
                <c:pt idx="90">
                  <c:v>-0.10179612796550586</c:v>
                </c:pt>
                <c:pt idx="91">
                  <c:v>-0.10904810594953751</c:v>
                </c:pt>
                <c:pt idx="92">
                  <c:v>-0.12329034713546239</c:v>
                </c:pt>
                <c:pt idx="93">
                  <c:v>-9.3115010834067924E-2</c:v>
                </c:pt>
                <c:pt idx="94">
                  <c:v>-8.5655929499162786E-2</c:v>
                </c:pt>
                <c:pt idx="95">
                  <c:v>-8.6543995389114947E-2</c:v>
                </c:pt>
                <c:pt idx="96">
                  <c:v>-8.7969353745125933E-2</c:v>
                </c:pt>
                <c:pt idx="97">
                  <c:v>-9.4413502634371538E-2</c:v>
                </c:pt>
                <c:pt idx="98">
                  <c:v>-9.5985471678931789E-2</c:v>
                </c:pt>
                <c:pt idx="99">
                  <c:v>-9.8363169378614446E-2</c:v>
                </c:pt>
                <c:pt idx="100">
                  <c:v>-9.1301491228144016E-2</c:v>
                </c:pt>
                <c:pt idx="101">
                  <c:v>-8.3902902555563097E-2</c:v>
                </c:pt>
                <c:pt idx="102">
                  <c:v>-9.0506264771342049E-2</c:v>
                </c:pt>
                <c:pt idx="103">
                  <c:v>-8.1909585314397959E-2</c:v>
                </c:pt>
                <c:pt idx="104">
                  <c:v>-6.0130546525999029E-2</c:v>
                </c:pt>
                <c:pt idx="105">
                  <c:v>-5.9582751861619765E-2</c:v>
                </c:pt>
                <c:pt idx="106">
                  <c:v>-4.4820441814880763E-2</c:v>
                </c:pt>
                <c:pt idx="107">
                  <c:v>-4.612061396691558E-2</c:v>
                </c:pt>
                <c:pt idx="108">
                  <c:v>-4.6983054492966581E-2</c:v>
                </c:pt>
                <c:pt idx="109">
                  <c:v>-6.3429497062325035E-2</c:v>
                </c:pt>
                <c:pt idx="110">
                  <c:v>-6.214276772414018E-2</c:v>
                </c:pt>
                <c:pt idx="111">
                  <c:v>-6.5387106829201569E-2</c:v>
                </c:pt>
                <c:pt idx="112">
                  <c:v>-6.5523215319430839E-2</c:v>
                </c:pt>
                <c:pt idx="113">
                  <c:v>-8.1163509145734447E-2</c:v>
                </c:pt>
                <c:pt idx="114">
                  <c:v>-7.7152929651234659E-2</c:v>
                </c:pt>
                <c:pt idx="115">
                  <c:v>-7.8046456684313203E-2</c:v>
                </c:pt>
                <c:pt idx="116">
                  <c:v>-7.9808305474501906E-2</c:v>
                </c:pt>
                <c:pt idx="117">
                  <c:v>-8.9322456976694387E-2</c:v>
                </c:pt>
                <c:pt idx="118">
                  <c:v>-0.10312528618490424</c:v>
                </c:pt>
                <c:pt idx="119">
                  <c:v>-9.3252799676028286E-2</c:v>
                </c:pt>
                <c:pt idx="120">
                  <c:v>-9.3173403056727833E-2</c:v>
                </c:pt>
                <c:pt idx="121">
                  <c:v>-9.4092975541640533E-2</c:v>
                </c:pt>
                <c:pt idx="122">
                  <c:v>-9.373254009529286E-2</c:v>
                </c:pt>
                <c:pt idx="123">
                  <c:v>-0.1021393398066085</c:v>
                </c:pt>
                <c:pt idx="124">
                  <c:v>-0.10290389984431547</c:v>
                </c:pt>
                <c:pt idx="125">
                  <c:v>-0.10356973921781309</c:v>
                </c:pt>
                <c:pt idx="126">
                  <c:v>-8.4185621734341409E-2</c:v>
                </c:pt>
                <c:pt idx="127">
                  <c:v>-8.6370919160798865E-2</c:v>
                </c:pt>
                <c:pt idx="128">
                  <c:v>-8.7412737234157989E-2</c:v>
                </c:pt>
                <c:pt idx="129">
                  <c:v>-9.9296184677376775E-2</c:v>
                </c:pt>
                <c:pt idx="130">
                  <c:v>-9.8511460418894803E-2</c:v>
                </c:pt>
                <c:pt idx="131">
                  <c:v>-0.11145394954071797</c:v>
                </c:pt>
                <c:pt idx="132">
                  <c:v>-0.11119013431891567</c:v>
                </c:pt>
                <c:pt idx="133">
                  <c:v>-0.10273208387979771</c:v>
                </c:pt>
                <c:pt idx="134">
                  <c:v>-0.10484806679734215</c:v>
                </c:pt>
                <c:pt idx="135">
                  <c:v>-9.7477203928326261E-2</c:v>
                </c:pt>
                <c:pt idx="136">
                  <c:v>-9.4300498980446568E-2</c:v>
                </c:pt>
                <c:pt idx="137">
                  <c:v>-9.7953583644128317E-2</c:v>
                </c:pt>
                <c:pt idx="138">
                  <c:v>-8.8681402791232378E-2</c:v>
                </c:pt>
                <c:pt idx="139">
                  <c:v>-9.4641610381885122E-2</c:v>
                </c:pt>
                <c:pt idx="140">
                  <c:v>-9.4095496069237283E-2</c:v>
                </c:pt>
                <c:pt idx="141">
                  <c:v>-9.6845391677385928E-2</c:v>
                </c:pt>
                <c:pt idx="142">
                  <c:v>-0.10593777489504119</c:v>
                </c:pt>
                <c:pt idx="143">
                  <c:v>-9.6558051531346667E-2</c:v>
                </c:pt>
                <c:pt idx="144">
                  <c:v>-0.10323156843190429</c:v>
                </c:pt>
                <c:pt idx="145">
                  <c:v>-0.10341430668267493</c:v>
                </c:pt>
                <c:pt idx="146">
                  <c:v>-9.2077393640036753E-2</c:v>
                </c:pt>
                <c:pt idx="147">
                  <c:v>-9.2288277782305417E-2</c:v>
                </c:pt>
                <c:pt idx="148">
                  <c:v>-9.537844461602718E-2</c:v>
                </c:pt>
                <c:pt idx="149">
                  <c:v>-8.5786996934198223E-2</c:v>
                </c:pt>
                <c:pt idx="150">
                  <c:v>-7.9228164039296778E-2</c:v>
                </c:pt>
                <c:pt idx="151">
                  <c:v>-8.8546134476868765E-2</c:v>
                </c:pt>
                <c:pt idx="152">
                  <c:v>-9.2509664122894297E-2</c:v>
                </c:pt>
                <c:pt idx="153">
                  <c:v>-0.10651203509918694</c:v>
                </c:pt>
                <c:pt idx="154">
                  <c:v>-0.10238593142316565</c:v>
                </c:pt>
                <c:pt idx="155">
                  <c:v>-0.10348614171918469</c:v>
                </c:pt>
                <c:pt idx="156">
                  <c:v>-9.898657987089865E-2</c:v>
                </c:pt>
                <c:pt idx="157">
                  <c:v>-0.10379658670152836</c:v>
                </c:pt>
                <c:pt idx="158">
                  <c:v>-9.7199105716808676E-2</c:v>
                </c:pt>
                <c:pt idx="159">
                  <c:v>-9.6702561780231955E-2</c:v>
                </c:pt>
                <c:pt idx="160">
                  <c:v>-9.0460055098733338E-2</c:v>
                </c:pt>
                <c:pt idx="161">
                  <c:v>-9.0694884253171848E-2</c:v>
                </c:pt>
                <c:pt idx="162">
                  <c:v>-8.8044969573030984E-2</c:v>
                </c:pt>
                <c:pt idx="163">
                  <c:v>-8.4127649599614274E-2</c:v>
                </c:pt>
                <c:pt idx="164">
                  <c:v>-8.4756521235024862E-2</c:v>
                </c:pt>
                <c:pt idx="165">
                  <c:v>-8.5767252801356331E-2</c:v>
                </c:pt>
                <c:pt idx="166">
                  <c:v>-8.4009604890495804E-2</c:v>
                </c:pt>
                <c:pt idx="167">
                  <c:v>-9.735285790021575E-2</c:v>
                </c:pt>
                <c:pt idx="168">
                  <c:v>-9.9815833450257796E-2</c:v>
                </c:pt>
                <c:pt idx="169">
                  <c:v>-9.7647339541112821E-2</c:v>
                </c:pt>
                <c:pt idx="170">
                  <c:v>-8.7670671224900909E-2</c:v>
                </c:pt>
                <c:pt idx="171">
                  <c:v>-8.6318828257130775E-2</c:v>
                </c:pt>
                <c:pt idx="172">
                  <c:v>-8.8044549485098322E-2</c:v>
                </c:pt>
                <c:pt idx="173">
                  <c:v>-9.3841762957822317E-2</c:v>
                </c:pt>
                <c:pt idx="174">
                  <c:v>-9.0869220745286583E-2</c:v>
                </c:pt>
                <c:pt idx="175">
                  <c:v>-8.9965611601820483E-2</c:v>
                </c:pt>
                <c:pt idx="176">
                  <c:v>-7.8874029911941257E-2</c:v>
                </c:pt>
                <c:pt idx="177">
                  <c:v>-7.6716878376981934E-2</c:v>
                </c:pt>
                <c:pt idx="178">
                  <c:v>-6.0256992993773628E-2</c:v>
                </c:pt>
                <c:pt idx="179">
                  <c:v>-5.0410551936731385E-2</c:v>
                </c:pt>
                <c:pt idx="180">
                  <c:v>-2.3758913215714439E-2</c:v>
                </c:pt>
                <c:pt idx="181">
                  <c:v>-2.0620016181787215E-2</c:v>
                </c:pt>
                <c:pt idx="182">
                  <c:v>-2.4551199056986661E-2</c:v>
                </c:pt>
                <c:pt idx="183">
                  <c:v>-1.2687915834542429E-2</c:v>
                </c:pt>
                <c:pt idx="184">
                  <c:v>-2.1446329145616838E-2</c:v>
                </c:pt>
                <c:pt idx="185">
                  <c:v>-2.0307050671848348E-3</c:v>
                </c:pt>
                <c:pt idx="186">
                  <c:v>-4.6633961420805559E-3</c:v>
                </c:pt>
                <c:pt idx="187">
                  <c:v>-7.2393753460474608E-3</c:v>
                </c:pt>
                <c:pt idx="188">
                  <c:v>-2.2263400174924786E-2</c:v>
                </c:pt>
                <c:pt idx="189">
                  <c:v>-2.0718736845996677E-2</c:v>
                </c:pt>
                <c:pt idx="190">
                  <c:v>-6.3454282250360317E-3</c:v>
                </c:pt>
                <c:pt idx="191">
                  <c:v>-9.8308978035283046E-3</c:v>
                </c:pt>
                <c:pt idx="192">
                  <c:v>-9.0541552157699101E-3</c:v>
                </c:pt>
                <c:pt idx="193">
                  <c:v>-1.8697693801266513E-2</c:v>
                </c:pt>
                <c:pt idx="194">
                  <c:v>-8.3257227402839806E-3</c:v>
                </c:pt>
                <c:pt idx="195">
                  <c:v>-2.4751581000935774E-3</c:v>
                </c:pt>
                <c:pt idx="196">
                  <c:v>-2.3886199859355361E-3</c:v>
                </c:pt>
                <c:pt idx="197">
                  <c:v>-6.0131386701866019E-3</c:v>
                </c:pt>
                <c:pt idx="198">
                  <c:v>-1.1010504718847791E-2</c:v>
                </c:pt>
                <c:pt idx="199">
                  <c:v>-6.3391269060439903E-3</c:v>
                </c:pt>
                <c:pt idx="200">
                  <c:v>-1.5791525482114044E-2</c:v>
                </c:pt>
                <c:pt idx="201">
                  <c:v>-2.3676996068817124E-2</c:v>
                </c:pt>
                <c:pt idx="202">
                  <c:v>-2.2205428040197539E-2</c:v>
                </c:pt>
                <c:pt idx="203">
                  <c:v>-2.9060002839794596E-2</c:v>
                </c:pt>
                <c:pt idx="204">
                  <c:v>-1.7713847862634746E-2</c:v>
                </c:pt>
                <c:pt idx="205">
                  <c:v>-1.0559750366946896E-2</c:v>
                </c:pt>
                <c:pt idx="206">
                  <c:v>2.5230481244333802E-3</c:v>
                </c:pt>
                <c:pt idx="207">
                  <c:v>1.1923775884768117E-2</c:v>
                </c:pt>
                <c:pt idx="208">
                  <c:v>1.9227424684534977E-2</c:v>
                </c:pt>
                <c:pt idx="209">
                  <c:v>2.8904150216723323E-2</c:v>
                </c:pt>
                <c:pt idx="210">
                  <c:v>2.720909540785077E-2</c:v>
                </c:pt>
                <c:pt idx="211">
                  <c:v>2.1835750659327857E-2</c:v>
                </c:pt>
                <c:pt idx="212">
                  <c:v>1.8063781110662092E-2</c:v>
                </c:pt>
                <c:pt idx="213">
                  <c:v>2.4324771661204059E-2</c:v>
                </c:pt>
                <c:pt idx="214">
                  <c:v>2.3833688867753722E-2</c:v>
                </c:pt>
                <c:pt idx="215">
                  <c:v>3.491350809551319E-3</c:v>
                </c:pt>
                <c:pt idx="216">
                  <c:v>8.7680753335288575E-3</c:v>
                </c:pt>
                <c:pt idx="217">
                  <c:v>1.1850680584460038E-2</c:v>
                </c:pt>
                <c:pt idx="218">
                  <c:v>1.8801875608602137E-2</c:v>
                </c:pt>
                <c:pt idx="219">
                  <c:v>-6.4441488892463816E-4</c:v>
                </c:pt>
                <c:pt idx="220">
                  <c:v>7.9850314267781997E-3</c:v>
                </c:pt>
                <c:pt idx="221">
                  <c:v>2.5797599953622186E-2</c:v>
                </c:pt>
                <c:pt idx="222">
                  <c:v>2.3739589170805209E-2</c:v>
                </c:pt>
                <c:pt idx="223">
                  <c:v>2.3838729922947444E-2</c:v>
                </c:pt>
                <c:pt idx="224">
                  <c:v>2.8290821834826341E-2</c:v>
                </c:pt>
                <c:pt idx="225">
                  <c:v>2.9630482252545054E-2</c:v>
                </c:pt>
                <c:pt idx="226">
                  <c:v>4.1138791171767997E-2</c:v>
                </c:pt>
                <c:pt idx="227">
                  <c:v>4.2639345267751372E-2</c:v>
                </c:pt>
                <c:pt idx="228">
                  <c:v>3.626829167881418E-2</c:v>
                </c:pt>
                <c:pt idx="229">
                  <c:v>3.1293190290591522E-2</c:v>
                </c:pt>
                <c:pt idx="230">
                  <c:v>2.7771173061945209E-2</c:v>
                </c:pt>
                <c:pt idx="231">
                  <c:v>3.5043735354684191E-2</c:v>
                </c:pt>
                <c:pt idx="232">
                  <c:v>2.6860842511554406E-2</c:v>
                </c:pt>
                <c:pt idx="233">
                  <c:v>2.5742148346491689E-2</c:v>
                </c:pt>
                <c:pt idx="234">
                  <c:v>3.1194469626381949E-2</c:v>
                </c:pt>
                <c:pt idx="235">
                  <c:v>2.2238194898956287E-2</c:v>
                </c:pt>
                <c:pt idx="236">
                  <c:v>1.604189789006627E-2</c:v>
                </c:pt>
                <c:pt idx="237">
                  <c:v>6.5038013757039437E-3</c:v>
                </c:pt>
                <c:pt idx="238">
                  <c:v>4.3067414871280629E-3</c:v>
                </c:pt>
                <c:pt idx="239">
                  <c:v>-4.8822619550725754E-3</c:v>
                </c:pt>
                <c:pt idx="240">
                  <c:v>1.5206763079647745E-2</c:v>
                </c:pt>
                <c:pt idx="241">
                  <c:v>2.9796837073936322E-2</c:v>
                </c:pt>
                <c:pt idx="242">
                  <c:v>3.7165599503288016E-2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41582</c:v>
                </c:pt>
                <c:pt idx="1">
                  <c:v>41583</c:v>
                </c:pt>
                <c:pt idx="2">
                  <c:v>41584</c:v>
                </c:pt>
                <c:pt idx="3">
                  <c:v>41585</c:v>
                </c:pt>
                <c:pt idx="4">
                  <c:v>41586</c:v>
                </c:pt>
                <c:pt idx="5">
                  <c:v>41589</c:v>
                </c:pt>
                <c:pt idx="6">
                  <c:v>41590</c:v>
                </c:pt>
                <c:pt idx="7">
                  <c:v>41591</c:v>
                </c:pt>
                <c:pt idx="8">
                  <c:v>41592</c:v>
                </c:pt>
                <c:pt idx="9">
                  <c:v>41593</c:v>
                </c:pt>
                <c:pt idx="10">
                  <c:v>41596</c:v>
                </c:pt>
                <c:pt idx="11">
                  <c:v>41597</c:v>
                </c:pt>
                <c:pt idx="12">
                  <c:v>41598</c:v>
                </c:pt>
                <c:pt idx="13">
                  <c:v>41599</c:v>
                </c:pt>
                <c:pt idx="14">
                  <c:v>41600</c:v>
                </c:pt>
                <c:pt idx="15">
                  <c:v>41603</c:v>
                </c:pt>
                <c:pt idx="16">
                  <c:v>41604</c:v>
                </c:pt>
                <c:pt idx="17">
                  <c:v>41605</c:v>
                </c:pt>
                <c:pt idx="18">
                  <c:v>41606</c:v>
                </c:pt>
                <c:pt idx="19">
                  <c:v>41607</c:v>
                </c:pt>
                <c:pt idx="20">
                  <c:v>41610</c:v>
                </c:pt>
                <c:pt idx="21">
                  <c:v>41611</c:v>
                </c:pt>
                <c:pt idx="22">
                  <c:v>41612</c:v>
                </c:pt>
                <c:pt idx="23">
                  <c:v>41613</c:v>
                </c:pt>
                <c:pt idx="24">
                  <c:v>41614</c:v>
                </c:pt>
                <c:pt idx="25">
                  <c:v>41617</c:v>
                </c:pt>
                <c:pt idx="26">
                  <c:v>41618</c:v>
                </c:pt>
                <c:pt idx="27">
                  <c:v>41619</c:v>
                </c:pt>
                <c:pt idx="28">
                  <c:v>41620</c:v>
                </c:pt>
                <c:pt idx="29">
                  <c:v>41621</c:v>
                </c:pt>
                <c:pt idx="30">
                  <c:v>41624</c:v>
                </c:pt>
                <c:pt idx="31">
                  <c:v>41625</c:v>
                </c:pt>
                <c:pt idx="32">
                  <c:v>41626</c:v>
                </c:pt>
                <c:pt idx="33">
                  <c:v>41627</c:v>
                </c:pt>
                <c:pt idx="34">
                  <c:v>41628</c:v>
                </c:pt>
                <c:pt idx="35">
                  <c:v>41631</c:v>
                </c:pt>
                <c:pt idx="36">
                  <c:v>41632</c:v>
                </c:pt>
                <c:pt idx="37">
                  <c:v>41633</c:v>
                </c:pt>
                <c:pt idx="38">
                  <c:v>41634</c:v>
                </c:pt>
                <c:pt idx="39">
                  <c:v>41635</c:v>
                </c:pt>
                <c:pt idx="40">
                  <c:v>41638</c:v>
                </c:pt>
                <c:pt idx="41">
                  <c:v>41639</c:v>
                </c:pt>
                <c:pt idx="42">
                  <c:v>41641</c:v>
                </c:pt>
                <c:pt idx="43">
                  <c:v>41642</c:v>
                </c:pt>
                <c:pt idx="44">
                  <c:v>41645</c:v>
                </c:pt>
                <c:pt idx="45">
                  <c:v>41646</c:v>
                </c:pt>
                <c:pt idx="46">
                  <c:v>41647</c:v>
                </c:pt>
                <c:pt idx="47">
                  <c:v>41648</c:v>
                </c:pt>
                <c:pt idx="48">
                  <c:v>41649</c:v>
                </c:pt>
                <c:pt idx="49">
                  <c:v>41652</c:v>
                </c:pt>
                <c:pt idx="50">
                  <c:v>41653</c:v>
                </c:pt>
                <c:pt idx="51">
                  <c:v>41654</c:v>
                </c:pt>
                <c:pt idx="52">
                  <c:v>41655</c:v>
                </c:pt>
                <c:pt idx="53">
                  <c:v>41656</c:v>
                </c:pt>
                <c:pt idx="54">
                  <c:v>41659</c:v>
                </c:pt>
                <c:pt idx="55">
                  <c:v>41660</c:v>
                </c:pt>
                <c:pt idx="56">
                  <c:v>41661</c:v>
                </c:pt>
                <c:pt idx="57">
                  <c:v>41662</c:v>
                </c:pt>
                <c:pt idx="58">
                  <c:v>41663</c:v>
                </c:pt>
                <c:pt idx="59">
                  <c:v>41666</c:v>
                </c:pt>
                <c:pt idx="60">
                  <c:v>41667</c:v>
                </c:pt>
                <c:pt idx="61">
                  <c:v>41668</c:v>
                </c:pt>
                <c:pt idx="62">
                  <c:v>41669</c:v>
                </c:pt>
                <c:pt idx="63">
                  <c:v>41677</c:v>
                </c:pt>
                <c:pt idx="64">
                  <c:v>41680</c:v>
                </c:pt>
                <c:pt idx="65">
                  <c:v>41681</c:v>
                </c:pt>
                <c:pt idx="66">
                  <c:v>41682</c:v>
                </c:pt>
                <c:pt idx="67">
                  <c:v>41683</c:v>
                </c:pt>
                <c:pt idx="68">
                  <c:v>41684</c:v>
                </c:pt>
                <c:pt idx="69">
                  <c:v>41687</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41737</c:v>
                </c:pt>
                <c:pt idx="105">
                  <c:v>41738</c:v>
                </c:pt>
                <c:pt idx="106">
                  <c:v>41739</c:v>
                </c:pt>
                <c:pt idx="107">
                  <c:v>41740</c:v>
                </c:pt>
                <c:pt idx="108">
                  <c:v>41743</c:v>
                </c:pt>
                <c:pt idx="109">
                  <c:v>41744</c:v>
                </c:pt>
                <c:pt idx="110">
                  <c:v>41745</c:v>
                </c:pt>
                <c:pt idx="111">
                  <c:v>41746</c:v>
                </c:pt>
                <c:pt idx="112">
                  <c:v>41747</c:v>
                </c:pt>
                <c:pt idx="113">
                  <c:v>41750</c:v>
                </c:pt>
                <c:pt idx="114">
                  <c:v>41751</c:v>
                </c:pt>
                <c:pt idx="115">
                  <c:v>41752</c:v>
                </c:pt>
                <c:pt idx="116">
                  <c:v>41753</c:v>
                </c:pt>
                <c:pt idx="117">
                  <c:v>41754</c:v>
                </c:pt>
                <c:pt idx="118">
                  <c:v>41757</c:v>
                </c:pt>
                <c:pt idx="119">
                  <c:v>41758</c:v>
                </c:pt>
                <c:pt idx="120">
                  <c:v>41759</c:v>
                </c:pt>
                <c:pt idx="121">
                  <c:v>41764</c:v>
                </c:pt>
                <c:pt idx="122">
                  <c:v>41765</c:v>
                </c:pt>
                <c:pt idx="123">
                  <c:v>41766</c:v>
                </c:pt>
                <c:pt idx="124">
                  <c:v>41767</c:v>
                </c:pt>
                <c:pt idx="125">
                  <c:v>41768</c:v>
                </c:pt>
                <c:pt idx="126">
                  <c:v>41771</c:v>
                </c:pt>
                <c:pt idx="127">
                  <c:v>41772</c:v>
                </c:pt>
                <c:pt idx="128">
                  <c:v>41773</c:v>
                </c:pt>
                <c:pt idx="129">
                  <c:v>41774</c:v>
                </c:pt>
                <c:pt idx="130">
                  <c:v>41775</c:v>
                </c:pt>
                <c:pt idx="131">
                  <c:v>41778</c:v>
                </c:pt>
                <c:pt idx="132">
                  <c:v>41779</c:v>
                </c:pt>
                <c:pt idx="133">
                  <c:v>41780</c:v>
                </c:pt>
                <c:pt idx="134">
                  <c:v>41781</c:v>
                </c:pt>
                <c:pt idx="135">
                  <c:v>41782</c:v>
                </c:pt>
                <c:pt idx="136">
                  <c:v>41785</c:v>
                </c:pt>
                <c:pt idx="137">
                  <c:v>41786</c:v>
                </c:pt>
                <c:pt idx="138">
                  <c:v>41787</c:v>
                </c:pt>
                <c:pt idx="139">
                  <c:v>41788</c:v>
                </c:pt>
                <c:pt idx="140">
                  <c:v>41789</c:v>
                </c:pt>
                <c:pt idx="141">
                  <c:v>41793</c:v>
                </c:pt>
                <c:pt idx="142">
                  <c:v>41794</c:v>
                </c:pt>
                <c:pt idx="143">
                  <c:v>41795</c:v>
                </c:pt>
                <c:pt idx="144">
                  <c:v>41796</c:v>
                </c:pt>
                <c:pt idx="145">
                  <c:v>41799</c:v>
                </c:pt>
                <c:pt idx="146">
                  <c:v>41800</c:v>
                </c:pt>
                <c:pt idx="147">
                  <c:v>41801</c:v>
                </c:pt>
                <c:pt idx="148">
                  <c:v>41802</c:v>
                </c:pt>
                <c:pt idx="149">
                  <c:v>41803</c:v>
                </c:pt>
                <c:pt idx="150">
                  <c:v>41806</c:v>
                </c:pt>
                <c:pt idx="151">
                  <c:v>41807</c:v>
                </c:pt>
                <c:pt idx="152">
                  <c:v>41808</c:v>
                </c:pt>
                <c:pt idx="153">
                  <c:v>41809</c:v>
                </c:pt>
                <c:pt idx="154">
                  <c:v>41810</c:v>
                </c:pt>
                <c:pt idx="155">
                  <c:v>41813</c:v>
                </c:pt>
                <c:pt idx="156">
                  <c:v>41814</c:v>
                </c:pt>
                <c:pt idx="157">
                  <c:v>41815</c:v>
                </c:pt>
                <c:pt idx="158">
                  <c:v>41816</c:v>
                </c:pt>
                <c:pt idx="159">
                  <c:v>41817</c:v>
                </c:pt>
                <c:pt idx="160">
                  <c:v>41820</c:v>
                </c:pt>
                <c:pt idx="161">
                  <c:v>41821</c:v>
                </c:pt>
                <c:pt idx="162">
                  <c:v>41822</c:v>
                </c:pt>
                <c:pt idx="163">
                  <c:v>41823</c:v>
                </c:pt>
                <c:pt idx="164">
                  <c:v>41824</c:v>
                </c:pt>
                <c:pt idx="165">
                  <c:v>41827</c:v>
                </c:pt>
                <c:pt idx="166">
                  <c:v>41828</c:v>
                </c:pt>
                <c:pt idx="167">
                  <c:v>41829</c:v>
                </c:pt>
                <c:pt idx="168">
                  <c:v>41830</c:v>
                </c:pt>
                <c:pt idx="169">
                  <c:v>41831</c:v>
                </c:pt>
                <c:pt idx="170">
                  <c:v>41834</c:v>
                </c:pt>
                <c:pt idx="171">
                  <c:v>41835</c:v>
                </c:pt>
                <c:pt idx="172">
                  <c:v>41836</c:v>
                </c:pt>
                <c:pt idx="173">
                  <c:v>41837</c:v>
                </c:pt>
                <c:pt idx="174">
                  <c:v>41838</c:v>
                </c:pt>
                <c:pt idx="175">
                  <c:v>41841</c:v>
                </c:pt>
                <c:pt idx="176">
                  <c:v>41842</c:v>
                </c:pt>
                <c:pt idx="177">
                  <c:v>41843</c:v>
                </c:pt>
                <c:pt idx="178">
                  <c:v>41844</c:v>
                </c:pt>
                <c:pt idx="179">
                  <c:v>41845</c:v>
                </c:pt>
                <c:pt idx="180">
                  <c:v>41848</c:v>
                </c:pt>
                <c:pt idx="181">
                  <c:v>41849</c:v>
                </c:pt>
                <c:pt idx="182">
                  <c:v>41850</c:v>
                </c:pt>
                <c:pt idx="183">
                  <c:v>41851</c:v>
                </c:pt>
                <c:pt idx="184">
                  <c:v>41852</c:v>
                </c:pt>
                <c:pt idx="185">
                  <c:v>41855</c:v>
                </c:pt>
                <c:pt idx="186">
                  <c:v>41856</c:v>
                </c:pt>
                <c:pt idx="187">
                  <c:v>41857</c:v>
                </c:pt>
                <c:pt idx="188">
                  <c:v>41858</c:v>
                </c:pt>
                <c:pt idx="189">
                  <c:v>41859</c:v>
                </c:pt>
                <c:pt idx="190">
                  <c:v>41862</c:v>
                </c:pt>
                <c:pt idx="191">
                  <c:v>41863</c:v>
                </c:pt>
                <c:pt idx="192">
                  <c:v>41864</c:v>
                </c:pt>
                <c:pt idx="193">
                  <c:v>41865</c:v>
                </c:pt>
                <c:pt idx="194">
                  <c:v>41866</c:v>
                </c:pt>
                <c:pt idx="195">
                  <c:v>41869</c:v>
                </c:pt>
                <c:pt idx="196">
                  <c:v>41870</c:v>
                </c:pt>
                <c:pt idx="197">
                  <c:v>41871</c:v>
                </c:pt>
                <c:pt idx="198">
                  <c:v>41872</c:v>
                </c:pt>
                <c:pt idx="199">
                  <c:v>41873</c:v>
                </c:pt>
                <c:pt idx="200">
                  <c:v>41876</c:v>
                </c:pt>
                <c:pt idx="201">
                  <c:v>41877</c:v>
                </c:pt>
                <c:pt idx="202">
                  <c:v>41878</c:v>
                </c:pt>
                <c:pt idx="203">
                  <c:v>41879</c:v>
                </c:pt>
                <c:pt idx="204">
                  <c:v>41880</c:v>
                </c:pt>
                <c:pt idx="205">
                  <c:v>41883</c:v>
                </c:pt>
                <c:pt idx="206">
                  <c:v>41884</c:v>
                </c:pt>
                <c:pt idx="207">
                  <c:v>41885</c:v>
                </c:pt>
                <c:pt idx="208">
                  <c:v>41886</c:v>
                </c:pt>
                <c:pt idx="209">
                  <c:v>41887</c:v>
                </c:pt>
                <c:pt idx="210">
                  <c:v>41891</c:v>
                </c:pt>
                <c:pt idx="211">
                  <c:v>41892</c:v>
                </c:pt>
                <c:pt idx="212">
                  <c:v>41893</c:v>
                </c:pt>
                <c:pt idx="213">
                  <c:v>41894</c:v>
                </c:pt>
                <c:pt idx="214">
                  <c:v>41897</c:v>
                </c:pt>
                <c:pt idx="215">
                  <c:v>41898</c:v>
                </c:pt>
                <c:pt idx="216">
                  <c:v>41899</c:v>
                </c:pt>
                <c:pt idx="217">
                  <c:v>41900</c:v>
                </c:pt>
                <c:pt idx="218">
                  <c:v>41901</c:v>
                </c:pt>
                <c:pt idx="219">
                  <c:v>41904</c:v>
                </c:pt>
                <c:pt idx="220">
                  <c:v>41905</c:v>
                </c:pt>
                <c:pt idx="221">
                  <c:v>41906</c:v>
                </c:pt>
                <c:pt idx="222">
                  <c:v>41907</c:v>
                </c:pt>
                <c:pt idx="223">
                  <c:v>41908</c:v>
                </c:pt>
                <c:pt idx="224">
                  <c:v>41911</c:v>
                </c:pt>
                <c:pt idx="225">
                  <c:v>41912</c:v>
                </c:pt>
                <c:pt idx="226">
                  <c:v>41920</c:v>
                </c:pt>
                <c:pt idx="227">
                  <c:v>41921</c:v>
                </c:pt>
                <c:pt idx="228">
                  <c:v>41922</c:v>
                </c:pt>
                <c:pt idx="229">
                  <c:v>41925</c:v>
                </c:pt>
                <c:pt idx="230">
                  <c:v>41926</c:v>
                </c:pt>
                <c:pt idx="231">
                  <c:v>41927</c:v>
                </c:pt>
                <c:pt idx="232">
                  <c:v>41928</c:v>
                </c:pt>
                <c:pt idx="233">
                  <c:v>41929</c:v>
                </c:pt>
                <c:pt idx="234">
                  <c:v>41932</c:v>
                </c:pt>
                <c:pt idx="235">
                  <c:v>41933</c:v>
                </c:pt>
                <c:pt idx="236">
                  <c:v>41934</c:v>
                </c:pt>
                <c:pt idx="237">
                  <c:v>41935</c:v>
                </c:pt>
                <c:pt idx="238">
                  <c:v>41936</c:v>
                </c:pt>
                <c:pt idx="239">
                  <c:v>41939</c:v>
                </c:pt>
                <c:pt idx="240">
                  <c:v>41940</c:v>
                </c:pt>
                <c:pt idx="241">
                  <c:v>41941</c:v>
                </c:pt>
                <c:pt idx="242">
                  <c:v>41942</c:v>
                </c:pt>
                <c:pt idx="243">
                  <c:v>41943</c:v>
                </c:pt>
                <c:pt idx="244">
                  <c:v>41946</c:v>
                </c:pt>
                <c:pt idx="245">
                  <c:v>41947</c:v>
                </c:pt>
              </c:numCache>
            </c:numRef>
          </c:cat>
          <c:val>
            <c:numRef>
              <c:f>市场及表现!$N$5:$N$813</c:f>
              <c:numCache>
                <c:formatCode>###,###,##0.000</c:formatCode>
                <c:ptCount val="809"/>
                <c:pt idx="0">
                  <c:v>0</c:v>
                </c:pt>
                <c:pt idx="1">
                  <c:v>3.2725711833663462E-2</c:v>
                </c:pt>
                <c:pt idx="2">
                  <c:v>2.5648835658950597E-2</c:v>
                </c:pt>
                <c:pt idx="3">
                  <c:v>1.8727949330119564E-2</c:v>
                </c:pt>
                <c:pt idx="4">
                  <c:v>2.3272932423008541E-3</c:v>
                </c:pt>
                <c:pt idx="5">
                  <c:v>-1.1081368134941538E-2</c:v>
                </c:pt>
                <c:pt idx="6">
                  <c:v>-1.8957042312108818E-2</c:v>
                </c:pt>
                <c:pt idx="7">
                  <c:v>-2.2244733563869801E-2</c:v>
                </c:pt>
                <c:pt idx="8">
                  <c:v>-1.1246354763601474E-2</c:v>
                </c:pt>
                <c:pt idx="9">
                  <c:v>9.621357910765127E-3</c:v>
                </c:pt>
                <c:pt idx="10">
                  <c:v>4.8961928625614659E-2</c:v>
                </c:pt>
                <c:pt idx="11">
                  <c:v>4.9863180485177683E-2</c:v>
                </c:pt>
                <c:pt idx="12">
                  <c:v>5.5535771755657493E-2</c:v>
                </c:pt>
                <c:pt idx="13">
                  <c:v>6.6140447236571642E-2</c:v>
                </c:pt>
                <c:pt idx="14">
                  <c:v>6.3527514693148879E-2</c:v>
                </c:pt>
                <c:pt idx="15">
                  <c:v>5.9538758550706561E-2</c:v>
                </c:pt>
                <c:pt idx="16">
                  <c:v>6.1140049051964906E-2</c:v>
                </c:pt>
                <c:pt idx="17">
                  <c:v>6.5284213499197108E-2</c:v>
                </c:pt>
                <c:pt idx="18">
                  <c:v>7.2059577721804047E-2</c:v>
                </c:pt>
                <c:pt idx="19">
                  <c:v>7.5595415978395808E-2</c:v>
                </c:pt>
                <c:pt idx="20">
                  <c:v>1.3644732852337249E-2</c:v>
                </c:pt>
                <c:pt idx="21">
                  <c:v>4.4068499793655569E-2</c:v>
                </c:pt>
                <c:pt idx="22">
                  <c:v>7.384644824804254E-2</c:v>
                </c:pt>
                <c:pt idx="23">
                  <c:v>7.9611504552167034E-2</c:v>
                </c:pt>
                <c:pt idx="24">
                  <c:v>8.1907155117397545E-2</c:v>
                </c:pt>
                <c:pt idx="25">
                  <c:v>0.10548409669837921</c:v>
                </c:pt>
                <c:pt idx="26">
                  <c:v>9.6389443975562816E-2</c:v>
                </c:pt>
                <c:pt idx="27">
                  <c:v>9.7231070769035588E-2</c:v>
                </c:pt>
                <c:pt idx="28">
                  <c:v>9.1132825627435077E-2</c:v>
                </c:pt>
                <c:pt idx="29">
                  <c:v>8.6353549891026171E-2</c:v>
                </c:pt>
                <c:pt idx="30">
                  <c:v>6.9879140709409038E-2</c:v>
                </c:pt>
                <c:pt idx="31">
                  <c:v>5.5224476229884356E-2</c:v>
                </c:pt>
                <c:pt idx="32">
                  <c:v>5.6146492527265446E-2</c:v>
                </c:pt>
                <c:pt idx="33">
                  <c:v>3.901459982857558E-2</c:v>
                </c:pt>
                <c:pt idx="34">
                  <c:v>3.9632914842680167E-2</c:v>
                </c:pt>
                <c:pt idx="35">
                  <c:v>3.4563621142809087E-2</c:v>
                </c:pt>
                <c:pt idx="36">
                  <c:v>4.5618033137716729E-2</c:v>
                </c:pt>
                <c:pt idx="37">
                  <c:v>5.4356748503865848E-2</c:v>
                </c:pt>
                <c:pt idx="38">
                  <c:v>3.0141856344845896E-2</c:v>
                </c:pt>
                <c:pt idx="39">
                  <c:v>4.6587154263558306E-2</c:v>
                </c:pt>
                <c:pt idx="40">
                  <c:v>5.7642455674253856E-2</c:v>
                </c:pt>
                <c:pt idx="41">
                  <c:v>5.8245342745268047E-2</c:v>
                </c:pt>
                <c:pt idx="42">
                  <c:v>6.899670341459041E-2</c:v>
                </c:pt>
                <c:pt idx="43">
                  <c:v>6.0654017532164151E-2</c:v>
                </c:pt>
                <c:pt idx="44">
                  <c:v>1.7452732340033972E-2</c:v>
                </c:pt>
                <c:pt idx="45">
                  <c:v>1.7148346890766719E-2</c:v>
                </c:pt>
                <c:pt idx="46">
                  <c:v>1.6127981732220853E-2</c:v>
                </c:pt>
                <c:pt idx="47">
                  <c:v>-6.7445083364248148E-4</c:v>
                </c:pt>
                <c:pt idx="48">
                  <c:v>-1.6328818658793764E-2</c:v>
                </c:pt>
                <c:pt idx="49">
                  <c:v>-1.9043452476735445E-2</c:v>
                </c:pt>
                <c:pt idx="50">
                  <c:v>-1.1075621140618219E-3</c:v>
                </c:pt>
                <c:pt idx="51">
                  <c:v>1.1890770710251797E-2</c:v>
                </c:pt>
                <c:pt idx="52">
                  <c:v>8.2099234719290592E-3</c:v>
                </c:pt>
                <c:pt idx="53">
                  <c:v>-1.5638255716069915E-2</c:v>
                </c:pt>
                <c:pt idx="54">
                  <c:v>-2.2430416213748749E-2</c:v>
                </c:pt>
                <c:pt idx="55">
                  <c:v>-1.6878169741034954E-2</c:v>
                </c:pt>
                <c:pt idx="56">
                  <c:v>7.5258943144165258E-3</c:v>
                </c:pt>
                <c:pt idx="57">
                  <c:v>8.4680250919244582E-3</c:v>
                </c:pt>
                <c:pt idx="58">
                  <c:v>1.8172782836957335E-2</c:v>
                </c:pt>
                <c:pt idx="59">
                  <c:v>1.1876403224446941E-2</c:v>
                </c:pt>
                <c:pt idx="60">
                  <c:v>-1.2646466255290534E-3</c:v>
                </c:pt>
                <c:pt idx="61">
                  <c:v>-3.2316580571217779E-3</c:v>
                </c:pt>
                <c:pt idx="62">
                  <c:v>-1.2692168543470661E-2</c:v>
                </c:pt>
                <c:pt idx="63">
                  <c:v>7.1239467948740476E-3</c:v>
                </c:pt>
                <c:pt idx="64">
                  <c:v>3.2731048328391132E-2</c:v>
                </c:pt>
                <c:pt idx="65">
                  <c:v>3.7354026344222024E-2</c:v>
                </c:pt>
                <c:pt idx="66">
                  <c:v>6.9942083980554459E-2</c:v>
                </c:pt>
                <c:pt idx="67">
                  <c:v>4.8567404307071183E-2</c:v>
                </c:pt>
                <c:pt idx="68">
                  <c:v>6.2340965615459432E-2</c:v>
                </c:pt>
                <c:pt idx="69">
                  <c:v>7.1793060860122493E-2</c:v>
                </c:pt>
                <c:pt idx="70">
                  <c:v>6.859496114484509E-2</c:v>
                </c:pt>
                <c:pt idx="71">
                  <c:v>6.9904660100862603E-2</c:v>
                </c:pt>
                <c:pt idx="72">
                  <c:v>6.1832390826264572E-2</c:v>
                </c:pt>
                <c:pt idx="73">
                  <c:v>5.8655671298196932E-2</c:v>
                </c:pt>
                <c:pt idx="74">
                  <c:v>5.1716791403810136E-2</c:v>
                </c:pt>
                <c:pt idx="75">
                  <c:v>1.2952630536136045E-3</c:v>
                </c:pt>
                <c:pt idx="76">
                  <c:v>3.2237559399292959E-3</c:v>
                </c:pt>
                <c:pt idx="77">
                  <c:v>-5.1183826097046525E-3</c:v>
                </c:pt>
                <c:pt idx="78">
                  <c:v>1.2690937044688155E-3</c:v>
                </c:pt>
                <c:pt idx="79">
                  <c:v>2.1398864941254869E-2</c:v>
                </c:pt>
                <c:pt idx="80">
                  <c:v>1.786018739580153E-2</c:v>
                </c:pt>
                <c:pt idx="81">
                  <c:v>1.8644515287552288E-2</c:v>
                </c:pt>
                <c:pt idx="82">
                  <c:v>1.3272991261284783E-2</c:v>
                </c:pt>
                <c:pt idx="83">
                  <c:v>4.4233383797416259E-3</c:v>
                </c:pt>
                <c:pt idx="84">
                  <c:v>-3.4327515459414593E-2</c:v>
                </c:pt>
                <c:pt idx="85">
                  <c:v>-3.5967563964046656E-2</c:v>
                </c:pt>
                <c:pt idx="86">
                  <c:v>-3.8538659757137439E-2</c:v>
                </c:pt>
                <c:pt idx="87">
                  <c:v>-2.8775747902894278E-2</c:v>
                </c:pt>
                <c:pt idx="88">
                  <c:v>-3.4505227575501785E-2</c:v>
                </c:pt>
                <c:pt idx="89">
                  <c:v>-2.2732304457149688E-2</c:v>
                </c:pt>
                <c:pt idx="90">
                  <c:v>-1.0314383851055431E-2</c:v>
                </c:pt>
                <c:pt idx="91">
                  <c:v>-1.8776525115459797E-2</c:v>
                </c:pt>
                <c:pt idx="92">
                  <c:v>-3.9576950064640015E-2</c:v>
                </c:pt>
                <c:pt idx="93">
                  <c:v>-2.1165461713523848E-2</c:v>
                </c:pt>
                <c:pt idx="94">
                  <c:v>-1.6435377511846871E-2</c:v>
                </c:pt>
                <c:pt idx="95">
                  <c:v>-1.0964546792027741E-2</c:v>
                </c:pt>
                <c:pt idx="96">
                  <c:v>-1.0426723906730051E-2</c:v>
                </c:pt>
                <c:pt idx="97">
                  <c:v>-2.787548808401763E-2</c:v>
                </c:pt>
                <c:pt idx="98">
                  <c:v>-4.707930906897595E-2</c:v>
                </c:pt>
                <c:pt idx="99">
                  <c:v>-5.4759756480693866E-2</c:v>
                </c:pt>
                <c:pt idx="100">
                  <c:v>-3.9697910611797615E-2</c:v>
                </c:pt>
                <c:pt idx="101">
                  <c:v>-3.732645445479621E-2</c:v>
                </c:pt>
                <c:pt idx="102">
                  <c:v>-4.1002136239889242E-2</c:v>
                </c:pt>
                <c:pt idx="103">
                  <c:v>-3.1152985262517197E-2</c:v>
                </c:pt>
                <c:pt idx="104">
                  <c:v>-2.6256409267000791E-2</c:v>
                </c:pt>
                <c:pt idx="105">
                  <c:v>-1.3948023636019324E-2</c:v>
                </c:pt>
                <c:pt idx="106">
                  <c:v>-1.4205475298323611E-2</c:v>
                </c:pt>
                <c:pt idx="107">
                  <c:v>-1.6889492688181185E-2</c:v>
                </c:pt>
                <c:pt idx="108">
                  <c:v>-3.9763727380093261E-4</c:v>
                </c:pt>
                <c:pt idx="109">
                  <c:v>-8.3095380401754237E-4</c:v>
                </c:pt>
                <c:pt idx="110">
                  <c:v>7.249799128865364E-3</c:v>
                </c:pt>
                <c:pt idx="111">
                  <c:v>2.8989823441387674E-3</c:v>
                </c:pt>
                <c:pt idx="112">
                  <c:v>3.4927015908776671E-3</c:v>
                </c:pt>
                <c:pt idx="113">
                  <c:v>-8.7705975013162574E-3</c:v>
                </c:pt>
                <c:pt idx="114">
                  <c:v>-1.0425116116651867E-2</c:v>
                </c:pt>
                <c:pt idx="115">
                  <c:v>-1.4344189952940178E-2</c:v>
                </c:pt>
                <c:pt idx="116">
                  <c:v>-1.8083533383468908E-2</c:v>
                </c:pt>
                <c:pt idx="117">
                  <c:v>-3.7193452586201992E-2</c:v>
                </c:pt>
                <c:pt idx="118">
                  <c:v>-7.3566932232537519E-2</c:v>
                </c:pt>
                <c:pt idx="119">
                  <c:v>-5.8037972033483598E-2</c:v>
                </c:pt>
                <c:pt idx="120">
                  <c:v>-5.6123915049571815E-2</c:v>
                </c:pt>
                <c:pt idx="121">
                  <c:v>-3.7147271381829161E-2</c:v>
                </c:pt>
                <c:pt idx="122">
                  <c:v>-2.7331439288204584E-2</c:v>
                </c:pt>
                <c:pt idx="123">
                  <c:v>-4.218926685867086E-2</c:v>
                </c:pt>
                <c:pt idx="124">
                  <c:v>-4.3686872004037092E-2</c:v>
                </c:pt>
                <c:pt idx="125">
                  <c:v>-5.2502350794344066E-2</c:v>
                </c:pt>
                <c:pt idx="126">
                  <c:v>-3.173726301858415E-2</c:v>
                </c:pt>
                <c:pt idx="127">
                  <c:v>-3.3792292404881685E-2</c:v>
                </c:pt>
                <c:pt idx="128">
                  <c:v>-2.9764983508862919E-2</c:v>
                </c:pt>
                <c:pt idx="129">
                  <c:v>-4.1669095455933558E-2</c:v>
                </c:pt>
                <c:pt idx="130">
                  <c:v>-3.9836009517022486E-2</c:v>
                </c:pt>
                <c:pt idx="131">
                  <c:v>-4.1525489014483385E-2</c:v>
                </c:pt>
                <c:pt idx="132">
                  <c:v>-3.9862589365761703E-2</c:v>
                </c:pt>
                <c:pt idx="133">
                  <c:v>-3.2903013450156005E-2</c:v>
                </c:pt>
                <c:pt idx="134">
                  <c:v>-3.8980630987136444E-2</c:v>
                </c:pt>
                <c:pt idx="135">
                  <c:v>-3.3854962009630785E-2</c:v>
                </c:pt>
                <c:pt idx="136">
                  <c:v>-2.5051763998857113E-2</c:v>
                </c:pt>
                <c:pt idx="137">
                  <c:v>-2.5367472395270485E-2</c:v>
                </c:pt>
                <c:pt idx="138">
                  <c:v>-2.2257835342591958E-2</c:v>
                </c:pt>
                <c:pt idx="139">
                  <c:v>-3.5702244392849081E-2</c:v>
                </c:pt>
                <c:pt idx="140">
                  <c:v>-3.185880510683381E-2</c:v>
                </c:pt>
                <c:pt idx="141">
                  <c:v>-3.5427893830574098E-2</c:v>
                </c:pt>
                <c:pt idx="142">
                  <c:v>-4.5422156414576031E-2</c:v>
                </c:pt>
                <c:pt idx="143">
                  <c:v>-3.7963755075143157E-2</c:v>
                </c:pt>
                <c:pt idx="144">
                  <c:v>-4.3287353273761542E-2</c:v>
                </c:pt>
                <c:pt idx="145">
                  <c:v>-4.7541155321005113E-2</c:v>
                </c:pt>
                <c:pt idx="146">
                  <c:v>-3.5672448963953718E-2</c:v>
                </c:pt>
                <c:pt idx="147">
                  <c:v>-3.3379432437787293E-2</c:v>
                </c:pt>
                <c:pt idx="148">
                  <c:v>-3.6894095756966672E-2</c:v>
                </c:pt>
                <c:pt idx="149">
                  <c:v>-2.6746374741248413E-2</c:v>
                </c:pt>
                <c:pt idx="150">
                  <c:v>-2.3525184423784373E-2</c:v>
                </c:pt>
                <c:pt idx="151">
                  <c:v>-3.3531830412218078E-2</c:v>
                </c:pt>
                <c:pt idx="152">
                  <c:v>-4.2945714986300287E-2</c:v>
                </c:pt>
                <c:pt idx="153">
                  <c:v>-6.467284276989782E-2</c:v>
                </c:pt>
                <c:pt idx="154">
                  <c:v>-5.2997344888623177E-2</c:v>
                </c:pt>
                <c:pt idx="155">
                  <c:v>-3.8655583724949927E-2</c:v>
                </c:pt>
                <c:pt idx="156">
                  <c:v>-3.4833045709950716E-2</c:v>
                </c:pt>
                <c:pt idx="157">
                  <c:v>-3.6842475432967481E-2</c:v>
                </c:pt>
                <c:pt idx="158">
                  <c:v>-2.9859603665378098E-2</c:v>
                </c:pt>
                <c:pt idx="159">
                  <c:v>-2.3099256886267461E-2</c:v>
                </c:pt>
                <c:pt idx="160">
                  <c:v>-1.8438239241352905E-2</c:v>
                </c:pt>
                <c:pt idx="161">
                  <c:v>-3.033455169612842E-3</c:v>
                </c:pt>
                <c:pt idx="162">
                  <c:v>5.2882610251980822E-4</c:v>
                </c:pt>
                <c:pt idx="163">
                  <c:v>9.5226669666050867E-3</c:v>
                </c:pt>
                <c:pt idx="164">
                  <c:v>7.5734096424713293E-3</c:v>
                </c:pt>
                <c:pt idx="165">
                  <c:v>3.6432181088339455E-3</c:v>
                </c:pt>
                <c:pt idx="166">
                  <c:v>9.1811313040424114E-3</c:v>
                </c:pt>
                <c:pt idx="167">
                  <c:v>-6.8155931828604022E-3</c:v>
                </c:pt>
                <c:pt idx="168">
                  <c:v>-4.6741194236364914E-3</c:v>
                </c:pt>
                <c:pt idx="169">
                  <c:v>1.0146181642241014E-3</c:v>
                </c:pt>
                <c:pt idx="170">
                  <c:v>1.7295305745571365E-2</c:v>
                </c:pt>
                <c:pt idx="171">
                  <c:v>2.6123338981807853E-2</c:v>
                </c:pt>
                <c:pt idx="172">
                  <c:v>3.3657374871513657E-2</c:v>
                </c:pt>
                <c:pt idx="173">
                  <c:v>2.1956015515790073E-2</c:v>
                </c:pt>
                <c:pt idx="174">
                  <c:v>2.9101752997467978E-2</c:v>
                </c:pt>
                <c:pt idx="175">
                  <c:v>2.5764836002675429E-2</c:v>
                </c:pt>
                <c:pt idx="176">
                  <c:v>4.8485543846282786E-2</c:v>
                </c:pt>
                <c:pt idx="177">
                  <c:v>4.9676813669308206E-2</c:v>
                </c:pt>
                <c:pt idx="178">
                  <c:v>5.1688740598191174E-2</c:v>
                </c:pt>
                <c:pt idx="179">
                  <c:v>5.5925951620160008E-2</c:v>
                </c:pt>
                <c:pt idx="180">
                  <c:v>7.6409265632645607E-2</c:v>
                </c:pt>
                <c:pt idx="181">
                  <c:v>8.0175770453005502E-2</c:v>
                </c:pt>
                <c:pt idx="182">
                  <c:v>7.9743069672180589E-2</c:v>
                </c:pt>
                <c:pt idx="183">
                  <c:v>9.6151148960998301E-2</c:v>
                </c:pt>
                <c:pt idx="184">
                  <c:v>9.6917449078893769E-2</c:v>
                </c:pt>
                <c:pt idx="185">
                  <c:v>0.11616334627228064</c:v>
                </c:pt>
                <c:pt idx="186">
                  <c:v>0.12172428165307636</c:v>
                </c:pt>
                <c:pt idx="187">
                  <c:v>0.11909352658559591</c:v>
                </c:pt>
                <c:pt idx="188">
                  <c:v>0.10032473254583096</c:v>
                </c:pt>
                <c:pt idx="189">
                  <c:v>0.10394756250814163</c:v>
                </c:pt>
                <c:pt idx="190">
                  <c:v>0.14308192559339084</c:v>
                </c:pt>
                <c:pt idx="191">
                  <c:v>0.1516945833757517</c:v>
                </c:pt>
                <c:pt idx="192">
                  <c:v>0.1486049239700018</c:v>
                </c:pt>
                <c:pt idx="193">
                  <c:v>0.13864384343654934</c:v>
                </c:pt>
                <c:pt idx="194">
                  <c:v>0.1536719599221037</c:v>
                </c:pt>
                <c:pt idx="195">
                  <c:v>0.160354927527665</c:v>
                </c:pt>
                <c:pt idx="196">
                  <c:v>0.1723027234732426</c:v>
                </c:pt>
                <c:pt idx="197">
                  <c:v>0.17381661176918772</c:v>
                </c:pt>
                <c:pt idx="198">
                  <c:v>0.16835635141392502</c:v>
                </c:pt>
                <c:pt idx="199">
                  <c:v>0.17038196166262187</c:v>
                </c:pt>
                <c:pt idx="200">
                  <c:v>0.16438131279959634</c:v>
                </c:pt>
                <c:pt idx="201">
                  <c:v>0.13964761756982047</c:v>
                </c:pt>
                <c:pt idx="202">
                  <c:v>0.1474055125716871</c:v>
                </c:pt>
                <c:pt idx="203">
                  <c:v>0.136541298722197</c:v>
                </c:pt>
                <c:pt idx="204">
                  <c:v>0.14617825561755038</c:v>
                </c:pt>
                <c:pt idx="205">
                  <c:v>0.1599970745062238</c:v>
                </c:pt>
                <c:pt idx="206">
                  <c:v>0.17529441030912274</c:v>
                </c:pt>
                <c:pt idx="207">
                  <c:v>0.18402074227083998</c:v>
                </c:pt>
                <c:pt idx="208">
                  <c:v>0.19208254380578005</c:v>
                </c:pt>
                <c:pt idx="209">
                  <c:v>0.19074291258766918</c:v>
                </c:pt>
                <c:pt idx="210">
                  <c:v>0.19188724862373174</c:v>
                </c:pt>
                <c:pt idx="211">
                  <c:v>0.20454110387172264</c:v>
                </c:pt>
                <c:pt idx="212">
                  <c:v>0.21342424667851101</c:v>
                </c:pt>
                <c:pt idx="213">
                  <c:v>0.22237734545784948</c:v>
                </c:pt>
                <c:pt idx="214">
                  <c:v>0.2420336738290636</c:v>
                </c:pt>
                <c:pt idx="215">
                  <c:v>0.20328429094678735</c:v>
                </c:pt>
                <c:pt idx="216">
                  <c:v>0.22360018954134619</c:v>
                </c:pt>
                <c:pt idx="217">
                  <c:v>0.24034693099556548</c:v>
                </c:pt>
                <c:pt idx="218">
                  <c:v>0.25803443489531164</c:v>
                </c:pt>
                <c:pt idx="219">
                  <c:v>0.23597688914650039</c:v>
                </c:pt>
                <c:pt idx="220">
                  <c:v>0.25387757916895182</c:v>
                </c:pt>
                <c:pt idx="221">
                  <c:v>0.26912822064298481</c:v>
                </c:pt>
                <c:pt idx="222">
                  <c:v>0.26972594226076918</c:v>
                </c:pt>
                <c:pt idx="223">
                  <c:v>0.30720534202278893</c:v>
                </c:pt>
                <c:pt idx="224">
                  <c:v>0.32608965749008512</c:v>
                </c:pt>
                <c:pt idx="225">
                  <c:v>0.31619596730671784</c:v>
                </c:pt>
                <c:pt idx="226">
                  <c:v>0.3389837576257142</c:v>
                </c:pt>
                <c:pt idx="227">
                  <c:v>0.34642491798218122</c:v>
                </c:pt>
                <c:pt idx="228">
                  <c:v>0.33026231745083034</c:v>
                </c:pt>
                <c:pt idx="229">
                  <c:v>0.31715732314856471</c:v>
                </c:pt>
                <c:pt idx="230">
                  <c:v>0.3179554711933279</c:v>
                </c:pt>
                <c:pt idx="231">
                  <c:v>0.32277032356125379</c:v>
                </c:pt>
                <c:pt idx="232">
                  <c:v>0.30332160535992059</c:v>
                </c:pt>
                <c:pt idx="233">
                  <c:v>0.28815515051104468</c:v>
                </c:pt>
                <c:pt idx="234">
                  <c:v>0.30914717614592346</c:v>
                </c:pt>
                <c:pt idx="235">
                  <c:v>0.30160876159387695</c:v>
                </c:pt>
                <c:pt idx="236">
                  <c:v>0.28097099710898821</c:v>
                </c:pt>
                <c:pt idx="237">
                  <c:v>0.26630323085074137</c:v>
                </c:pt>
                <c:pt idx="238">
                  <c:v>0.27048974517279856</c:v>
                </c:pt>
                <c:pt idx="239">
                  <c:v>0.27592328884612405</c:v>
                </c:pt>
                <c:pt idx="240">
                  <c:v>0.30331370324272799</c:v>
                </c:pt>
                <c:pt idx="241">
                  <c:v>0.31786738482202392</c:v>
                </c:pt>
                <c:pt idx="242">
                  <c:v>0.31419591065777386</c:v>
                </c:pt>
              </c:numCache>
            </c:numRef>
          </c:val>
          <c:smooth val="0"/>
        </c:ser>
        <c:dLbls>
          <c:showLegendKey val="0"/>
          <c:showVal val="0"/>
          <c:showCatName val="0"/>
          <c:showSerName val="0"/>
          <c:showPercent val="0"/>
          <c:showBubbleSize val="0"/>
        </c:dLbls>
        <c:marker val="1"/>
        <c:smooth val="0"/>
        <c:axId val="226687232"/>
        <c:axId val="225312768"/>
      </c:lineChart>
      <c:dateAx>
        <c:axId val="226687232"/>
        <c:scaling>
          <c:orientation val="minMax"/>
        </c:scaling>
        <c:delete val="0"/>
        <c:axPos val="b"/>
        <c:numFmt formatCode="yyyy\-mm\-dd" sourceLinked="1"/>
        <c:majorTickMark val="none"/>
        <c:minorTickMark val="none"/>
        <c:tickLblPos val="low"/>
        <c:crossAx val="225312768"/>
        <c:crosses val="autoZero"/>
        <c:auto val="1"/>
        <c:lblOffset val="100"/>
        <c:baseTimeUnit val="days"/>
      </c:dateAx>
      <c:valAx>
        <c:axId val="225312768"/>
        <c:scaling>
          <c:orientation val="minMax"/>
          <c:min val="-0.30000000000000032"/>
        </c:scaling>
        <c:delete val="0"/>
        <c:axPos val="l"/>
        <c:numFmt formatCode="0.00%" sourceLinked="0"/>
        <c:majorTickMark val="none"/>
        <c:minorTickMark val="none"/>
        <c:tickLblPos val="nextTo"/>
        <c:crossAx val="226687232"/>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4.9198437616335688</c:v>
                </c:pt>
                <c:pt idx="1">
                  <c:v>3.1639176398586821</c:v>
                </c:pt>
                <c:pt idx="2">
                  <c:v>0.56826875915003683</c:v>
                </c:pt>
                <c:pt idx="3">
                  <c:v>2.1214735968661413</c:v>
                </c:pt>
                <c:pt idx="4">
                  <c:v>1.9998872878619345</c:v>
                </c:pt>
                <c:pt idx="5">
                  <c:v>3.2413542797735451</c:v>
                </c:pt>
                <c:pt idx="6">
                  <c:v>4.3270743162675762</c:v>
                </c:pt>
                <c:pt idx="7">
                  <c:v>3.8148698462922459</c:v>
                </c:pt>
                <c:pt idx="8">
                  <c:v>7.7400577085636524</c:v>
                </c:pt>
                <c:pt idx="9">
                  <c:v>3.2708192425333626</c:v>
                </c:pt>
                <c:pt idx="10">
                  <c:v>3.9694301561519207</c:v>
                </c:pt>
              </c:numCache>
            </c:numRef>
          </c:val>
        </c:ser>
        <c:dLbls>
          <c:showLegendKey val="0"/>
          <c:showVal val="1"/>
          <c:showCatName val="0"/>
          <c:showSerName val="0"/>
          <c:showPercent val="0"/>
          <c:showBubbleSize val="0"/>
        </c:dLbls>
        <c:gapWidth val="75"/>
        <c:axId val="225333632"/>
        <c:axId val="225335168"/>
      </c:barChart>
      <c:catAx>
        <c:axId val="225333632"/>
        <c:scaling>
          <c:orientation val="minMax"/>
        </c:scaling>
        <c:delete val="0"/>
        <c:axPos val="l"/>
        <c:numFmt formatCode="General" sourceLinked="1"/>
        <c:majorTickMark val="none"/>
        <c:minorTickMark val="none"/>
        <c:tickLblPos val="high"/>
        <c:crossAx val="225335168"/>
        <c:crosses val="autoZero"/>
        <c:auto val="1"/>
        <c:lblAlgn val="ctr"/>
        <c:lblOffset val="100"/>
        <c:noMultiLvlLbl val="0"/>
      </c:catAx>
      <c:valAx>
        <c:axId val="225335168"/>
        <c:scaling>
          <c:orientation val="minMax"/>
        </c:scaling>
        <c:delete val="0"/>
        <c:axPos val="b"/>
        <c:numFmt formatCode="#,##0.00_ ;[Red]\-#,##0.00\ " sourceLinked="1"/>
        <c:majorTickMark val="none"/>
        <c:minorTickMark val="none"/>
        <c:tickLblPos val="nextTo"/>
        <c:crossAx val="22533363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3.1639176398586821</c:v>
                </c:pt>
                <c:pt idx="1">
                  <c:v>5.5645384662845743</c:v>
                </c:pt>
                <c:pt idx="2">
                  <c:v>8.670337103798186</c:v>
                </c:pt>
                <c:pt idx="3">
                  <c:v>5.9331723228766453</c:v>
                </c:pt>
                <c:pt idx="4">
                  <c:v>8.0077337878622359</c:v>
                </c:pt>
                <c:pt idx="5">
                  <c:v>4.2295432776607633</c:v>
                </c:pt>
                <c:pt idx="6">
                  <c:v>5.2595293615065319</c:v>
                </c:pt>
                <c:pt idx="7">
                  <c:v>5.9692638187179181</c:v>
                </c:pt>
                <c:pt idx="8">
                  <c:v>4.0737574172377666</c:v>
                </c:pt>
                <c:pt idx="9">
                  <c:v>5.6758178230098544</c:v>
                </c:pt>
                <c:pt idx="10">
                  <c:v>5.2936089795429186</c:v>
                </c:pt>
                <c:pt idx="11">
                  <c:v>5.3531579394805684</c:v>
                </c:pt>
                <c:pt idx="12">
                  <c:v>10.322236436354725</c:v>
                </c:pt>
                <c:pt idx="13">
                  <c:v>4.6918682527376854</c:v>
                </c:pt>
                <c:pt idx="14">
                  <c:v>5.6069032058967849</c:v>
                </c:pt>
                <c:pt idx="15">
                  <c:v>3.4504782204068496</c:v>
                </c:pt>
                <c:pt idx="16">
                  <c:v>7.4225037561841845</c:v>
                </c:pt>
                <c:pt idx="17">
                  <c:v>6.1780411999876383</c:v>
                </c:pt>
                <c:pt idx="18">
                  <c:v>5.3423712304579762</c:v>
                </c:pt>
                <c:pt idx="19">
                  <c:v>3.4339932414180874</c:v>
                </c:pt>
                <c:pt idx="20">
                  <c:v>5.2367300902641301</c:v>
                </c:pt>
                <c:pt idx="21">
                  <c:v>2.9824500803332432</c:v>
                </c:pt>
                <c:pt idx="22">
                  <c:v>4.0385672655224081</c:v>
                </c:pt>
                <c:pt idx="23">
                  <c:v>4.974060738998376</c:v>
                </c:pt>
                <c:pt idx="24">
                  <c:v>4.6058847532486569</c:v>
                </c:pt>
                <c:pt idx="25">
                  <c:v>1.7678157231574065</c:v>
                </c:pt>
                <c:pt idx="26">
                  <c:v>3.7289371723771225</c:v>
                </c:pt>
                <c:pt idx="27">
                  <c:v>5.6955117048193893</c:v>
                </c:pt>
                <c:pt idx="28">
                  <c:v>2.9922821602573091</c:v>
                </c:pt>
              </c:numCache>
            </c:numRef>
          </c:val>
        </c:ser>
        <c:dLbls>
          <c:showLegendKey val="0"/>
          <c:showVal val="1"/>
          <c:showCatName val="0"/>
          <c:showSerName val="0"/>
          <c:showPercent val="0"/>
          <c:showBubbleSize val="0"/>
        </c:dLbls>
        <c:gapWidth val="75"/>
        <c:axId val="225370880"/>
        <c:axId val="225372416"/>
      </c:barChart>
      <c:catAx>
        <c:axId val="225370880"/>
        <c:scaling>
          <c:orientation val="minMax"/>
        </c:scaling>
        <c:delete val="0"/>
        <c:axPos val="l"/>
        <c:majorTickMark val="none"/>
        <c:minorTickMark val="none"/>
        <c:tickLblPos val="high"/>
        <c:crossAx val="225372416"/>
        <c:crosses val="autoZero"/>
        <c:auto val="1"/>
        <c:lblAlgn val="ctr"/>
        <c:lblOffset val="100"/>
        <c:noMultiLvlLbl val="0"/>
      </c:catAx>
      <c:valAx>
        <c:axId val="225372416"/>
        <c:scaling>
          <c:orientation val="minMax"/>
        </c:scaling>
        <c:delete val="0"/>
        <c:axPos val="b"/>
        <c:numFmt formatCode="#,##0.00_ ;[Red]\-#,##0.00\ " sourceLinked="1"/>
        <c:majorTickMark val="none"/>
        <c:minorTickMark val="none"/>
        <c:tickLblPos val="nextTo"/>
        <c:crossAx val="225370880"/>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numCache>
            </c:numRef>
          </c:val>
          <c:smooth val="0"/>
        </c:ser>
        <c:dLbls>
          <c:showLegendKey val="0"/>
          <c:showVal val="0"/>
          <c:showCatName val="0"/>
          <c:showSerName val="0"/>
          <c:showPercent val="0"/>
          <c:showBubbleSize val="0"/>
        </c:dLbls>
        <c:marker val="1"/>
        <c:smooth val="0"/>
        <c:axId val="228245504"/>
        <c:axId val="228247040"/>
      </c:lineChart>
      <c:dateAx>
        <c:axId val="228245504"/>
        <c:scaling>
          <c:orientation val="minMax"/>
        </c:scaling>
        <c:delete val="0"/>
        <c:axPos val="b"/>
        <c:numFmt formatCode="yyyy\-mm;@" sourceLinked="1"/>
        <c:majorTickMark val="none"/>
        <c:minorTickMark val="none"/>
        <c:tickLblPos val="nextTo"/>
        <c:crossAx val="228247040"/>
        <c:crosses val="autoZero"/>
        <c:auto val="1"/>
        <c:lblOffset val="100"/>
        <c:baseTimeUnit val="days"/>
      </c:dateAx>
      <c:valAx>
        <c:axId val="228247040"/>
        <c:scaling>
          <c:orientation val="minMax"/>
        </c:scaling>
        <c:delete val="0"/>
        <c:axPos val="l"/>
        <c:numFmt formatCode="###,###,###,###,##0.00" sourceLinked="1"/>
        <c:majorTickMark val="none"/>
        <c:minorTickMark val="none"/>
        <c:tickLblPos val="nextTo"/>
        <c:crossAx val="228245504"/>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0</c:v>
                </c:pt>
                <c:pt idx="354">
                  <c:v>18.309999999999999</c:v>
                </c:pt>
                <c:pt idx="355">
                  <c:v>18.309999999999999</c:v>
                </c:pt>
                <c:pt idx="356">
                  <c:v>18.309999999999999</c:v>
                </c:pt>
              </c:numCache>
            </c:numRef>
          </c:val>
          <c:smooth val="0"/>
        </c:ser>
        <c:dLbls>
          <c:showLegendKey val="0"/>
          <c:showVal val="0"/>
          <c:showCatName val="0"/>
          <c:showSerName val="0"/>
          <c:showPercent val="0"/>
          <c:showBubbleSize val="0"/>
        </c:dLbls>
        <c:marker val="1"/>
        <c:smooth val="0"/>
        <c:axId val="229716352"/>
        <c:axId val="229717888"/>
      </c:lineChart>
      <c:dateAx>
        <c:axId val="229716352"/>
        <c:scaling>
          <c:orientation val="minMax"/>
        </c:scaling>
        <c:delete val="0"/>
        <c:axPos val="b"/>
        <c:numFmt formatCode="yyyy\-mm\-dd;@" sourceLinked="1"/>
        <c:majorTickMark val="none"/>
        <c:minorTickMark val="none"/>
        <c:tickLblPos val="nextTo"/>
        <c:crossAx val="229717888"/>
        <c:crosses val="autoZero"/>
        <c:auto val="1"/>
        <c:lblOffset val="100"/>
        <c:baseTimeUnit val="days"/>
      </c:dateAx>
      <c:valAx>
        <c:axId val="229717888"/>
        <c:scaling>
          <c:orientation val="minMax"/>
        </c:scaling>
        <c:delete val="0"/>
        <c:axPos val="l"/>
        <c:numFmt formatCode="###,###,###,###,##0.00" sourceLinked="1"/>
        <c:majorTickMark val="none"/>
        <c:minorTickMark val="none"/>
        <c:tickLblPos val="nextTo"/>
        <c:crossAx val="229716352"/>
        <c:crosses val="autoZero"/>
        <c:crossBetween val="between"/>
        <c:majorUnit val="2"/>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pt idx="66">
                  <c:v>1.7561869999999999</c:v>
                </c:pt>
                <c:pt idx="67">
                  <c:v>1.773244</c:v>
                </c:pt>
              </c:numCache>
            </c:numRef>
          </c:val>
        </c:ser>
        <c:dLbls>
          <c:showLegendKey val="0"/>
          <c:showVal val="1"/>
          <c:showCatName val="0"/>
          <c:showSerName val="0"/>
          <c:showPercent val="0"/>
          <c:showBubbleSize val="0"/>
        </c:dLbls>
        <c:gapWidth val="75"/>
        <c:axId val="229722368"/>
        <c:axId val="229748736"/>
      </c:barChart>
      <c:dateAx>
        <c:axId val="229722368"/>
        <c:scaling>
          <c:orientation val="minMax"/>
        </c:scaling>
        <c:delete val="0"/>
        <c:axPos val="b"/>
        <c:numFmt formatCode="yyyy\-mm;@" sourceLinked="1"/>
        <c:majorTickMark val="none"/>
        <c:minorTickMark val="none"/>
        <c:tickLblPos val="nextTo"/>
        <c:crossAx val="229748736"/>
        <c:crosses val="autoZero"/>
        <c:auto val="1"/>
        <c:lblOffset val="100"/>
        <c:baseTimeUnit val="months"/>
      </c:dateAx>
      <c:valAx>
        <c:axId val="229748736"/>
        <c:scaling>
          <c:orientation val="minMax"/>
        </c:scaling>
        <c:delete val="0"/>
        <c:axPos val="l"/>
        <c:numFmt formatCode="###,###,###,###,##0.00" sourceLinked="1"/>
        <c:majorTickMark val="none"/>
        <c:minorTickMark val="none"/>
        <c:tickLblPos val="nextTo"/>
        <c:crossAx val="22972236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numCache>
            </c:numRef>
          </c:val>
          <c:smooth val="0"/>
        </c:ser>
        <c:dLbls>
          <c:showLegendKey val="0"/>
          <c:showVal val="0"/>
          <c:showCatName val="0"/>
          <c:showSerName val="0"/>
          <c:showPercent val="0"/>
          <c:showBubbleSize val="0"/>
        </c:dLbls>
        <c:marker val="1"/>
        <c:smooth val="0"/>
        <c:axId val="229643008"/>
        <c:axId val="229644544"/>
      </c:lineChart>
      <c:dateAx>
        <c:axId val="229643008"/>
        <c:scaling>
          <c:orientation val="minMax"/>
        </c:scaling>
        <c:delete val="0"/>
        <c:axPos val="b"/>
        <c:numFmt formatCode="yyyy\-mm\-dd;@" sourceLinked="1"/>
        <c:majorTickMark val="out"/>
        <c:minorTickMark val="in"/>
        <c:tickLblPos val="nextTo"/>
        <c:crossAx val="229644544"/>
        <c:crosses val="autoZero"/>
        <c:auto val="1"/>
        <c:lblOffset val="100"/>
        <c:baseTimeUnit val="days"/>
        <c:majorUnit val="1"/>
        <c:majorTimeUnit val="years"/>
        <c:minorUnit val="3"/>
        <c:minorTimeUnit val="months"/>
      </c:dateAx>
      <c:valAx>
        <c:axId val="229644544"/>
        <c:scaling>
          <c:orientation val="minMax"/>
        </c:scaling>
        <c:delete val="0"/>
        <c:axPos val="l"/>
        <c:numFmt formatCode="###,###,###,###,##0.00" sourceLinked="1"/>
        <c:majorTickMark val="none"/>
        <c:minorTickMark val="none"/>
        <c:tickLblPos val="nextTo"/>
        <c:crossAx val="229643008"/>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pt idx="434">
                  <c:v>21.42</c:v>
                </c:pt>
              </c:numCache>
            </c:numRef>
          </c:val>
          <c:smooth val="0"/>
        </c:ser>
        <c:dLbls>
          <c:showLegendKey val="0"/>
          <c:showVal val="0"/>
          <c:showCatName val="0"/>
          <c:showSerName val="0"/>
          <c:showPercent val="0"/>
          <c:showBubbleSize val="0"/>
        </c:dLbls>
        <c:marker val="1"/>
        <c:smooth val="0"/>
        <c:axId val="229662720"/>
        <c:axId val="229664256"/>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numCache>
            </c:numRef>
          </c:val>
          <c:smooth val="0"/>
        </c:ser>
        <c:dLbls>
          <c:showLegendKey val="0"/>
          <c:showVal val="0"/>
          <c:showCatName val="0"/>
          <c:showSerName val="0"/>
          <c:showPercent val="0"/>
          <c:showBubbleSize val="0"/>
        </c:dLbls>
        <c:marker val="1"/>
        <c:smooth val="0"/>
        <c:axId val="230036224"/>
        <c:axId val="229665792"/>
      </c:lineChart>
      <c:dateAx>
        <c:axId val="229662720"/>
        <c:scaling>
          <c:orientation val="minMax"/>
        </c:scaling>
        <c:delete val="0"/>
        <c:axPos val="b"/>
        <c:numFmt formatCode="yyyy\-mm\-dd;@" sourceLinked="1"/>
        <c:majorTickMark val="in"/>
        <c:minorTickMark val="in"/>
        <c:tickLblPos val="nextTo"/>
        <c:crossAx val="229664256"/>
        <c:crosses val="autoZero"/>
        <c:auto val="1"/>
        <c:lblOffset val="100"/>
        <c:baseTimeUnit val="days"/>
        <c:majorUnit val="1"/>
        <c:majorTimeUnit val="years"/>
        <c:minorUnit val="3"/>
        <c:minorTimeUnit val="months"/>
      </c:dateAx>
      <c:valAx>
        <c:axId val="229664256"/>
        <c:scaling>
          <c:orientation val="minMax"/>
        </c:scaling>
        <c:delete val="0"/>
        <c:axPos val="l"/>
        <c:numFmt formatCode="###,###,###,###,##0.00" sourceLinked="1"/>
        <c:majorTickMark val="none"/>
        <c:minorTickMark val="none"/>
        <c:tickLblPos val="nextTo"/>
        <c:crossAx val="229662720"/>
        <c:crosses val="autoZero"/>
        <c:crossBetween val="between"/>
      </c:valAx>
      <c:valAx>
        <c:axId val="229665792"/>
        <c:scaling>
          <c:orientation val="minMax"/>
          <c:max val="30"/>
        </c:scaling>
        <c:delete val="0"/>
        <c:axPos val="r"/>
        <c:numFmt formatCode="###,###,###,###,##0.00" sourceLinked="1"/>
        <c:majorTickMark val="out"/>
        <c:minorTickMark val="none"/>
        <c:tickLblPos val="nextTo"/>
        <c:crossAx val="230036224"/>
        <c:crosses val="max"/>
        <c:crossBetween val="between"/>
      </c:valAx>
      <c:dateAx>
        <c:axId val="230036224"/>
        <c:scaling>
          <c:orientation val="minMax"/>
        </c:scaling>
        <c:delete val="1"/>
        <c:axPos val="b"/>
        <c:numFmt formatCode="yyyy\-mm\-dd;@" sourceLinked="1"/>
        <c:majorTickMark val="out"/>
        <c:minorTickMark val="none"/>
        <c:tickLblPos val="none"/>
        <c:crossAx val="229665792"/>
        <c:crosses val="autoZero"/>
        <c:auto val="1"/>
        <c:lblOffset val="100"/>
        <c:baseTimeUnit val="day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numCache>
            </c:numRef>
          </c:val>
          <c:smooth val="0"/>
        </c:ser>
        <c:dLbls>
          <c:showLegendKey val="0"/>
          <c:showVal val="0"/>
          <c:showCatName val="0"/>
          <c:showSerName val="0"/>
          <c:showPercent val="0"/>
          <c:showBubbleSize val="0"/>
        </c:dLbls>
        <c:marker val="1"/>
        <c:smooth val="0"/>
        <c:axId val="230099200"/>
        <c:axId val="230105088"/>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numCache>
            </c:numRef>
          </c:val>
          <c:smooth val="0"/>
        </c:ser>
        <c:dLbls>
          <c:showLegendKey val="0"/>
          <c:showVal val="0"/>
          <c:showCatName val="0"/>
          <c:showSerName val="0"/>
          <c:showPercent val="0"/>
          <c:showBubbleSize val="0"/>
        </c:dLbls>
        <c:marker val="1"/>
        <c:smooth val="0"/>
        <c:axId val="230108160"/>
        <c:axId val="230106624"/>
      </c:lineChart>
      <c:dateAx>
        <c:axId val="230099200"/>
        <c:scaling>
          <c:orientation val="minMax"/>
        </c:scaling>
        <c:delete val="0"/>
        <c:axPos val="b"/>
        <c:numFmt formatCode="yyyy\-mm;@" sourceLinked="1"/>
        <c:majorTickMark val="in"/>
        <c:minorTickMark val="in"/>
        <c:tickLblPos val="nextTo"/>
        <c:crossAx val="230105088"/>
        <c:crosses val="autoZero"/>
        <c:auto val="1"/>
        <c:lblOffset val="100"/>
        <c:baseTimeUnit val="months"/>
        <c:majorUnit val="12"/>
        <c:majorTimeUnit val="months"/>
        <c:minorUnit val="3"/>
        <c:minorTimeUnit val="months"/>
      </c:dateAx>
      <c:valAx>
        <c:axId val="230105088"/>
        <c:scaling>
          <c:orientation val="minMax"/>
        </c:scaling>
        <c:delete val="0"/>
        <c:axPos val="l"/>
        <c:numFmt formatCode="###,###,###,###,##0.00" sourceLinked="1"/>
        <c:majorTickMark val="none"/>
        <c:minorTickMark val="none"/>
        <c:tickLblPos val="nextTo"/>
        <c:crossAx val="230099200"/>
        <c:crosses val="autoZero"/>
        <c:crossBetween val="between"/>
      </c:valAx>
      <c:valAx>
        <c:axId val="230106624"/>
        <c:scaling>
          <c:orientation val="minMax"/>
        </c:scaling>
        <c:delete val="0"/>
        <c:axPos val="r"/>
        <c:numFmt formatCode="###,###,###,###,##0.00" sourceLinked="1"/>
        <c:majorTickMark val="out"/>
        <c:minorTickMark val="none"/>
        <c:tickLblPos val="nextTo"/>
        <c:crossAx val="230108160"/>
        <c:crosses val="max"/>
        <c:crossBetween val="between"/>
      </c:valAx>
      <c:dateAx>
        <c:axId val="230108160"/>
        <c:scaling>
          <c:orientation val="minMax"/>
        </c:scaling>
        <c:delete val="1"/>
        <c:axPos val="b"/>
        <c:numFmt formatCode="yyyy\-mm;@" sourceLinked="1"/>
        <c:majorTickMark val="out"/>
        <c:minorTickMark val="none"/>
        <c:tickLblPos val="none"/>
        <c:crossAx val="230106624"/>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30120448"/>
        <c:axId val="230150912"/>
      </c:lineChart>
      <c:dateAx>
        <c:axId val="230120448"/>
        <c:scaling>
          <c:orientation val="minMax"/>
        </c:scaling>
        <c:delete val="0"/>
        <c:axPos val="b"/>
        <c:numFmt formatCode="yyyy\-mm\-dd;@" sourceLinked="1"/>
        <c:majorTickMark val="none"/>
        <c:minorTickMark val="none"/>
        <c:tickLblPos val="nextTo"/>
        <c:crossAx val="230150912"/>
        <c:crosses val="autoZero"/>
        <c:auto val="1"/>
        <c:lblOffset val="100"/>
        <c:baseTimeUnit val="days"/>
      </c:dateAx>
      <c:valAx>
        <c:axId val="230150912"/>
        <c:scaling>
          <c:orientation val="minMax"/>
        </c:scaling>
        <c:delete val="0"/>
        <c:axPos val="l"/>
        <c:numFmt formatCode="###,###,###,###,##0.00" sourceLinked="1"/>
        <c:majorTickMark val="none"/>
        <c:minorTickMark val="none"/>
        <c:tickLblPos val="nextTo"/>
        <c:crossAx val="230120448"/>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numCache>
            </c:numRef>
          </c:val>
          <c:smooth val="0"/>
        </c:ser>
        <c:dLbls>
          <c:showLegendKey val="0"/>
          <c:showVal val="0"/>
          <c:showCatName val="0"/>
          <c:showSerName val="0"/>
          <c:showPercent val="0"/>
          <c:showBubbleSize val="0"/>
        </c:dLbls>
        <c:marker val="1"/>
        <c:smooth val="0"/>
        <c:axId val="230662912"/>
        <c:axId val="230664448"/>
      </c:lineChart>
      <c:dateAx>
        <c:axId val="230662912"/>
        <c:scaling>
          <c:orientation val="minMax"/>
        </c:scaling>
        <c:delete val="0"/>
        <c:axPos val="b"/>
        <c:numFmt formatCode="yyyy\-mm\-dd;@" sourceLinked="1"/>
        <c:majorTickMark val="none"/>
        <c:minorTickMark val="none"/>
        <c:tickLblPos val="nextTo"/>
        <c:crossAx val="230664448"/>
        <c:crosses val="autoZero"/>
        <c:auto val="1"/>
        <c:lblOffset val="100"/>
        <c:baseTimeUnit val="days"/>
      </c:dateAx>
      <c:valAx>
        <c:axId val="230664448"/>
        <c:scaling>
          <c:orientation val="minMax"/>
          <c:min val="115"/>
        </c:scaling>
        <c:delete val="0"/>
        <c:axPos val="l"/>
        <c:numFmt formatCode="###,###,###,###,##0.00" sourceLinked="1"/>
        <c:majorTickMark val="none"/>
        <c:minorTickMark val="none"/>
        <c:tickLblPos val="nextTo"/>
        <c:crossAx val="23066291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因转基因玉米问题先正达遭起诉；</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习近平：全面建成小康不能丢了农村；</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中国粮食与食品安全战略峰会将在北京举行；</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我国农业保险市场规模已跃居世界第二；</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USDA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：私人出口商向中国售出</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13.2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万吨大豆；</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俄罗斯玉米出口创纪录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跻身世界五大玉米出口国。</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金新农（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002548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）公布股票激励计划首次授予激励对象名单；</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獐子岛（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）关于海洋牧场灾情说明会的公告；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隆平高科（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000049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）、圣农发展（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002299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58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家公司公布</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年三季报。</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3.16%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，跑输沪深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1.76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3.97%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3.27%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7.74%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3.81%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4.33%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3.24%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2.12%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0.57%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）、新农开发（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）、千足珍珠（</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002173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）、中粮屯河（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600737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）、南宁糖业（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）列跌幅前五；平潭发展（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000592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）、国投中鲁（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）、威华股份（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）、正虹科技（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000702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ST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景谷（</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zh-CN" altLang="en-US" sz="1100" b="1">
              <a:effectLst/>
              <a:latin typeface="+mn-lt"/>
              <a:ea typeface="+mn-ea"/>
              <a:cs typeface="+mn-cs"/>
            </a:rPr>
            <a:t>水产行业仍有风险，</a:t>
          </a:r>
          <a:r>
            <a:rPr lang="zh-CN" altLang="zh-CN" sz="1100" b="1">
              <a:effectLst/>
              <a:latin typeface="+mn-lt"/>
              <a:ea typeface="+mn-ea"/>
              <a:cs typeface="+mn-cs"/>
            </a:rPr>
            <a:t>静待猪价重启上涨。</a:t>
          </a:r>
          <a:r>
            <a:rPr lang="zh-CN" altLang="en-US" sz="1100" b="0">
              <a:effectLst/>
              <a:latin typeface="+mn-lt"/>
              <a:ea typeface="+mn-ea"/>
              <a:cs typeface="+mn-cs"/>
            </a:rPr>
            <a:t>本周獐子岛海洋牧场受灾的事情在市场上引起了轩然大波，对于这件事情背后的真相到底是什么我们不做过多揣测，但獐子岛事件也从一个侧面反映出目前水产行业仍有风险。我们一直把水产养殖尤其是高端水产养殖类比为高端白酒，我们认为自从高端餐饮被三公限制打击以来，水产养殖和白酒都受此影响而基本面恶化，股价大跌，从目前的时点来看，政策面打击力度不会放松，经济面仍然在持续下行，行业不存在复苏的基础，今年的上涨是财务环比改善的超跌反弹，随着经济面的持续下行行业基本面仍然存在风险，不做推荐。生猪养殖方面，</a:t>
          </a:r>
          <a:r>
            <a:rPr lang="zh-CN" altLang="zh-CN" sz="1100">
              <a:effectLst/>
              <a:latin typeface="+mn-lt"/>
              <a:ea typeface="+mn-ea"/>
              <a:cs typeface="+mn-cs"/>
            </a:rPr>
            <a:t>近期猪价仍然保持稳定，尚未启动上涨，我们认为猪价继续上涨是大概率事件，养殖行业内龙头企业已经大规模扩张产能，一旦猪价重启上涨，其业绩弹性将会非常大，我们建议静待猪价重启上涨。</a:t>
          </a:r>
          <a:endParaRPr lang="en-US" altLang="zh-CN" sz="1100">
            <a:effectLst/>
            <a:latin typeface="+mn-lt"/>
            <a:ea typeface="+mn-ea"/>
            <a:cs typeface="+mn-cs"/>
          </a:endParaRPr>
        </a:p>
        <a:p>
          <a:pPr eaLnBrk="1" fontAlgn="auto" latinLnBrk="0" hangingPunct="1"/>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13</xdr:row>
      <xdr:rowOff>19050</xdr:rowOff>
    </xdr:from>
    <xdr:to>
      <xdr:col>10</xdr:col>
      <xdr:colOff>0</xdr:colOff>
      <xdr:row>22</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showGridLines="0" tabSelected="1" topLeftCell="A2" zoomScale="115" zoomScaleNormal="115" workbookViewId="0">
      <pane xSplit="10" topLeftCell="K1" activePane="topRight" state="frozenSplit"/>
      <selection pane="topRight" activeCell="H7" sqref="H7:J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75" t="s">
        <v>3</v>
      </c>
      <c r="H1" s="175"/>
      <c r="I1" s="175"/>
      <c r="J1" s="176"/>
    </row>
    <row r="2" spans="1:10" ht="14.25" customHeight="1">
      <c r="A2" s="3"/>
      <c r="B2" s="1"/>
      <c r="C2" s="1"/>
      <c r="D2" s="1"/>
      <c r="E2" s="1"/>
      <c r="F2" s="1"/>
      <c r="G2" s="175"/>
      <c r="H2" s="175"/>
      <c r="I2" s="175"/>
      <c r="J2" s="176"/>
    </row>
    <row r="3" spans="1:10" ht="14.25" customHeight="1">
      <c r="A3" s="3"/>
      <c r="B3" s="1"/>
      <c r="C3" s="1"/>
      <c r="D3" s="1"/>
      <c r="E3" s="1"/>
      <c r="F3" s="1"/>
      <c r="G3" s="175"/>
      <c r="H3" s="175"/>
      <c r="I3" s="175"/>
      <c r="J3" s="176"/>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6.75" customHeight="1">
      <c r="A6" s="3"/>
      <c r="B6" s="1"/>
      <c r="C6" s="1"/>
      <c r="D6" s="1"/>
      <c r="E6" s="1"/>
      <c r="F6" s="1"/>
      <c r="G6" s="1"/>
      <c r="H6" s="1"/>
      <c r="I6" s="1"/>
      <c r="J6" s="2"/>
    </row>
    <row r="7" spans="1:10" ht="24.75" customHeight="1">
      <c r="A7" s="34" t="s">
        <v>327</v>
      </c>
      <c r="B7" s="35"/>
      <c r="C7" s="35"/>
      <c r="D7" s="35"/>
      <c r="E7" s="35"/>
      <c r="F7" s="35"/>
      <c r="G7" s="35"/>
      <c r="H7" s="184">
        <f>TODAY()</f>
        <v>41947</v>
      </c>
      <c r="I7" s="185"/>
      <c r="J7" s="186"/>
    </row>
    <row r="8" spans="1:10" ht="12" customHeight="1">
      <c r="A8" s="5"/>
      <c r="B8" s="6"/>
      <c r="C8" s="6"/>
      <c r="D8" s="6"/>
      <c r="E8" s="6"/>
      <c r="F8" s="6"/>
      <c r="G8" s="7"/>
      <c r="H8" s="11"/>
      <c r="I8" s="12"/>
      <c r="J8" s="13"/>
    </row>
    <row r="9" spans="1:10" ht="14.25" customHeight="1">
      <c r="A9" s="181" t="s">
        <v>329</v>
      </c>
      <c r="B9" s="182"/>
      <c r="C9" s="182"/>
      <c r="D9" s="182"/>
      <c r="E9" s="182"/>
      <c r="F9" s="182"/>
      <c r="G9" s="183"/>
      <c r="H9" s="177" t="s">
        <v>222</v>
      </c>
      <c r="I9" s="178"/>
      <c r="J9" s="179"/>
    </row>
    <row r="10" spans="1:10" ht="14.25" customHeight="1">
      <c r="A10" s="181"/>
      <c r="B10" s="182"/>
      <c r="C10" s="182"/>
      <c r="D10" s="182"/>
      <c r="E10" s="182"/>
      <c r="F10" s="182"/>
      <c r="G10" s="183"/>
      <c r="H10" s="177" t="s">
        <v>328</v>
      </c>
      <c r="I10" s="178"/>
      <c r="J10" s="179"/>
    </row>
    <row r="11" spans="1:10" ht="15.75">
      <c r="A11" s="81"/>
      <c r="B11" s="81"/>
      <c r="C11" s="84">
        <f>E11-4</f>
        <v>41939</v>
      </c>
      <c r="D11" s="85" t="s">
        <v>58</v>
      </c>
      <c r="E11" s="84">
        <v>41943</v>
      </c>
      <c r="F11" s="81"/>
      <c r="G11" s="82"/>
      <c r="H11" s="14"/>
      <c r="I11" s="15"/>
      <c r="J11" s="16"/>
    </row>
    <row r="12" spans="1:10" ht="6.75" customHeight="1">
      <c r="A12" s="8"/>
      <c r="B12" s="9"/>
      <c r="C12" s="9"/>
      <c r="D12" s="9"/>
      <c r="E12" s="9"/>
      <c r="F12" s="9"/>
      <c r="G12" s="10"/>
      <c r="H12" s="17"/>
      <c r="I12" s="18"/>
      <c r="J12" s="19"/>
    </row>
    <row r="13" spans="1:10" ht="9.75" customHeight="1">
      <c r="A13" s="35"/>
      <c r="B13" s="35"/>
      <c r="C13" s="35"/>
      <c r="D13" s="35"/>
      <c r="E13" s="35"/>
      <c r="F13" s="35"/>
      <c r="G13" s="35"/>
      <c r="H13" s="36" t="s">
        <v>289</v>
      </c>
      <c r="I13" s="35"/>
      <c r="J13" s="37"/>
    </row>
    <row r="14" spans="1:10">
      <c r="A14" s="180"/>
      <c r="B14" s="180"/>
      <c r="C14" s="180"/>
      <c r="D14" s="180"/>
      <c r="E14" s="180"/>
      <c r="F14" s="180"/>
      <c r="G14" s="180"/>
      <c r="H14" s="15"/>
      <c r="I14" s="15"/>
      <c r="J14" s="16"/>
    </row>
    <row r="15" spans="1:10">
      <c r="A15" s="180"/>
      <c r="B15" s="180"/>
      <c r="C15" s="180"/>
      <c r="D15" s="180"/>
      <c r="E15" s="180"/>
      <c r="F15" s="180"/>
      <c r="G15" s="180"/>
      <c r="H15" s="15"/>
      <c r="I15" s="15"/>
      <c r="J15" s="16"/>
    </row>
    <row r="16" spans="1:10">
      <c r="A16" s="180"/>
      <c r="B16" s="180"/>
      <c r="C16" s="180"/>
      <c r="D16" s="180"/>
      <c r="E16" s="180"/>
      <c r="F16" s="180"/>
      <c r="G16" s="180"/>
      <c r="H16" s="15"/>
      <c r="I16" s="15"/>
      <c r="J16" s="16"/>
    </row>
    <row r="17" spans="1:10">
      <c r="A17" s="180"/>
      <c r="B17" s="180"/>
      <c r="C17" s="180"/>
      <c r="D17" s="180"/>
      <c r="E17" s="180"/>
      <c r="F17" s="180"/>
      <c r="G17" s="180"/>
      <c r="H17" s="15"/>
      <c r="I17" s="15"/>
      <c r="J17" s="16"/>
    </row>
    <row r="18" spans="1:10">
      <c r="A18" s="180"/>
      <c r="B18" s="180"/>
      <c r="C18" s="180"/>
      <c r="D18" s="180"/>
      <c r="E18" s="180"/>
      <c r="F18" s="180"/>
      <c r="G18" s="180"/>
      <c r="H18" s="15"/>
      <c r="I18" s="15"/>
      <c r="J18" s="16"/>
    </row>
    <row r="19" spans="1:10">
      <c r="A19" s="180"/>
      <c r="B19" s="180"/>
      <c r="C19" s="180"/>
      <c r="D19" s="180"/>
      <c r="E19" s="180"/>
      <c r="F19" s="180"/>
      <c r="G19" s="180"/>
      <c r="H19" s="15"/>
      <c r="I19" s="15"/>
      <c r="J19" s="16"/>
    </row>
    <row r="20" spans="1:10">
      <c r="A20" s="180"/>
      <c r="B20" s="180"/>
      <c r="C20" s="180"/>
      <c r="D20" s="180"/>
      <c r="E20" s="180"/>
      <c r="F20" s="180"/>
      <c r="G20" s="180"/>
      <c r="H20" s="15"/>
      <c r="I20" s="15"/>
      <c r="J20" s="16"/>
    </row>
    <row r="21" spans="1:10">
      <c r="A21" s="180"/>
      <c r="B21" s="180"/>
      <c r="C21" s="180"/>
      <c r="D21" s="180"/>
      <c r="E21" s="180"/>
      <c r="F21" s="180"/>
      <c r="G21" s="180"/>
      <c r="H21" s="15"/>
      <c r="I21" s="15"/>
      <c r="J21" s="16"/>
    </row>
    <row r="22" spans="1:10">
      <c r="A22" s="180"/>
      <c r="B22" s="180"/>
      <c r="C22" s="180"/>
      <c r="D22" s="180"/>
      <c r="E22" s="180"/>
      <c r="F22" s="180"/>
      <c r="G22" s="180"/>
      <c r="H22" s="15"/>
      <c r="I22" s="15"/>
      <c r="J22" s="16"/>
    </row>
    <row r="23" spans="1:10">
      <c r="A23" s="180"/>
      <c r="B23" s="180"/>
      <c r="C23" s="180"/>
      <c r="D23" s="180"/>
      <c r="E23" s="180"/>
      <c r="F23" s="180"/>
      <c r="G23" s="180"/>
      <c r="H23" s="15"/>
      <c r="I23" s="15"/>
      <c r="J23" s="16"/>
    </row>
    <row r="24" spans="1:10">
      <c r="A24" s="180"/>
      <c r="B24" s="180"/>
      <c r="C24" s="180"/>
      <c r="D24" s="180"/>
      <c r="E24" s="180"/>
      <c r="F24" s="180"/>
      <c r="G24" s="180"/>
      <c r="H24" s="22"/>
      <c r="I24" s="15"/>
      <c r="J24" s="16"/>
    </row>
    <row r="25" spans="1:10">
      <c r="A25" s="180"/>
      <c r="B25" s="180"/>
      <c r="C25" s="180"/>
      <c r="D25" s="180"/>
      <c r="E25" s="180"/>
      <c r="F25" s="180"/>
      <c r="G25" s="180"/>
      <c r="H25" s="15"/>
      <c r="I25" s="15"/>
      <c r="J25" s="16"/>
    </row>
    <row r="26" spans="1:10">
      <c r="A26" s="180"/>
      <c r="B26" s="180"/>
      <c r="C26" s="180"/>
      <c r="D26" s="180"/>
      <c r="E26" s="180"/>
      <c r="F26" s="180"/>
      <c r="G26" s="180"/>
      <c r="H26" s="15"/>
      <c r="I26" s="15"/>
      <c r="J26" s="16"/>
    </row>
    <row r="27" spans="1:10">
      <c r="A27" s="180"/>
      <c r="B27" s="180"/>
      <c r="C27" s="180"/>
      <c r="D27" s="180"/>
      <c r="E27" s="180"/>
      <c r="F27" s="180"/>
      <c r="G27" s="180"/>
      <c r="H27" s="15"/>
      <c r="I27" s="15"/>
      <c r="J27" s="16"/>
    </row>
    <row r="28" spans="1:10">
      <c r="A28" s="180"/>
      <c r="B28" s="180"/>
      <c r="C28" s="180"/>
      <c r="D28" s="180"/>
      <c r="E28" s="180"/>
      <c r="F28" s="180"/>
      <c r="G28" s="180"/>
      <c r="H28" s="15"/>
      <c r="I28" s="15"/>
      <c r="J28" s="16"/>
    </row>
    <row r="29" spans="1:10">
      <c r="A29" s="180"/>
      <c r="B29" s="180"/>
      <c r="C29" s="180"/>
      <c r="D29" s="180"/>
      <c r="E29" s="180"/>
      <c r="F29" s="180"/>
      <c r="G29" s="180"/>
      <c r="H29" s="15"/>
      <c r="I29" s="15"/>
      <c r="J29" s="16"/>
    </row>
    <row r="30" spans="1:10">
      <c r="A30" s="180"/>
      <c r="B30" s="180"/>
      <c r="C30" s="180"/>
      <c r="D30" s="180"/>
      <c r="E30" s="180"/>
      <c r="F30" s="180"/>
      <c r="G30" s="180"/>
      <c r="H30" s="15"/>
      <c r="I30" s="15"/>
      <c r="J30" s="16"/>
    </row>
    <row r="31" spans="1:10">
      <c r="A31" s="180"/>
      <c r="B31" s="180"/>
      <c r="C31" s="180"/>
      <c r="D31" s="180"/>
      <c r="E31" s="180"/>
      <c r="F31" s="180"/>
      <c r="G31" s="180"/>
      <c r="H31" s="15"/>
      <c r="I31" s="15"/>
      <c r="J31" s="16"/>
    </row>
    <row r="32" spans="1:10">
      <c r="A32" s="180"/>
      <c r="B32" s="180"/>
      <c r="C32" s="180"/>
      <c r="D32" s="180"/>
      <c r="E32" s="180"/>
      <c r="F32" s="180"/>
      <c r="G32" s="180"/>
      <c r="H32" s="15"/>
      <c r="I32" s="15"/>
      <c r="J32" s="16"/>
    </row>
    <row r="33" spans="1:10">
      <c r="A33" s="180"/>
      <c r="B33" s="180"/>
      <c r="C33" s="180"/>
      <c r="D33" s="180"/>
      <c r="E33" s="180"/>
      <c r="F33" s="180"/>
      <c r="G33" s="180"/>
      <c r="H33" s="15"/>
      <c r="I33" s="15"/>
      <c r="J33" s="16"/>
    </row>
    <row r="34" spans="1:10">
      <c r="A34" s="180"/>
      <c r="B34" s="180"/>
      <c r="C34" s="180"/>
      <c r="D34" s="180"/>
      <c r="E34" s="180"/>
      <c r="F34" s="180"/>
      <c r="G34" s="180"/>
      <c r="H34" s="76" t="s">
        <v>336</v>
      </c>
      <c r="I34" s="76" t="s">
        <v>331</v>
      </c>
      <c r="J34" s="16"/>
    </row>
    <row r="35" spans="1:10">
      <c r="A35" s="180"/>
      <c r="B35" s="180"/>
      <c r="C35" s="180"/>
      <c r="D35" s="180"/>
      <c r="E35" s="180"/>
      <c r="F35" s="180"/>
      <c r="G35" s="180"/>
      <c r="H35" s="76" t="s">
        <v>332</v>
      </c>
      <c r="I35" s="32"/>
      <c r="J35" s="16"/>
    </row>
    <row r="36" spans="1:10">
      <c r="A36" s="180"/>
      <c r="B36" s="180"/>
      <c r="C36" s="180"/>
      <c r="D36" s="180"/>
      <c r="E36" s="180"/>
      <c r="F36" s="180"/>
      <c r="G36" s="180"/>
      <c r="H36" s="76" t="s">
        <v>333</v>
      </c>
      <c r="I36" s="32"/>
      <c r="J36" s="16"/>
    </row>
    <row r="37" spans="1:10">
      <c r="A37" s="180"/>
      <c r="B37" s="180"/>
      <c r="C37" s="180"/>
      <c r="D37" s="180"/>
      <c r="E37" s="180"/>
      <c r="F37" s="180"/>
      <c r="G37" s="180"/>
      <c r="H37" s="76" t="s">
        <v>334</v>
      </c>
      <c r="I37" s="32"/>
      <c r="J37" s="16"/>
    </row>
    <row r="38" spans="1:10">
      <c r="A38" s="180"/>
      <c r="B38" s="180"/>
      <c r="C38" s="180"/>
      <c r="D38" s="180"/>
      <c r="E38" s="180"/>
      <c r="F38" s="180"/>
      <c r="G38" s="180"/>
      <c r="H38" s="15"/>
      <c r="I38" s="15"/>
      <c r="J38" s="16"/>
    </row>
    <row r="39" spans="1:10">
      <c r="A39" s="180"/>
      <c r="B39" s="180"/>
      <c r="C39" s="180"/>
      <c r="D39" s="180"/>
      <c r="E39" s="180"/>
      <c r="F39" s="180"/>
      <c r="G39" s="180"/>
      <c r="H39" s="76" t="s">
        <v>335</v>
      </c>
      <c r="I39" s="76" t="s">
        <v>337</v>
      </c>
      <c r="J39" s="16"/>
    </row>
    <row r="40" spans="1:10">
      <c r="A40" s="180"/>
      <c r="B40" s="180"/>
      <c r="C40" s="180"/>
      <c r="D40" s="180"/>
      <c r="E40" s="180"/>
      <c r="F40" s="180"/>
      <c r="G40" s="180"/>
      <c r="H40" s="76" t="s">
        <v>338</v>
      </c>
      <c r="I40" s="32"/>
      <c r="J40" s="16"/>
    </row>
    <row r="41" spans="1:10">
      <c r="A41" s="180"/>
      <c r="B41" s="180"/>
      <c r="C41" s="180"/>
      <c r="D41" s="180"/>
      <c r="E41" s="180"/>
      <c r="F41" s="180"/>
      <c r="G41" s="180"/>
      <c r="H41" s="76" t="s">
        <v>339</v>
      </c>
      <c r="I41" s="32"/>
      <c r="J41" s="16"/>
    </row>
    <row r="42" spans="1:10">
      <c r="A42" s="180"/>
      <c r="B42" s="180"/>
      <c r="C42" s="180"/>
      <c r="D42" s="180"/>
      <c r="E42" s="180"/>
      <c r="F42" s="180"/>
      <c r="G42" s="180"/>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1"/>
      <c r="I54" s="18"/>
      <c r="J54" s="19"/>
    </row>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11" activePane="bottomRight" state="frozen"/>
      <selection pane="topRight" activeCell="I1" sqref="I1"/>
      <selection pane="bottomLeft" activeCell="A5" sqref="A5"/>
      <selection pane="bottomRight" activeCell="R5" sqref="R5:R14"/>
    </sheetView>
  </sheetViews>
  <sheetFormatPr defaultRowHeight="14.25"/>
  <cols>
    <col min="1" max="7" width="9" style="39"/>
    <col min="8" max="9" width="11.625" style="39" bestFit="1" customWidth="1"/>
    <col min="10" max="10" width="13.5" style="39" bestFit="1" customWidth="1"/>
    <col min="11" max="11" width="9" style="39" bestFit="1" customWidth="1"/>
    <col min="12" max="12" width="13.5" style="39" bestFit="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tr">
        <f>[7]!HisQuote("[000300.SH,CI005020.WI]","[close,changeper]","5",,,-1,"Y",2,2,1,1,1,1,1,1,1)</f>
        <v>Wind资讯</v>
      </c>
      <c r="I2" s="156" t="s">
        <v>346</v>
      </c>
      <c r="J2" s="156" t="s">
        <v>347</v>
      </c>
      <c r="K2" s="156" t="s">
        <v>346</v>
      </c>
      <c r="L2" s="156" t="s">
        <v>347</v>
      </c>
      <c r="M2" s="45" t="s">
        <v>20</v>
      </c>
      <c r="N2" s="45" t="s">
        <v>21</v>
      </c>
    </row>
    <row r="3" spans="1:18">
      <c r="H3" s="157"/>
      <c r="I3" s="157" t="s">
        <v>348</v>
      </c>
      <c r="J3" s="157" t="s">
        <v>349</v>
      </c>
      <c r="K3" s="157" t="s">
        <v>348</v>
      </c>
      <c r="L3" s="157" t="s">
        <v>349</v>
      </c>
      <c r="M3" s="64" t="s">
        <v>48</v>
      </c>
      <c r="N3" s="64" t="str">
        <f>L3</f>
        <v>农林牧渔(中信)</v>
      </c>
      <c r="P3" s="54" t="s">
        <v>27</v>
      </c>
      <c r="Q3" s="54" t="s">
        <v>28</v>
      </c>
      <c r="R3" s="45" t="s">
        <v>26</v>
      </c>
    </row>
    <row r="4" spans="1:18">
      <c r="H4" s="86" t="s">
        <v>345</v>
      </c>
      <c r="I4" s="86" t="s">
        <v>350</v>
      </c>
      <c r="J4" s="86" t="s">
        <v>350</v>
      </c>
      <c r="K4" s="86" t="s">
        <v>351</v>
      </c>
      <c r="L4" s="86" t="s">
        <v>351</v>
      </c>
      <c r="M4" s="50" t="s">
        <v>19</v>
      </c>
      <c r="N4" s="50" t="s">
        <v>19</v>
      </c>
      <c r="O4" s="49"/>
      <c r="P4" s="50" t="str">
        <f>[7]!S_INFO_NAME(Q4)</f>
        <v>沪深300</v>
      </c>
      <c r="Q4" s="53" t="s">
        <v>22</v>
      </c>
      <c r="R4" s="83">
        <f>[7]!s_pq_pctchange(Q4,$Q$18,$Q$19)</f>
        <v>4.9198437616335688</v>
      </c>
    </row>
    <row r="5" spans="1:18">
      <c r="A5" s="48" t="s">
        <v>221</v>
      </c>
      <c r="H5" s="87">
        <v>41582</v>
      </c>
      <c r="I5" s="92">
        <v>2380.4540000000002</v>
      </c>
      <c r="J5" s="92">
        <v>2923.2671999999998</v>
      </c>
      <c r="K5" s="92">
        <v>-0.18893399999999999</v>
      </c>
      <c r="L5" s="92">
        <v>1.4076649999999999</v>
      </c>
      <c r="M5" s="46">
        <f>I5/$I$5-1</f>
        <v>0</v>
      </c>
      <c r="N5" s="46">
        <f>J5/$J$5-1</f>
        <v>0</v>
      </c>
      <c r="O5" s="49"/>
      <c r="P5" s="50" t="str">
        <f>[7]!S_INFO_NAME(Q5)</f>
        <v>农林牧渔(中信)</v>
      </c>
      <c r="Q5" s="53" t="s">
        <v>90</v>
      </c>
      <c r="R5" s="83">
        <f>[7]!s_pq_pctchange(Q5,$Q$18,$Q$19)</f>
        <v>3.1639176398586821</v>
      </c>
    </row>
    <row r="6" spans="1:18">
      <c r="A6" s="97"/>
      <c r="B6" s="97"/>
      <c r="C6" s="97"/>
      <c r="D6" s="97"/>
      <c r="E6" s="97"/>
      <c r="F6" s="97"/>
      <c r="H6" s="87">
        <v>41583</v>
      </c>
      <c r="I6" s="92">
        <v>2383.7689999999998</v>
      </c>
      <c r="J6" s="92">
        <v>3018.9331999999999</v>
      </c>
      <c r="K6" s="92">
        <v>0.13925899999999999</v>
      </c>
      <c r="L6" s="92">
        <v>3.2725710000000001</v>
      </c>
      <c r="M6" s="46">
        <f t="shared" ref="M6:M69" si="0">I6/$I$5-1</f>
        <v>1.3925914972521269E-3</v>
      </c>
      <c r="N6" s="46">
        <f t="shared" ref="N6:N69" si="1">J6/$J$5-1</f>
        <v>3.2725711833663462E-2</v>
      </c>
      <c r="O6" s="49"/>
      <c r="P6" s="50" t="str">
        <f>[7]!S_INFO_NAME(Q6)</f>
        <v>种子(中信)</v>
      </c>
      <c r="Q6" s="53" t="s">
        <v>212</v>
      </c>
      <c r="R6" s="83">
        <f>[7]!s_pq_pctchange(Q6,$Q$18,$Q$19)</f>
        <v>0.56826875915003683</v>
      </c>
    </row>
    <row r="7" spans="1:18">
      <c r="A7" s="97"/>
      <c r="B7" s="97"/>
      <c r="C7" s="97"/>
      <c r="D7" s="97"/>
      <c r="E7" s="97"/>
      <c r="F7" s="97"/>
      <c r="H7" s="87">
        <v>41584</v>
      </c>
      <c r="I7" s="92">
        <v>2353.5680000000002</v>
      </c>
      <c r="J7" s="92">
        <v>2998.2456000000002</v>
      </c>
      <c r="K7" s="92">
        <v>-1.2669429999999999</v>
      </c>
      <c r="L7" s="92">
        <v>-0.68526200000000004</v>
      </c>
      <c r="M7" s="46">
        <f t="shared" si="0"/>
        <v>-1.1294484161424645E-2</v>
      </c>
      <c r="N7" s="46">
        <f t="shared" si="1"/>
        <v>2.5648835658950597E-2</v>
      </c>
      <c r="O7" s="49"/>
      <c r="P7" s="50" t="str">
        <f>[7]!S_INFO_NAME(Q7)</f>
        <v>果蔬饮料(中信)</v>
      </c>
      <c r="Q7" s="53" t="s">
        <v>213</v>
      </c>
      <c r="R7" s="83">
        <f>[7]!s_pq_pctchange(Q7,$Q$18,$Q$19)</f>
        <v>2.1214735968661413</v>
      </c>
    </row>
    <row r="8" spans="1:18">
      <c r="A8" s="97"/>
      <c r="B8" s="97"/>
      <c r="C8" s="97"/>
      <c r="D8" s="97"/>
      <c r="E8" s="97"/>
      <c r="F8" s="97"/>
      <c r="H8" s="87">
        <v>41585</v>
      </c>
      <c r="I8" s="92">
        <v>2340.5520000000001</v>
      </c>
      <c r="J8" s="92">
        <v>2978.0140000000001</v>
      </c>
      <c r="K8" s="92">
        <v>-0.553033</v>
      </c>
      <c r="L8" s="92">
        <v>-0.67478099999999996</v>
      </c>
      <c r="M8" s="46">
        <f t="shared" si="0"/>
        <v>-1.6762348694828844E-2</v>
      </c>
      <c r="N8" s="46">
        <f t="shared" si="1"/>
        <v>1.8727949330119564E-2</v>
      </c>
      <c r="O8" s="49"/>
      <c r="P8" s="50" t="str">
        <f>[7]!S_INFO_NAME(Q8)</f>
        <v>农产品加工及流通(中信)</v>
      </c>
      <c r="Q8" s="53" t="s">
        <v>214</v>
      </c>
      <c r="R8" s="83">
        <f>[7]!s_pq_pctchange(Q8,$Q$18,$Q$19)</f>
        <v>1.9998872878619345</v>
      </c>
    </row>
    <row r="9" spans="1:18">
      <c r="A9" s="97"/>
      <c r="B9" s="97"/>
      <c r="C9" s="97"/>
      <c r="D9" s="97"/>
      <c r="E9" s="97"/>
      <c r="F9" s="97"/>
      <c r="H9" s="87">
        <v>41586</v>
      </c>
      <c r="I9" s="92">
        <v>2307.9450000000002</v>
      </c>
      <c r="J9" s="92">
        <v>2930.0704999999998</v>
      </c>
      <c r="K9" s="92">
        <v>-1.393133</v>
      </c>
      <c r="L9" s="92">
        <v>-1.609915</v>
      </c>
      <c r="M9" s="46">
        <f t="shared" si="0"/>
        <v>-3.0460155919837195E-2</v>
      </c>
      <c r="N9" s="46">
        <f t="shared" si="1"/>
        <v>2.3272932423008541E-3</v>
      </c>
      <c r="O9" s="49"/>
      <c r="P9" s="50" t="str">
        <f>[7]!S_INFO_NAME(Q9)</f>
        <v>饲料(中信)</v>
      </c>
      <c r="Q9" s="53" t="s">
        <v>215</v>
      </c>
      <c r="R9" s="83">
        <f>[7]!s_pq_pctchange(Q9,$Q$18,$Q$19)</f>
        <v>3.2413542797735451</v>
      </c>
    </row>
    <row r="10" spans="1:18">
      <c r="A10" s="97"/>
      <c r="B10" s="97"/>
      <c r="C10" s="97"/>
      <c r="D10" s="97"/>
      <c r="E10" s="97"/>
      <c r="F10" s="97"/>
      <c r="H10" s="87">
        <v>41589</v>
      </c>
      <c r="I10" s="92">
        <v>2315.8890000000001</v>
      </c>
      <c r="J10" s="92">
        <v>2890.8733999999999</v>
      </c>
      <c r="K10" s="92">
        <v>0.34420200000000001</v>
      </c>
      <c r="L10" s="92">
        <v>-1.337753</v>
      </c>
      <c r="M10" s="46">
        <f t="shared" si="0"/>
        <v>-2.7122977381625502E-2</v>
      </c>
      <c r="N10" s="46">
        <f t="shared" si="1"/>
        <v>-1.1081368134941538E-2</v>
      </c>
      <c r="O10" s="49"/>
      <c r="P10" s="50" t="str">
        <f>[7]!S_INFO_NAME(Q10)</f>
        <v>动物疫苗(中信)</v>
      </c>
      <c r="Q10" s="53" t="s">
        <v>216</v>
      </c>
      <c r="R10" s="83">
        <f>[7]!s_pq_pctchange(Q10,$Q$18,$Q$19)</f>
        <v>4.3270743162675762</v>
      </c>
    </row>
    <row r="11" spans="1:18">
      <c r="A11" s="97"/>
      <c r="B11" s="97"/>
      <c r="C11" s="97"/>
      <c r="D11" s="97"/>
      <c r="E11" s="97"/>
      <c r="F11" s="97"/>
      <c r="H11" s="87">
        <v>41590</v>
      </c>
      <c r="I11" s="92">
        <v>2340</v>
      </c>
      <c r="J11" s="92">
        <v>2867.8507</v>
      </c>
      <c r="K11" s="92">
        <v>1.041112</v>
      </c>
      <c r="L11" s="92">
        <v>-0.79639300000000002</v>
      </c>
      <c r="M11" s="46">
        <f t="shared" si="0"/>
        <v>-1.699423723373783E-2</v>
      </c>
      <c r="N11" s="46">
        <f t="shared" si="1"/>
        <v>-1.8957042312108818E-2</v>
      </c>
      <c r="O11" s="49"/>
      <c r="P11" s="50" t="str">
        <f>[7]!S_INFO_NAME(Q11)</f>
        <v>畜牧养殖(中信)</v>
      </c>
      <c r="Q11" s="53" t="s">
        <v>217</v>
      </c>
      <c r="R11" s="83">
        <f>[7]!s_pq_pctchange(Q11,$Q$18,$Q$19)</f>
        <v>3.8148698462922459</v>
      </c>
    </row>
    <row r="12" spans="1:18">
      <c r="A12" s="97"/>
      <c r="B12" s="97"/>
      <c r="C12" s="97"/>
      <c r="D12" s="97"/>
      <c r="E12" s="97"/>
      <c r="F12" s="97"/>
      <c r="H12" s="87">
        <v>41591</v>
      </c>
      <c r="I12" s="92">
        <v>2288.116</v>
      </c>
      <c r="J12" s="92">
        <v>2858.2399</v>
      </c>
      <c r="K12" s="92">
        <v>-2.2172649999999998</v>
      </c>
      <c r="L12" s="92">
        <v>-0.33512199999999998</v>
      </c>
      <c r="M12" s="46">
        <f t="shared" si="0"/>
        <v>-3.879007953944924E-2</v>
      </c>
      <c r="N12" s="46">
        <f t="shared" si="1"/>
        <v>-2.2244733563869801E-2</v>
      </c>
      <c r="O12" s="49"/>
      <c r="P12" s="50" t="str">
        <f>[7]!S_INFO_NAME(Q12)</f>
        <v>林木及加工(中信)</v>
      </c>
      <c r="Q12" s="53" t="s">
        <v>218</v>
      </c>
      <c r="R12" s="83">
        <f>[7]!s_pq_pctchange(Q12,$Q$18,$Q$19)</f>
        <v>7.7400577085636524</v>
      </c>
    </row>
    <row r="13" spans="1:18">
      <c r="A13" s="97"/>
      <c r="B13" s="97"/>
      <c r="C13" s="97"/>
      <c r="D13" s="97"/>
      <c r="E13" s="97"/>
      <c r="F13" s="97"/>
      <c r="H13" s="87">
        <v>41592</v>
      </c>
      <c r="I13" s="92">
        <v>2304.5010000000002</v>
      </c>
      <c r="J13" s="92">
        <v>2890.3910999999998</v>
      </c>
      <c r="K13" s="92">
        <v>0.71609100000000003</v>
      </c>
      <c r="L13" s="92">
        <v>1.12486</v>
      </c>
      <c r="M13" s="46">
        <f t="shared" si="0"/>
        <v>-3.1906938760421277E-2</v>
      </c>
      <c r="N13" s="46">
        <f t="shared" si="1"/>
        <v>-1.1246354763601474E-2</v>
      </c>
      <c r="O13" s="49"/>
      <c r="P13" s="50" t="str">
        <f>[7]!S_INFO_NAME(Q13)</f>
        <v>水产养殖(中信)</v>
      </c>
      <c r="Q13" s="53" t="s">
        <v>219</v>
      </c>
      <c r="R13" s="83">
        <f>[7]!s_pq_pctchange(Q13,$Q$18,$Q$19)</f>
        <v>3.2708192425333626</v>
      </c>
    </row>
    <row r="14" spans="1:18">
      <c r="A14" s="97"/>
      <c r="B14" s="97"/>
      <c r="C14" s="97"/>
      <c r="D14" s="97"/>
      <c r="E14" s="97"/>
      <c r="F14" s="97"/>
      <c r="H14" s="87">
        <v>41593</v>
      </c>
      <c r="I14" s="92">
        <v>2350.7339999999999</v>
      </c>
      <c r="J14" s="92">
        <v>2951.393</v>
      </c>
      <c r="K14" s="92">
        <v>2.0062039999999999</v>
      </c>
      <c r="L14" s="92">
        <v>2.1105070000000001</v>
      </c>
      <c r="M14" s="46">
        <f t="shared" si="0"/>
        <v>-1.2485013362997233E-2</v>
      </c>
      <c r="N14" s="46">
        <f t="shared" si="1"/>
        <v>9.621357910765127E-3</v>
      </c>
      <c r="O14" s="49"/>
      <c r="P14" s="50" t="str">
        <f>[7]!S_INFO_NAME(Q14)</f>
        <v>海洋捕捞(中信)</v>
      </c>
      <c r="Q14" s="53" t="s">
        <v>220</v>
      </c>
      <c r="R14" s="83">
        <f>[7]!s_pq_pctchange(Q14,$Q$18,$Q$19)</f>
        <v>3.9694301561519207</v>
      </c>
    </row>
    <row r="15" spans="1:18">
      <c r="A15" s="97"/>
      <c r="B15" s="97"/>
      <c r="C15" s="97"/>
      <c r="D15" s="97"/>
      <c r="E15" s="97"/>
      <c r="F15" s="97"/>
      <c r="H15" s="87">
        <v>41596</v>
      </c>
      <c r="I15" s="92">
        <v>2428.9029999999998</v>
      </c>
      <c r="J15" s="92">
        <v>3066.3960000000002</v>
      </c>
      <c r="K15" s="92">
        <v>3.3253020000000002</v>
      </c>
      <c r="L15" s="92">
        <v>3.8965670000000001</v>
      </c>
      <c r="M15" s="46">
        <f t="shared" si="0"/>
        <v>2.0352840256522287E-2</v>
      </c>
      <c r="N15" s="46">
        <f t="shared" si="1"/>
        <v>4.8961928625614659E-2</v>
      </c>
      <c r="O15" s="49"/>
    </row>
    <row r="16" spans="1:18">
      <c r="A16" s="97"/>
      <c r="B16" s="97"/>
      <c r="C16" s="97"/>
      <c r="D16" s="97"/>
      <c r="E16" s="97"/>
      <c r="F16" s="97"/>
      <c r="H16" s="87">
        <v>41597</v>
      </c>
      <c r="I16" s="92">
        <v>2412.163</v>
      </c>
      <c r="J16" s="92">
        <v>3069.0306</v>
      </c>
      <c r="K16" s="92">
        <v>-0.68920000000000003</v>
      </c>
      <c r="L16" s="92">
        <v>8.5917999999999994E-2</v>
      </c>
      <c r="M16" s="46">
        <f t="shared" si="0"/>
        <v>1.332056826134842E-2</v>
      </c>
      <c r="N16" s="46">
        <f t="shared" si="1"/>
        <v>4.9863180485177683E-2</v>
      </c>
      <c r="O16" s="49"/>
    </row>
    <row r="17" spans="1:18">
      <c r="A17" s="97"/>
      <c r="B17" s="97"/>
      <c r="C17" s="97"/>
      <c r="D17" s="97"/>
      <c r="E17" s="97"/>
      <c r="F17" s="97"/>
      <c r="H17" s="87">
        <v>41598</v>
      </c>
      <c r="I17" s="92">
        <v>2424.85</v>
      </c>
      <c r="J17" s="92">
        <v>3085.6131</v>
      </c>
      <c r="K17" s="92">
        <v>0.52595899999999995</v>
      </c>
      <c r="L17" s="92">
        <v>0.54031700000000005</v>
      </c>
      <c r="M17" s="46">
        <f t="shared" si="0"/>
        <v>1.8650223864859372E-2</v>
      </c>
      <c r="N17" s="46">
        <f t="shared" si="1"/>
        <v>5.5535771755657493E-2</v>
      </c>
      <c r="O17" s="49"/>
      <c r="P17" s="49"/>
    </row>
    <row r="18" spans="1:18">
      <c r="A18" s="97"/>
      <c r="B18" s="97"/>
      <c r="C18" s="97"/>
      <c r="D18" s="97"/>
      <c r="E18" s="97"/>
      <c r="F18" s="97"/>
      <c r="H18" s="87">
        <v>41599</v>
      </c>
      <c r="I18" s="92">
        <v>2409.989</v>
      </c>
      <c r="J18" s="92">
        <v>3116.6134000000002</v>
      </c>
      <c r="K18" s="92">
        <v>-0.61286300000000005</v>
      </c>
      <c r="L18" s="92">
        <v>1.004672</v>
      </c>
      <c r="M18" s="46">
        <f t="shared" si="0"/>
        <v>1.2407297095427872E-2</v>
      </c>
      <c r="N18" s="46">
        <f t="shared" si="1"/>
        <v>6.6140447236571642E-2</v>
      </c>
      <c r="O18" s="49"/>
      <c r="P18" s="50" t="s">
        <v>24</v>
      </c>
      <c r="Q18" s="55">
        <f>前言!C11</f>
        <v>41939</v>
      </c>
      <c r="R18"/>
    </row>
    <row r="19" spans="1:18">
      <c r="A19" s="97"/>
      <c r="B19" s="97"/>
      <c r="C19" s="97"/>
      <c r="D19" s="97"/>
      <c r="E19" s="97"/>
      <c r="F19" s="97"/>
      <c r="H19" s="87">
        <v>41600</v>
      </c>
      <c r="I19" s="92">
        <v>2397.962</v>
      </c>
      <c r="J19" s="92">
        <v>3108.9751000000001</v>
      </c>
      <c r="K19" s="92">
        <v>-0.49904799999999999</v>
      </c>
      <c r="L19" s="92">
        <v>-0.245083</v>
      </c>
      <c r="M19" s="46">
        <f t="shared" si="0"/>
        <v>7.3548995275689588E-3</v>
      </c>
      <c r="N19" s="46">
        <f t="shared" si="1"/>
        <v>6.3527514693148879E-2</v>
      </c>
      <c r="O19" s="49"/>
      <c r="P19" s="50" t="s">
        <v>25</v>
      </c>
      <c r="Q19" s="55">
        <f>前言!E11</f>
        <v>41943</v>
      </c>
      <c r="R19"/>
    </row>
    <row r="20" spans="1:18">
      <c r="A20" s="97"/>
      <c r="B20" s="97"/>
      <c r="C20" s="97"/>
      <c r="D20" s="97"/>
      <c r="E20" s="97"/>
      <c r="F20" s="97"/>
      <c r="H20" s="87">
        <v>41603</v>
      </c>
      <c r="I20" s="92">
        <v>2388.6289999999999</v>
      </c>
      <c r="J20" s="92">
        <v>3097.3148999999999</v>
      </c>
      <c r="K20" s="92">
        <v>-0.389206</v>
      </c>
      <c r="L20" s="92">
        <v>-0.37504999999999999</v>
      </c>
      <c r="M20" s="46">
        <f t="shared" si="0"/>
        <v>3.4342188506897298E-3</v>
      </c>
      <c r="N20" s="46">
        <f t="shared" si="1"/>
        <v>5.9538758550706561E-2</v>
      </c>
      <c r="O20" s="49"/>
      <c r="P20" s="49"/>
      <c r="Q20" s="55"/>
    </row>
    <row r="21" spans="1:18">
      <c r="A21" s="97"/>
      <c r="B21" s="97"/>
      <c r="C21" s="97"/>
      <c r="D21" s="97"/>
      <c r="E21" s="97"/>
      <c r="F21" s="97"/>
      <c r="H21" s="87">
        <v>41604</v>
      </c>
      <c r="I21" s="92">
        <v>2387.4160000000002</v>
      </c>
      <c r="J21" s="92">
        <v>3101.9958999999999</v>
      </c>
      <c r="K21" s="92">
        <v>-5.0782000000000001E-2</v>
      </c>
      <c r="L21" s="92">
        <v>0.15113099999999999</v>
      </c>
      <c r="M21" s="46">
        <f t="shared" si="0"/>
        <v>2.9246521881960419E-3</v>
      </c>
      <c r="N21" s="46">
        <f t="shared" si="1"/>
        <v>6.1140049051964906E-2</v>
      </c>
      <c r="O21" s="49"/>
      <c r="P21" s="49"/>
    </row>
    <row r="22" spans="1:18">
      <c r="A22" s="77" t="s">
        <v>37</v>
      </c>
      <c r="H22" s="87">
        <v>41605</v>
      </c>
      <c r="I22" s="92">
        <v>2414.4810000000002</v>
      </c>
      <c r="J22" s="92">
        <v>3114.1104</v>
      </c>
      <c r="K22" s="92">
        <v>1.1336520000000001</v>
      </c>
      <c r="L22" s="92">
        <v>0.39053900000000003</v>
      </c>
      <c r="M22" s="46">
        <f t="shared" si="0"/>
        <v>1.4294332089592965E-2</v>
      </c>
      <c r="N22" s="46">
        <f t="shared" si="1"/>
        <v>6.5284213499197108E-2</v>
      </c>
      <c r="O22" s="49"/>
      <c r="P22" s="54" t="s">
        <v>59</v>
      </c>
      <c r="Q22" s="54" t="s">
        <v>60</v>
      </c>
      <c r="R22" s="45" t="s">
        <v>61</v>
      </c>
    </row>
    <row r="23" spans="1:18">
      <c r="H23" s="87">
        <v>41606</v>
      </c>
      <c r="I23" s="92">
        <v>2439.5300000000002</v>
      </c>
      <c r="J23" s="92">
        <v>3133.9166</v>
      </c>
      <c r="K23" s="92">
        <v>1.0374490000000001</v>
      </c>
      <c r="L23" s="92">
        <v>0.636015</v>
      </c>
      <c r="M23" s="46">
        <f t="shared" si="0"/>
        <v>2.4817114718452826E-2</v>
      </c>
      <c r="N23" s="46">
        <f t="shared" si="1"/>
        <v>7.2059577721804047E-2</v>
      </c>
      <c r="O23" s="49"/>
      <c r="P23" s="50" t="s">
        <v>90</v>
      </c>
      <c r="Q23" s="53" t="s">
        <v>91</v>
      </c>
      <c r="R23" s="83">
        <f>[7]!s_pq_pctchange(P23,$Q$18,$Q$19)</f>
        <v>3.1639176398586821</v>
      </c>
    </row>
    <row r="24" spans="1:18">
      <c r="A24" s="48" t="s">
        <v>29</v>
      </c>
      <c r="H24" s="87">
        <v>41607</v>
      </c>
      <c r="I24" s="92">
        <v>2438.944</v>
      </c>
      <c r="J24" s="92">
        <v>3144.2528000000002</v>
      </c>
      <c r="K24" s="92">
        <v>-2.4021000000000001E-2</v>
      </c>
      <c r="L24" s="92">
        <v>0.32981700000000003</v>
      </c>
      <c r="M24" s="46">
        <f t="shared" si="0"/>
        <v>2.4570943189828442E-2</v>
      </c>
      <c r="N24" s="46">
        <f t="shared" si="1"/>
        <v>7.5595415978395808E-2</v>
      </c>
      <c r="O24" s="49"/>
      <c r="P24" s="50" t="s">
        <v>114</v>
      </c>
      <c r="Q24" s="53" t="s">
        <v>86</v>
      </c>
      <c r="R24" s="83">
        <f>[7]!s_pq_pctchange(P24,$Q$18,$Q$19)</f>
        <v>5.5645384662845743</v>
      </c>
    </row>
    <row r="25" spans="1:18">
      <c r="H25" s="87">
        <v>41610</v>
      </c>
      <c r="I25" s="92">
        <v>2418.788</v>
      </c>
      <c r="J25" s="92">
        <v>2963.1543999999999</v>
      </c>
      <c r="K25" s="92">
        <v>-0.82642300000000002</v>
      </c>
      <c r="L25" s="92">
        <v>-5.7596639999999999</v>
      </c>
      <c r="M25" s="46">
        <f t="shared" si="0"/>
        <v>1.6103650816188697E-2</v>
      </c>
      <c r="N25" s="46">
        <f t="shared" si="1"/>
        <v>1.3644732852337249E-2</v>
      </c>
      <c r="O25" s="49"/>
      <c r="P25" s="50" t="s">
        <v>67</v>
      </c>
      <c r="Q25" s="53" t="s">
        <v>68</v>
      </c>
      <c r="R25" s="83">
        <f>[7]!s_pq_pctchange(P25,$Q$18,$Q$19)</f>
        <v>8.670337103798186</v>
      </c>
    </row>
    <row r="26" spans="1:18">
      <c r="H26" s="87">
        <v>41611</v>
      </c>
      <c r="I26" s="92">
        <v>2442.7840000000001</v>
      </c>
      <c r="J26" s="92">
        <v>3052.0911999999998</v>
      </c>
      <c r="K26" s="92">
        <v>0.99206700000000003</v>
      </c>
      <c r="L26" s="92">
        <v>3.001423</v>
      </c>
      <c r="M26" s="46">
        <f t="shared" si="0"/>
        <v>2.6184080851803904E-2</v>
      </c>
      <c r="N26" s="46">
        <f t="shared" si="1"/>
        <v>4.4068499793655569E-2</v>
      </c>
      <c r="O26" s="49"/>
      <c r="P26" s="50" t="s">
        <v>107</v>
      </c>
      <c r="Q26" s="53" t="s">
        <v>63</v>
      </c>
      <c r="R26" s="83">
        <f>[7]!s_pq_pctchange(P26,$Q$18,$Q$19)</f>
        <v>5.9331723228766453</v>
      </c>
    </row>
    <row r="27" spans="1:18">
      <c r="H27" s="87">
        <v>41612</v>
      </c>
      <c r="I27" s="92">
        <v>2475.1350000000002</v>
      </c>
      <c r="J27" s="92">
        <v>3139.1401000000001</v>
      </c>
      <c r="K27" s="92">
        <v>1.3243499999999999</v>
      </c>
      <c r="L27" s="92">
        <v>2.8521070000000002</v>
      </c>
      <c r="M27" s="46">
        <f t="shared" si="0"/>
        <v>3.9774345566014002E-2</v>
      </c>
      <c r="N27" s="46">
        <f t="shared" si="1"/>
        <v>7.384644824804254E-2</v>
      </c>
      <c r="O27" s="49"/>
      <c r="P27" s="50" t="s">
        <v>70</v>
      </c>
      <c r="Q27" s="53" t="s">
        <v>71</v>
      </c>
      <c r="R27" s="83">
        <f>[7]!s_pq_pctchange(P27,$Q$18,$Q$19)</f>
        <v>8.0077337878622359</v>
      </c>
    </row>
    <row r="28" spans="1:18">
      <c r="H28" s="87">
        <v>41613</v>
      </c>
      <c r="I28" s="92">
        <v>2468.1970000000001</v>
      </c>
      <c r="J28" s="92">
        <v>3155.9929000000002</v>
      </c>
      <c r="K28" s="92">
        <v>-0.280308</v>
      </c>
      <c r="L28" s="92">
        <v>0.53686</v>
      </c>
      <c r="M28" s="46">
        <f t="shared" si="0"/>
        <v>3.6859775488205182E-2</v>
      </c>
      <c r="N28" s="46">
        <f t="shared" si="1"/>
        <v>7.9611504552167034E-2</v>
      </c>
      <c r="O28" s="49"/>
      <c r="P28" s="50" t="s">
        <v>109</v>
      </c>
      <c r="Q28" s="53" t="s">
        <v>69</v>
      </c>
      <c r="R28" s="83">
        <f>[7]!s_pq_pctchange(P28,$Q$18,$Q$19)</f>
        <v>4.2295432776607633</v>
      </c>
    </row>
    <row r="29" spans="1:18">
      <c r="H29" s="87">
        <v>41614</v>
      </c>
      <c r="I29" s="92">
        <v>2452.2869999999998</v>
      </c>
      <c r="J29" s="92">
        <v>3162.7037</v>
      </c>
      <c r="K29" s="92">
        <v>-0.64459999999999995</v>
      </c>
      <c r="L29" s="92">
        <v>0.21263699999999999</v>
      </c>
      <c r="M29" s="46">
        <f t="shared" si="0"/>
        <v>3.0176176477260119E-2</v>
      </c>
      <c r="N29" s="46">
        <f t="shared" si="1"/>
        <v>8.1907155117397545E-2</v>
      </c>
      <c r="O29" s="49"/>
      <c r="P29" s="50" t="s">
        <v>104</v>
      </c>
      <c r="Q29" s="53" t="s">
        <v>105</v>
      </c>
      <c r="R29" s="83">
        <f>[7]!s_pq_pctchange(P29,$Q$18,$Q$19)</f>
        <v>5.2595293615065319</v>
      </c>
    </row>
    <row r="30" spans="1:18">
      <c r="H30" s="87">
        <v>41617</v>
      </c>
      <c r="I30" s="92">
        <v>2450.8719999999998</v>
      </c>
      <c r="J30" s="92">
        <v>3231.6253999999999</v>
      </c>
      <c r="K30" s="92">
        <v>-5.7701000000000002E-2</v>
      </c>
      <c r="L30" s="92">
        <v>2.1792020000000001</v>
      </c>
      <c r="M30" s="46">
        <f t="shared" si="0"/>
        <v>2.9581752052339372E-2</v>
      </c>
      <c r="N30" s="46">
        <f t="shared" si="1"/>
        <v>0.10548409669837921</v>
      </c>
      <c r="O30" s="49"/>
      <c r="P30" s="50" t="s">
        <v>110</v>
      </c>
      <c r="Q30" s="53" t="s">
        <v>72</v>
      </c>
      <c r="R30" s="83">
        <f>[7]!s_pq_pctchange(P30,$Q$18,$Q$19)</f>
        <v>5.9692638187179181</v>
      </c>
    </row>
    <row r="31" spans="1:18">
      <c r="H31" s="87">
        <v>41618</v>
      </c>
      <c r="I31" s="92">
        <v>2453.3220000000001</v>
      </c>
      <c r="J31" s="92">
        <v>3205.0392999999999</v>
      </c>
      <c r="K31" s="92">
        <v>9.9963999999999997E-2</v>
      </c>
      <c r="L31" s="92">
        <v>-0.822685</v>
      </c>
      <c r="M31" s="46">
        <f t="shared" si="0"/>
        <v>3.0610967487714413E-2</v>
      </c>
      <c r="N31" s="46">
        <f t="shared" si="1"/>
        <v>9.6389443975562816E-2</v>
      </c>
      <c r="O31" s="49"/>
      <c r="P31" s="50" t="s">
        <v>111</v>
      </c>
      <c r="Q31" s="53" t="s">
        <v>79</v>
      </c>
      <c r="R31" s="83">
        <f>[7]!s_pq_pctchange(P31,$Q$18,$Q$19)</f>
        <v>4.0737574172377666</v>
      </c>
    </row>
    <row r="32" spans="1:18">
      <c r="H32" s="87">
        <v>41619</v>
      </c>
      <c r="I32" s="92">
        <v>2412.7629999999999</v>
      </c>
      <c r="J32" s="92">
        <v>3207.4996000000001</v>
      </c>
      <c r="K32" s="92">
        <v>-1.6532279999999999</v>
      </c>
      <c r="L32" s="92">
        <v>7.6762999999999998E-2</v>
      </c>
      <c r="M32" s="46">
        <f t="shared" si="0"/>
        <v>1.3572621021032072E-2</v>
      </c>
      <c r="N32" s="46">
        <f t="shared" si="1"/>
        <v>9.7231070769035588E-2</v>
      </c>
      <c r="O32" s="49"/>
      <c r="P32" s="50" t="s">
        <v>115</v>
      </c>
      <c r="Q32" s="53" t="s">
        <v>96</v>
      </c>
      <c r="R32" s="83">
        <f>[7]!s_pq_pctchange(P32,$Q$18,$Q$19)</f>
        <v>5.6758178230098544</v>
      </c>
    </row>
    <row r="33" spans="1:18">
      <c r="H33" s="87">
        <v>41620</v>
      </c>
      <c r="I33" s="92">
        <v>2410.0149999999999</v>
      </c>
      <c r="J33" s="92">
        <v>3189.6727999999998</v>
      </c>
      <c r="K33" s="92">
        <v>-0.113894</v>
      </c>
      <c r="L33" s="92">
        <v>-0.55578499999999997</v>
      </c>
      <c r="M33" s="46">
        <f t="shared" si="0"/>
        <v>1.2418219381680862E-2</v>
      </c>
      <c r="N33" s="46">
        <f t="shared" si="1"/>
        <v>9.1132825627435077E-2</v>
      </c>
      <c r="O33" s="49"/>
      <c r="P33" s="50" t="s">
        <v>108</v>
      </c>
      <c r="Q33" s="53" t="s">
        <v>64</v>
      </c>
      <c r="R33" s="83">
        <f>[7]!s_pq_pctchange(P33,$Q$18,$Q$19)</f>
        <v>5.2936089795429186</v>
      </c>
    </row>
    <row r="34" spans="1:18">
      <c r="H34" s="87">
        <v>41621</v>
      </c>
      <c r="I34" s="92">
        <v>2406.6390000000001</v>
      </c>
      <c r="J34" s="92">
        <v>3175.7017000000001</v>
      </c>
      <c r="K34" s="92">
        <v>-0.14008200000000001</v>
      </c>
      <c r="L34" s="92">
        <v>-0.43801000000000001</v>
      </c>
      <c r="M34" s="46">
        <f t="shared" si="0"/>
        <v>1.1000002520527463E-2</v>
      </c>
      <c r="N34" s="46">
        <f t="shared" si="1"/>
        <v>8.6353549891026171E-2</v>
      </c>
      <c r="O34" s="49"/>
      <c r="P34" s="50" t="s">
        <v>75</v>
      </c>
      <c r="Q34" s="53" t="s">
        <v>76</v>
      </c>
      <c r="R34" s="83">
        <f>[7]!s_pq_pctchange(P34,$Q$18,$Q$19)</f>
        <v>5.3531579394805684</v>
      </c>
    </row>
    <row r="35" spans="1:18">
      <c r="H35" s="87">
        <v>41624</v>
      </c>
      <c r="I35" s="92">
        <v>2367.9229999999998</v>
      </c>
      <c r="J35" s="92">
        <v>3127.5426000000002</v>
      </c>
      <c r="K35" s="92">
        <v>-1.608717</v>
      </c>
      <c r="L35" s="92">
        <v>-1.5164869999999999</v>
      </c>
      <c r="M35" s="46">
        <f t="shared" si="0"/>
        <v>-5.2641218859933447E-3</v>
      </c>
      <c r="N35" s="46">
        <f t="shared" si="1"/>
        <v>6.9879140709409038E-2</v>
      </c>
      <c r="O35" s="49"/>
      <c r="P35" s="50" t="s">
        <v>116</v>
      </c>
      <c r="Q35" s="53" t="s">
        <v>97</v>
      </c>
      <c r="R35" s="83">
        <f>[7]!s_pq_pctchange(P35,$Q$18,$Q$19)</f>
        <v>10.322236436354725</v>
      </c>
    </row>
    <row r="36" spans="1:18">
      <c r="H36" s="87">
        <v>41625</v>
      </c>
      <c r="I36" s="92">
        <v>2356.3760000000002</v>
      </c>
      <c r="J36" s="92">
        <v>3084.7031000000002</v>
      </c>
      <c r="K36" s="92">
        <v>-0.48764299999999999</v>
      </c>
      <c r="L36" s="92">
        <v>-1.36975</v>
      </c>
      <c r="M36" s="46">
        <f t="shared" si="0"/>
        <v>-1.0114877246105158E-2</v>
      </c>
      <c r="N36" s="46">
        <f t="shared" si="1"/>
        <v>5.5224476229884356E-2</v>
      </c>
      <c r="O36" s="49"/>
      <c r="P36" s="50" t="s">
        <v>112</v>
      </c>
      <c r="Q36" s="53" t="s">
        <v>80</v>
      </c>
      <c r="R36" s="83">
        <f>[7]!s_pq_pctchange(P36,$Q$18,$Q$19)</f>
        <v>4.6918682527376854</v>
      </c>
    </row>
    <row r="37" spans="1:18">
      <c r="H37" s="87">
        <v>41626</v>
      </c>
      <c r="I37" s="92">
        <v>2357.2260000000001</v>
      </c>
      <c r="J37" s="92">
        <v>3087.3984</v>
      </c>
      <c r="K37" s="92">
        <v>3.6072E-2</v>
      </c>
      <c r="L37" s="92">
        <v>8.7375999999999995E-2</v>
      </c>
      <c r="M37" s="46">
        <f t="shared" si="0"/>
        <v>-9.7578025032200033E-3</v>
      </c>
      <c r="N37" s="46">
        <f t="shared" si="1"/>
        <v>5.6146492527265446E-2</v>
      </c>
      <c r="O37" s="49"/>
      <c r="P37" s="50" t="s">
        <v>113</v>
      </c>
      <c r="Q37" s="53" t="s">
        <v>81</v>
      </c>
      <c r="R37" s="83">
        <f>[7]!s_pq_pctchange(P37,$Q$18,$Q$19)</f>
        <v>5.6069032058967849</v>
      </c>
    </row>
    <row r="38" spans="1:18">
      <c r="H38" s="87">
        <v>41627</v>
      </c>
      <c r="I38" s="92">
        <v>2332.41</v>
      </c>
      <c r="J38" s="92">
        <v>3037.3173000000002</v>
      </c>
      <c r="K38" s="92">
        <v>-1.0527629999999999</v>
      </c>
      <c r="L38" s="92">
        <v>-1.6221129999999999</v>
      </c>
      <c r="M38" s="46">
        <f t="shared" si="0"/>
        <v>-2.0182704643736171E-2</v>
      </c>
      <c r="N38" s="46">
        <f t="shared" si="1"/>
        <v>3.901459982857558E-2</v>
      </c>
      <c r="O38" s="49"/>
      <c r="P38" s="50" t="s">
        <v>117</v>
      </c>
      <c r="Q38" s="53" t="s">
        <v>98</v>
      </c>
      <c r="R38" s="83">
        <f>[7]!s_pq_pctchange(P38,$Q$18,$Q$19)</f>
        <v>3.4504782204068496</v>
      </c>
    </row>
    <row r="39" spans="1:18">
      <c r="H39" s="87">
        <v>41628</v>
      </c>
      <c r="I39" s="92">
        <v>2278.136</v>
      </c>
      <c r="J39" s="92">
        <v>3039.1248000000001</v>
      </c>
      <c r="K39" s="92">
        <v>-2.3269489999999999</v>
      </c>
      <c r="L39" s="92">
        <v>5.951E-2</v>
      </c>
      <c r="M39" s="46">
        <f t="shared" si="0"/>
        <v>-4.2982557108854125E-2</v>
      </c>
      <c r="N39" s="46">
        <f t="shared" si="1"/>
        <v>3.9632914842680167E-2</v>
      </c>
      <c r="O39" s="49"/>
      <c r="P39" s="50" t="s">
        <v>65</v>
      </c>
      <c r="Q39" s="53" t="s">
        <v>66</v>
      </c>
      <c r="R39" s="83">
        <f>[7]!s_pq_pctchange(P39,$Q$18,$Q$19)</f>
        <v>7.4225037561841845</v>
      </c>
    </row>
    <row r="40" spans="1:18">
      <c r="H40" s="87">
        <v>41631</v>
      </c>
      <c r="I40" s="92">
        <v>2284.6019999999999</v>
      </c>
      <c r="J40" s="92">
        <v>3024.3058999999998</v>
      </c>
      <c r="K40" s="92">
        <v>0.283829</v>
      </c>
      <c r="L40" s="92">
        <v>-0.48760399999999998</v>
      </c>
      <c r="M40" s="46">
        <f t="shared" si="0"/>
        <v>-4.0266268535329997E-2</v>
      </c>
      <c r="N40" s="46">
        <f t="shared" si="1"/>
        <v>3.4563621142809087E-2</v>
      </c>
      <c r="O40" s="49"/>
      <c r="P40" s="50" t="s">
        <v>94</v>
      </c>
      <c r="Q40" s="53" t="s">
        <v>95</v>
      </c>
      <c r="R40" s="83">
        <f>[7]!s_pq_pctchange(P40,$Q$18,$Q$19)</f>
        <v>6.1780411999876383</v>
      </c>
    </row>
    <row r="41" spans="1:18">
      <c r="A41" s="77" t="s">
        <v>37</v>
      </c>
      <c r="H41" s="87">
        <v>41632</v>
      </c>
      <c r="I41" s="92">
        <v>2288.248</v>
      </c>
      <c r="J41" s="92">
        <v>3056.6208999999999</v>
      </c>
      <c r="K41" s="92">
        <v>0.15959000000000001</v>
      </c>
      <c r="L41" s="92">
        <v>1.0685100000000001</v>
      </c>
      <c r="M41" s="46">
        <f t="shared" si="0"/>
        <v>-3.8734627932318855E-2</v>
      </c>
      <c r="N41" s="46">
        <f t="shared" si="1"/>
        <v>4.5618033137716729E-2</v>
      </c>
      <c r="O41" s="49"/>
      <c r="P41" s="50" t="s">
        <v>82</v>
      </c>
      <c r="Q41" s="53" t="s">
        <v>83</v>
      </c>
      <c r="R41" s="83">
        <f>[7]!s_pq_pctchange(P41,$Q$18,$Q$19)</f>
        <v>5.3423712304579762</v>
      </c>
    </row>
    <row r="42" spans="1:18">
      <c r="H42" s="87">
        <v>41633</v>
      </c>
      <c r="I42" s="92">
        <v>2305.11</v>
      </c>
      <c r="J42" s="92">
        <v>3082.1664999999998</v>
      </c>
      <c r="K42" s="92">
        <v>0.736896</v>
      </c>
      <c r="L42" s="92">
        <v>0.83574599999999999</v>
      </c>
      <c r="M42" s="46">
        <f t="shared" si="0"/>
        <v>-3.1651105209342445E-2</v>
      </c>
      <c r="N42" s="46">
        <f t="shared" si="1"/>
        <v>5.4356748503865848E-2</v>
      </c>
      <c r="O42" s="49"/>
      <c r="P42" s="50" t="s">
        <v>87</v>
      </c>
      <c r="Q42" s="53" t="s">
        <v>88</v>
      </c>
      <c r="R42" s="83">
        <f>[7]!s_pq_pctchange(P42,$Q$18,$Q$19)</f>
        <v>3.4339932414180874</v>
      </c>
    </row>
    <row r="43" spans="1:18">
      <c r="A43" s="48" t="s">
        <v>29</v>
      </c>
      <c r="H43" s="87">
        <v>41634</v>
      </c>
      <c r="I43" s="92">
        <v>2265.3339999999998</v>
      </c>
      <c r="J43" s="92">
        <v>3011.3798999999999</v>
      </c>
      <c r="K43" s="92">
        <v>-1.7255579999999999</v>
      </c>
      <c r="L43" s="92">
        <v>-2.2966510000000002</v>
      </c>
      <c r="M43" s="46">
        <f t="shared" si="0"/>
        <v>-4.8360522824637764E-2</v>
      </c>
      <c r="N43" s="46">
        <f t="shared" si="1"/>
        <v>3.0141856344845896E-2</v>
      </c>
      <c r="O43" s="49"/>
      <c r="P43" s="50" t="s">
        <v>73</v>
      </c>
      <c r="Q43" s="53" t="s">
        <v>74</v>
      </c>
      <c r="R43" s="83">
        <f>[7]!s_pq_pctchange(P43,$Q$18,$Q$19)</f>
        <v>5.2367300902641301</v>
      </c>
    </row>
    <row r="44" spans="1:18">
      <c r="H44" s="87">
        <v>41635</v>
      </c>
      <c r="I44" s="92">
        <v>2303.4780000000001</v>
      </c>
      <c r="J44" s="92">
        <v>3059.4539</v>
      </c>
      <c r="K44" s="92">
        <v>1.6838139999999999</v>
      </c>
      <c r="L44" s="92">
        <v>1.596411</v>
      </c>
      <c r="M44" s="46">
        <f t="shared" si="0"/>
        <v>-3.233668871568196E-2</v>
      </c>
      <c r="N44" s="46">
        <f t="shared" si="1"/>
        <v>4.6587154263558306E-2</v>
      </c>
      <c r="O44" s="49"/>
      <c r="P44" s="50" t="s">
        <v>99</v>
      </c>
      <c r="Q44" s="53" t="s">
        <v>100</v>
      </c>
      <c r="R44" s="83">
        <f>[7]!s_pq_pctchange(P44,$Q$18,$Q$19)</f>
        <v>2.9824500803332432</v>
      </c>
    </row>
    <row r="45" spans="1:18">
      <c r="H45" s="87">
        <v>41638</v>
      </c>
      <c r="I45" s="92">
        <v>2299.4580000000001</v>
      </c>
      <c r="J45" s="92">
        <v>3091.7714999999998</v>
      </c>
      <c r="K45" s="92">
        <v>-0.17451900000000001</v>
      </c>
      <c r="L45" s="92">
        <v>1.056319</v>
      </c>
      <c r="M45" s="46">
        <f t="shared" si="0"/>
        <v>-3.4025442205562473E-2</v>
      </c>
      <c r="N45" s="46">
        <f t="shared" si="1"/>
        <v>5.7642455674253856E-2</v>
      </c>
      <c r="O45" s="49"/>
      <c r="P45" s="50" t="s">
        <v>101</v>
      </c>
      <c r="Q45" s="53" t="s">
        <v>102</v>
      </c>
      <c r="R45" s="83">
        <f>[7]!s_pq_pctchange(P45,$Q$18,$Q$19)</f>
        <v>4.0385672655224081</v>
      </c>
    </row>
    <row r="46" spans="1:18">
      <c r="H46" s="87">
        <v>41639</v>
      </c>
      <c r="I46" s="92">
        <v>2330.0259999999998</v>
      </c>
      <c r="J46" s="92">
        <v>3093.5338999999999</v>
      </c>
      <c r="K46" s="92">
        <v>1.3293569999999999</v>
      </c>
      <c r="L46" s="92">
        <v>5.7002999999999998E-2</v>
      </c>
      <c r="M46" s="46">
        <f t="shared" si="0"/>
        <v>-2.1184194275545853E-2</v>
      </c>
      <c r="N46" s="46">
        <f t="shared" si="1"/>
        <v>5.8245342745268047E-2</v>
      </c>
      <c r="O46" s="49"/>
      <c r="P46" s="50" t="s">
        <v>77</v>
      </c>
      <c r="Q46" s="53" t="s">
        <v>78</v>
      </c>
      <c r="R46" s="83">
        <f>[7]!s_pq_pctchange(P46,$Q$18,$Q$19)</f>
        <v>4.974060738998376</v>
      </c>
    </row>
    <row r="47" spans="1:18">
      <c r="H47" s="87">
        <v>41641</v>
      </c>
      <c r="I47" s="92">
        <v>2321.9780000000001</v>
      </c>
      <c r="J47" s="92">
        <v>3124.9630000000002</v>
      </c>
      <c r="K47" s="92">
        <v>-0.34540399999999999</v>
      </c>
      <c r="L47" s="92">
        <v>1.0159609999999999</v>
      </c>
      <c r="M47" s="46">
        <f t="shared" si="0"/>
        <v>-2.4565061958769285E-2</v>
      </c>
      <c r="N47" s="46">
        <f t="shared" si="1"/>
        <v>6.899670341459041E-2</v>
      </c>
      <c r="O47" s="49"/>
      <c r="P47" s="50" t="s">
        <v>84</v>
      </c>
      <c r="Q47" s="53" t="s">
        <v>85</v>
      </c>
      <c r="R47" s="83">
        <f>[7]!s_pq_pctchange(P47,$Q$18,$Q$19)</f>
        <v>4.6058847532486569</v>
      </c>
    </row>
    <row r="48" spans="1:18">
      <c r="H48" s="87">
        <v>41642</v>
      </c>
      <c r="I48" s="92">
        <v>2290.779</v>
      </c>
      <c r="J48" s="92">
        <v>3100.5751</v>
      </c>
      <c r="K48" s="92">
        <v>-1.343639</v>
      </c>
      <c r="L48" s="92">
        <v>-0.78042199999999995</v>
      </c>
      <c r="M48" s="46">
        <f t="shared" si="0"/>
        <v>-3.7671385374386634E-2</v>
      </c>
      <c r="N48" s="46">
        <f t="shared" si="1"/>
        <v>6.0654017532164151E-2</v>
      </c>
      <c r="O48" s="49"/>
      <c r="P48" s="50" t="s">
        <v>23</v>
      </c>
      <c r="Q48" s="53" t="s">
        <v>89</v>
      </c>
      <c r="R48" s="83">
        <f>[7]!s_pq_pctchange(P48,$Q$18,$Q$19)</f>
        <v>1.7678157231574065</v>
      </c>
    </row>
    <row r="49" spans="8:18">
      <c r="H49" s="87">
        <v>41645</v>
      </c>
      <c r="I49" s="92">
        <v>2238.6370000000002</v>
      </c>
      <c r="J49" s="92">
        <v>2974.2862</v>
      </c>
      <c r="K49" s="92">
        <v>-2.2761689999999999</v>
      </c>
      <c r="L49" s="92">
        <v>-4.07308</v>
      </c>
      <c r="M49" s="46">
        <f t="shared" si="0"/>
        <v>-5.9575610366761955E-2</v>
      </c>
      <c r="N49" s="46">
        <f t="shared" si="1"/>
        <v>1.7452732340033972E-2</v>
      </c>
      <c r="O49" s="49"/>
      <c r="P49" s="50" t="s">
        <v>106</v>
      </c>
      <c r="Q49" s="53" t="s">
        <v>62</v>
      </c>
      <c r="R49" s="83">
        <f>[7]!s_pq_pctchange(P49,$Q$18,$Q$19)</f>
        <v>3.7289371723771225</v>
      </c>
    </row>
    <row r="50" spans="8:18">
      <c r="H50" s="87">
        <v>41646</v>
      </c>
      <c r="I50" s="92">
        <v>2238.0010000000002</v>
      </c>
      <c r="J50" s="92">
        <v>2973.3964000000001</v>
      </c>
      <c r="K50" s="92">
        <v>-2.8410000000000001E-2</v>
      </c>
      <c r="L50" s="92">
        <v>-2.9916000000000002E-2</v>
      </c>
      <c r="M50" s="46">
        <f t="shared" si="0"/>
        <v>-5.9842786292026662E-2</v>
      </c>
      <c r="N50" s="46">
        <f t="shared" si="1"/>
        <v>1.7148346890766719E-2</v>
      </c>
      <c r="O50" s="49"/>
      <c r="P50" s="50" t="s">
        <v>92</v>
      </c>
      <c r="Q50" s="53" t="s">
        <v>93</v>
      </c>
      <c r="R50" s="83">
        <f>[7]!s_pq_pctchange(P50,$Q$18,$Q$19)</f>
        <v>5.6955117048193893</v>
      </c>
    </row>
    <row r="51" spans="8:18">
      <c r="H51" s="87">
        <v>41647</v>
      </c>
      <c r="I51" s="92">
        <v>2241.9110000000001</v>
      </c>
      <c r="J51" s="92">
        <v>2970.4135999999999</v>
      </c>
      <c r="K51" s="92">
        <v>0.174709</v>
      </c>
      <c r="L51" s="92">
        <v>-0.100316</v>
      </c>
      <c r="M51" s="46">
        <f t="shared" si="0"/>
        <v>-5.820024247475486E-2</v>
      </c>
      <c r="N51" s="46">
        <f t="shared" si="1"/>
        <v>1.6127981732220853E-2</v>
      </c>
      <c r="O51" s="49"/>
      <c r="P51" s="50" t="s">
        <v>118</v>
      </c>
      <c r="Q51" s="53" t="s">
        <v>103</v>
      </c>
      <c r="R51" s="83">
        <f>[7]!s_pq_pctchange(P51,$Q$18,$Q$19)</f>
        <v>2.9922821602573091</v>
      </c>
    </row>
    <row r="52" spans="8:18">
      <c r="H52" s="87">
        <v>41648</v>
      </c>
      <c r="I52" s="92">
        <v>2222.221</v>
      </c>
      <c r="J52" s="92">
        <v>2921.2955999999999</v>
      </c>
      <c r="K52" s="92">
        <v>-0.87826899999999997</v>
      </c>
      <c r="L52" s="92">
        <v>-1.6535740000000001</v>
      </c>
      <c r="M52" s="46">
        <f t="shared" si="0"/>
        <v>-6.6471773871706885E-2</v>
      </c>
      <c r="N52" s="46">
        <f t="shared" si="1"/>
        <v>-6.7445083364248148E-4</v>
      </c>
      <c r="O52" s="49"/>
      <c r="P52" s="49"/>
    </row>
    <row r="53" spans="8:18">
      <c r="H53" s="87">
        <v>41649</v>
      </c>
      <c r="I53" s="92">
        <v>2204.8510000000001</v>
      </c>
      <c r="J53" s="92">
        <v>2875.5337</v>
      </c>
      <c r="K53" s="92">
        <v>-0.78164999999999996</v>
      </c>
      <c r="L53" s="92">
        <v>-1.5664929999999999</v>
      </c>
      <c r="M53" s="46">
        <f t="shared" si="0"/>
        <v>-7.3768701264548708E-2</v>
      </c>
      <c r="N53" s="46">
        <f t="shared" si="1"/>
        <v>-1.6328818658793764E-2</v>
      </c>
      <c r="O53" s="49"/>
      <c r="P53" s="49"/>
    </row>
    <row r="54" spans="8:18">
      <c r="H54" s="87">
        <v>41652</v>
      </c>
      <c r="I54" s="92">
        <v>2193.6790000000001</v>
      </c>
      <c r="J54" s="92">
        <v>2867.5981000000002</v>
      </c>
      <c r="K54" s="92">
        <v>-0.50670099999999996</v>
      </c>
      <c r="L54" s="92">
        <v>-0.27596999999999999</v>
      </c>
      <c r="M54" s="46">
        <f t="shared" si="0"/>
        <v>-7.8461923649858378E-2</v>
      </c>
      <c r="N54" s="46">
        <f t="shared" si="1"/>
        <v>-1.9043452476735445E-2</v>
      </c>
      <c r="O54" s="49"/>
      <c r="P54" s="49"/>
    </row>
    <row r="55" spans="8:18">
      <c r="H55" s="87">
        <v>41653</v>
      </c>
      <c r="I55" s="92">
        <v>2212.846</v>
      </c>
      <c r="J55" s="92">
        <v>2920.0295000000001</v>
      </c>
      <c r="K55" s="92">
        <v>0.87373800000000001</v>
      </c>
      <c r="L55" s="92">
        <v>1.828408</v>
      </c>
      <c r="M55" s="46">
        <f t="shared" si="0"/>
        <v>-7.041009824176403E-2</v>
      </c>
      <c r="N55" s="46">
        <f t="shared" si="1"/>
        <v>-1.1075621140618219E-3</v>
      </c>
      <c r="O55" s="49"/>
      <c r="P55" s="49"/>
    </row>
    <row r="56" spans="8:18">
      <c r="H56" s="87">
        <v>41654</v>
      </c>
      <c r="I56" s="92">
        <v>2208.9409999999998</v>
      </c>
      <c r="J56" s="92">
        <v>2958.0270999999998</v>
      </c>
      <c r="K56" s="92">
        <v>-0.17646999999999999</v>
      </c>
      <c r="L56" s="92">
        <v>1.301275</v>
      </c>
      <c r="M56" s="46">
        <f t="shared" si="0"/>
        <v>-7.2050541619371966E-2</v>
      </c>
      <c r="N56" s="46">
        <f t="shared" si="1"/>
        <v>1.1890770710251797E-2</v>
      </c>
      <c r="O56" s="49"/>
      <c r="P56" s="49"/>
    </row>
    <row r="57" spans="8:18">
      <c r="H57" s="87">
        <v>41655</v>
      </c>
      <c r="I57" s="92">
        <v>2211.8440000000001</v>
      </c>
      <c r="J57" s="92">
        <v>2947.2669999999998</v>
      </c>
      <c r="K57" s="92">
        <v>0.13142000000000001</v>
      </c>
      <c r="L57" s="92">
        <v>-0.363759</v>
      </c>
      <c r="M57" s="46">
        <f t="shared" si="0"/>
        <v>-7.08310263504357E-2</v>
      </c>
      <c r="N57" s="46">
        <f t="shared" si="1"/>
        <v>8.2099234719290592E-3</v>
      </c>
      <c r="O57" s="49"/>
      <c r="P57" s="49"/>
    </row>
    <row r="58" spans="8:18">
      <c r="H58" s="87">
        <v>41656</v>
      </c>
      <c r="I58" s="92">
        <v>2178.4879999999998</v>
      </c>
      <c r="J58" s="92">
        <v>2877.5524</v>
      </c>
      <c r="K58" s="92">
        <v>-1.5080629999999999</v>
      </c>
      <c r="L58" s="92">
        <v>-2.3653979999999999</v>
      </c>
      <c r="M58" s="46">
        <f t="shared" si="0"/>
        <v>-8.4843479437115898E-2</v>
      </c>
      <c r="N58" s="46">
        <f t="shared" si="1"/>
        <v>-1.5638255716069915E-2</v>
      </c>
      <c r="O58" s="49"/>
      <c r="P58" s="49"/>
    </row>
    <row r="59" spans="8:18">
      <c r="H59" s="87">
        <v>41659</v>
      </c>
      <c r="I59" s="92">
        <v>2165.9929999999999</v>
      </c>
      <c r="J59" s="92">
        <v>2857.6970999999999</v>
      </c>
      <c r="K59" s="92">
        <v>-0.57356300000000005</v>
      </c>
      <c r="L59" s="92">
        <v>-0.69000700000000004</v>
      </c>
      <c r="M59" s="46">
        <f t="shared" si="0"/>
        <v>-9.0092478157528078E-2</v>
      </c>
      <c r="N59" s="46">
        <f t="shared" si="1"/>
        <v>-2.2430416213748749E-2</v>
      </c>
      <c r="O59" s="49"/>
      <c r="P59" s="49"/>
    </row>
    <row r="60" spans="8:18">
      <c r="H60" s="87">
        <v>41660</v>
      </c>
      <c r="I60" s="92">
        <v>2187.41</v>
      </c>
      <c r="J60" s="92">
        <v>2873.9277999999999</v>
      </c>
      <c r="K60" s="92">
        <v>0.988784</v>
      </c>
      <c r="L60" s="92">
        <v>0.56796400000000002</v>
      </c>
      <c r="M60" s="46">
        <f t="shared" si="0"/>
        <v>-8.1095454900619979E-2</v>
      </c>
      <c r="N60" s="46">
        <f t="shared" si="1"/>
        <v>-1.6878169741034954E-2</v>
      </c>
      <c r="O60" s="49"/>
      <c r="P60" s="49"/>
    </row>
    <row r="61" spans="8:18">
      <c r="H61" s="87">
        <v>41661</v>
      </c>
      <c r="I61" s="92">
        <v>2243.7959999999998</v>
      </c>
      <c r="J61" s="92">
        <v>2945.2674000000002</v>
      </c>
      <c r="K61" s="92">
        <v>2.5777519999999998</v>
      </c>
      <c r="L61" s="92">
        <v>2.4823029999999999</v>
      </c>
      <c r="M61" s="46">
        <f t="shared" si="0"/>
        <v>-5.7408376721415522E-2</v>
      </c>
      <c r="N61" s="46">
        <f t="shared" si="1"/>
        <v>7.5258943144165258E-3</v>
      </c>
      <c r="O61" s="49"/>
      <c r="P61" s="49"/>
    </row>
    <row r="62" spans="8:18">
      <c r="H62" s="87">
        <v>41662</v>
      </c>
      <c r="I62" s="92">
        <v>2231.8890000000001</v>
      </c>
      <c r="J62" s="92">
        <v>2948.0214999999998</v>
      </c>
      <c r="K62" s="92">
        <v>-0.530663</v>
      </c>
      <c r="L62" s="92">
        <v>9.3508999999999995E-2</v>
      </c>
      <c r="M62" s="46">
        <f t="shared" si="0"/>
        <v>-6.2410363737337549E-2</v>
      </c>
      <c r="N62" s="46">
        <f t="shared" si="1"/>
        <v>8.4680250919244582E-3</v>
      </c>
      <c r="O62" s="49"/>
      <c r="P62" s="49"/>
    </row>
    <row r="63" spans="8:18">
      <c r="H63" s="87">
        <v>41663</v>
      </c>
      <c r="I63" s="92">
        <v>2245.6779999999999</v>
      </c>
      <c r="J63" s="92">
        <v>2976.3910999999998</v>
      </c>
      <c r="K63" s="92">
        <v>0.61781699999999995</v>
      </c>
      <c r="L63" s="92">
        <v>0.96232700000000004</v>
      </c>
      <c r="M63" s="46">
        <f t="shared" si="0"/>
        <v>-5.6617771231874392E-2</v>
      </c>
      <c r="N63" s="46">
        <f t="shared" si="1"/>
        <v>1.8172782836957335E-2</v>
      </c>
      <c r="O63" s="49"/>
      <c r="P63" s="49"/>
    </row>
    <row r="64" spans="8:18">
      <c r="H64" s="87">
        <v>41666</v>
      </c>
      <c r="I64" s="92">
        <v>2215.9189999999999</v>
      </c>
      <c r="J64" s="92">
        <v>2957.9850999999999</v>
      </c>
      <c r="K64" s="92">
        <v>-1.3251679999999999</v>
      </c>
      <c r="L64" s="92">
        <v>-0.61839999999999995</v>
      </c>
      <c r="M64" s="46">
        <f t="shared" si="0"/>
        <v>-6.9119168024250999E-2</v>
      </c>
      <c r="N64" s="46">
        <f t="shared" si="1"/>
        <v>1.1876403224446941E-2</v>
      </c>
      <c r="O64" s="49"/>
      <c r="P64" s="49"/>
    </row>
    <row r="65" spans="8:16">
      <c r="H65" s="87">
        <v>41667</v>
      </c>
      <c r="I65" s="92">
        <v>2219.855</v>
      </c>
      <c r="J65" s="92">
        <v>2919.5702999999999</v>
      </c>
      <c r="K65" s="92">
        <v>0.177624</v>
      </c>
      <c r="L65" s="92">
        <v>-1.298681</v>
      </c>
      <c r="M65" s="46">
        <f t="shared" si="0"/>
        <v>-6.7465701920726096E-2</v>
      </c>
      <c r="N65" s="46">
        <f t="shared" si="1"/>
        <v>-1.2646466255290534E-3</v>
      </c>
      <c r="O65" s="49"/>
      <c r="P65" s="49"/>
    </row>
    <row r="66" spans="8:16">
      <c r="H66" s="87">
        <v>41668</v>
      </c>
      <c r="I66" s="92">
        <v>2227.7809999999999</v>
      </c>
      <c r="J66" s="92">
        <v>2913.8202000000001</v>
      </c>
      <c r="K66" s="92">
        <v>0.35704999999999998</v>
      </c>
      <c r="L66" s="92">
        <v>-0.19694999999999999</v>
      </c>
      <c r="M66" s="46">
        <f t="shared" si="0"/>
        <v>-6.4136084965304985E-2</v>
      </c>
      <c r="N66" s="46">
        <f t="shared" si="1"/>
        <v>-3.2316580571217779E-3</v>
      </c>
      <c r="O66" s="49"/>
      <c r="P66" s="49"/>
    </row>
    <row r="67" spans="8:16">
      <c r="H67" s="87">
        <v>41669</v>
      </c>
      <c r="I67" s="92">
        <v>2202.4499999999998</v>
      </c>
      <c r="J67" s="92">
        <v>2886.1646000000001</v>
      </c>
      <c r="K67" s="92">
        <v>-1.137051</v>
      </c>
      <c r="L67" s="92">
        <v>-0.94911800000000002</v>
      </c>
      <c r="M67" s="46">
        <f t="shared" si="0"/>
        <v>-7.4777332391216311E-2</v>
      </c>
      <c r="N67" s="46">
        <f t="shared" si="1"/>
        <v>-1.2692168543470661E-2</v>
      </c>
      <c r="O67" s="49"/>
      <c r="P67" s="49"/>
    </row>
    <row r="68" spans="8:16">
      <c r="H68" s="87">
        <v>41677</v>
      </c>
      <c r="I68" s="92">
        <v>2212.4830000000002</v>
      </c>
      <c r="J68" s="92">
        <v>2944.0924</v>
      </c>
      <c r="K68" s="92">
        <v>0.455538</v>
      </c>
      <c r="L68" s="92">
        <v>2.0070860000000001</v>
      </c>
      <c r="M68" s="46">
        <f t="shared" si="0"/>
        <v>-7.0562590161372563E-2</v>
      </c>
      <c r="N68" s="46">
        <f t="shared" si="1"/>
        <v>7.1239467948740476E-3</v>
      </c>
      <c r="O68" s="49"/>
      <c r="P68" s="49"/>
    </row>
    <row r="69" spans="8:16">
      <c r="H69" s="87">
        <v>41680</v>
      </c>
      <c r="I69" s="92">
        <v>2267.5340000000001</v>
      </c>
      <c r="J69" s="92">
        <v>3018.9488000000001</v>
      </c>
      <c r="K69" s="92">
        <v>2.4882</v>
      </c>
      <c r="L69" s="92">
        <v>2.5425970000000002</v>
      </c>
      <c r="M69" s="46">
        <f t="shared" si="0"/>
        <v>-4.7436329372464225E-2</v>
      </c>
      <c r="N69" s="46">
        <f t="shared" si="1"/>
        <v>3.2731048328391132E-2</v>
      </c>
      <c r="O69" s="49"/>
      <c r="P69" s="49"/>
    </row>
    <row r="70" spans="8:16">
      <c r="H70" s="87">
        <v>41681</v>
      </c>
      <c r="I70" s="92">
        <v>2285.5619999999999</v>
      </c>
      <c r="J70" s="92">
        <v>3032.4630000000002</v>
      </c>
      <c r="K70" s="92">
        <v>0.79504900000000001</v>
      </c>
      <c r="L70" s="92">
        <v>0.44764599999999999</v>
      </c>
      <c r="M70" s="46">
        <f t="shared" ref="M70:M133" si="2">I70/$I$5-1</f>
        <v>-3.9862984119836131E-2</v>
      </c>
      <c r="N70" s="46">
        <f t="shared" ref="N70:N133" si="3">J70/$J$5-1</f>
        <v>3.7354026344222024E-2</v>
      </c>
      <c r="O70" s="49"/>
      <c r="P70" s="49"/>
    </row>
    <row r="71" spans="8:16">
      <c r="H71" s="87">
        <v>41682</v>
      </c>
      <c r="I71" s="92">
        <v>2291.2460000000001</v>
      </c>
      <c r="J71" s="92">
        <v>3127.7266</v>
      </c>
      <c r="K71" s="92">
        <v>0.248692</v>
      </c>
      <c r="L71" s="92">
        <v>3.1414599999999999</v>
      </c>
      <c r="M71" s="46">
        <f t="shared" si="2"/>
        <v>-3.7475204309766141E-2</v>
      </c>
      <c r="N71" s="46">
        <f t="shared" si="3"/>
        <v>6.9942083980554459E-2</v>
      </c>
      <c r="O71" s="49"/>
      <c r="P71" s="49"/>
    </row>
    <row r="72" spans="8:16">
      <c r="H72" s="87">
        <v>41683</v>
      </c>
      <c r="I72" s="92">
        <v>2279.5540000000001</v>
      </c>
      <c r="J72" s="92">
        <v>3065.2426999999998</v>
      </c>
      <c r="K72" s="92">
        <v>-0.51029000000000002</v>
      </c>
      <c r="L72" s="92">
        <v>-1.9977419999999999</v>
      </c>
      <c r="M72" s="46">
        <f t="shared" si="2"/>
        <v>-4.2386872420135058E-2</v>
      </c>
      <c r="N72" s="46">
        <f t="shared" si="3"/>
        <v>4.8567404307071183E-2</v>
      </c>
      <c r="O72" s="49"/>
      <c r="P72" s="49"/>
    </row>
    <row r="73" spans="8:16">
      <c r="H73" s="87">
        <v>41684</v>
      </c>
      <c r="I73" s="92">
        <v>2295.5749999999998</v>
      </c>
      <c r="J73" s="92">
        <v>3105.5065</v>
      </c>
      <c r="K73" s="92">
        <v>0.70281300000000002</v>
      </c>
      <c r="L73" s="92">
        <v>1.3135600000000001</v>
      </c>
      <c r="M73" s="46">
        <f t="shared" si="2"/>
        <v>-3.5656643648648734E-2</v>
      </c>
      <c r="N73" s="46">
        <f t="shared" si="3"/>
        <v>6.2340965615459432E-2</v>
      </c>
      <c r="O73" s="49"/>
      <c r="P73" s="49"/>
    </row>
    <row r="74" spans="8:16">
      <c r="H74" s="87">
        <v>41687</v>
      </c>
      <c r="I74" s="92">
        <v>2311.6469999999999</v>
      </c>
      <c r="J74" s="92">
        <v>3133.1374999999998</v>
      </c>
      <c r="K74" s="92">
        <v>0.70013000000000003</v>
      </c>
      <c r="L74" s="92">
        <v>0.88974200000000003</v>
      </c>
      <c r="M74" s="46">
        <f t="shared" si="2"/>
        <v>-2.8904990392589092E-2</v>
      </c>
      <c r="N74" s="46">
        <f t="shared" si="3"/>
        <v>7.1793060860122493E-2</v>
      </c>
      <c r="O74" s="49"/>
      <c r="P74" s="49"/>
    </row>
    <row r="75" spans="8:16">
      <c r="H75" s="87">
        <v>41688</v>
      </c>
      <c r="I75" s="92">
        <v>2282.442</v>
      </c>
      <c r="J75" s="92">
        <v>3123.7885999999999</v>
      </c>
      <c r="K75" s="92">
        <v>-1.263385</v>
      </c>
      <c r="L75" s="92">
        <v>-0.29838799999999999</v>
      </c>
      <c r="M75" s="46">
        <f t="shared" si="2"/>
        <v>-4.1173658470191055E-2</v>
      </c>
      <c r="N75" s="46">
        <f t="shared" si="3"/>
        <v>6.859496114484509E-2</v>
      </c>
      <c r="O75" s="49"/>
      <c r="P75" s="49"/>
    </row>
    <row r="76" spans="8:16">
      <c r="H76" s="87">
        <v>41689</v>
      </c>
      <c r="I76" s="92">
        <v>2308.6559999999999</v>
      </c>
      <c r="J76" s="92">
        <v>3127.6172000000001</v>
      </c>
      <c r="K76" s="92">
        <v>1.1485069999999999</v>
      </c>
      <c r="L76" s="92">
        <v>0.12256300000000001</v>
      </c>
      <c r="M76" s="46">
        <f t="shared" si="2"/>
        <v>-3.016147339961206E-2</v>
      </c>
      <c r="N76" s="46">
        <f t="shared" si="3"/>
        <v>6.9904660100862603E-2</v>
      </c>
      <c r="O76" s="49"/>
      <c r="P76" s="49"/>
    </row>
    <row r="77" spans="8:16">
      <c r="H77" s="87">
        <v>41690</v>
      </c>
      <c r="I77" s="92">
        <v>2287.4360000000001</v>
      </c>
      <c r="J77" s="92">
        <v>3104.0198</v>
      </c>
      <c r="K77" s="92">
        <v>-0.91914899999999999</v>
      </c>
      <c r="L77" s="92">
        <v>-0.75448499999999996</v>
      </c>
      <c r="M77" s="46">
        <f t="shared" si="2"/>
        <v>-3.9075739333757298E-2</v>
      </c>
      <c r="N77" s="46">
        <f t="shared" si="3"/>
        <v>6.1832390826264572E-2</v>
      </c>
      <c r="O77" s="49"/>
      <c r="P77" s="49"/>
    </row>
    <row r="78" spans="8:16">
      <c r="H78" s="87">
        <v>41691</v>
      </c>
      <c r="I78" s="92">
        <v>2264.2939999999999</v>
      </c>
      <c r="J78" s="92">
        <v>3094.7334000000001</v>
      </c>
      <c r="K78" s="92">
        <v>-1.0117</v>
      </c>
      <c r="L78" s="92">
        <v>-0.29917300000000002</v>
      </c>
      <c r="M78" s="46">
        <f t="shared" si="2"/>
        <v>-4.8797414274756146E-2</v>
      </c>
      <c r="N78" s="46">
        <f t="shared" si="3"/>
        <v>5.8655671298196932E-2</v>
      </c>
      <c r="O78" s="49"/>
      <c r="P78" s="49"/>
    </row>
    <row r="79" spans="8:16">
      <c r="H79" s="87">
        <v>41694</v>
      </c>
      <c r="I79" s="92">
        <v>2214.509</v>
      </c>
      <c r="J79" s="92">
        <v>3074.4492</v>
      </c>
      <c r="K79" s="92">
        <v>-2.198699</v>
      </c>
      <c r="L79" s="92">
        <v>-0.655443</v>
      </c>
      <c r="M79" s="46">
        <f t="shared" si="2"/>
        <v>-6.9711492009507547E-2</v>
      </c>
      <c r="N79" s="46">
        <f t="shared" si="3"/>
        <v>5.1716791403810136E-2</v>
      </c>
      <c r="O79" s="49"/>
      <c r="P79" s="49"/>
    </row>
    <row r="80" spans="8:16">
      <c r="H80" s="87">
        <v>41695</v>
      </c>
      <c r="I80" s="92">
        <v>2157.9090000000001</v>
      </c>
      <c r="J80" s="92">
        <v>2927.0536000000002</v>
      </c>
      <c r="K80" s="92">
        <v>-2.5558709999999998</v>
      </c>
      <c r="L80" s="92">
        <v>-4.7942119999999999</v>
      </c>
      <c r="M80" s="46">
        <f t="shared" si="2"/>
        <v>-9.3488469006332453E-2</v>
      </c>
      <c r="N80" s="46">
        <f t="shared" si="3"/>
        <v>1.2952630536136045E-3</v>
      </c>
      <c r="O80" s="49"/>
      <c r="P80" s="49"/>
    </row>
    <row r="81" spans="1:16">
      <c r="H81" s="87">
        <v>41696</v>
      </c>
      <c r="I81" s="92">
        <v>2163.4050000000002</v>
      </c>
      <c r="J81" s="92">
        <v>2932.6911</v>
      </c>
      <c r="K81" s="92">
        <v>0.254691</v>
      </c>
      <c r="L81" s="92">
        <v>0.19259999999999999</v>
      </c>
      <c r="M81" s="46">
        <f t="shared" si="2"/>
        <v>-9.1179665727630144E-2</v>
      </c>
      <c r="N81" s="46">
        <f t="shared" si="3"/>
        <v>3.2237559399292959E-3</v>
      </c>
      <c r="O81" s="49"/>
      <c r="P81" s="49"/>
    </row>
    <row r="82" spans="1:16">
      <c r="A82" s="77" t="s">
        <v>37</v>
      </c>
      <c r="H82" s="87">
        <v>41697</v>
      </c>
      <c r="I82" s="92">
        <v>2154.1080000000002</v>
      </c>
      <c r="J82" s="92">
        <v>2908.3047999999999</v>
      </c>
      <c r="K82" s="92">
        <v>-0.42973899999999998</v>
      </c>
      <c r="L82" s="92">
        <v>-0.83153299999999997</v>
      </c>
      <c r="M82" s="46">
        <f t="shared" si="2"/>
        <v>-9.5085223238928318E-2</v>
      </c>
      <c r="N82" s="46">
        <f t="shared" si="3"/>
        <v>-5.1183826097046525E-3</v>
      </c>
      <c r="O82" s="49"/>
      <c r="P82" s="49"/>
    </row>
    <row r="83" spans="1:16">
      <c r="H83" s="87">
        <v>41698</v>
      </c>
      <c r="I83" s="92">
        <v>2178.971</v>
      </c>
      <c r="J83" s="92">
        <v>2926.9771000000001</v>
      </c>
      <c r="K83" s="92">
        <v>1.1542129999999999</v>
      </c>
      <c r="L83" s="92">
        <v>0.64203399999999999</v>
      </c>
      <c r="M83" s="46">
        <f t="shared" si="2"/>
        <v>-8.464057696557048E-2</v>
      </c>
      <c r="N83" s="46">
        <f t="shared" si="3"/>
        <v>1.2690937044688155E-3</v>
      </c>
      <c r="O83" s="49"/>
      <c r="P83" s="49"/>
    </row>
    <row r="84" spans="1:16">
      <c r="H84" s="87">
        <v>41701</v>
      </c>
      <c r="I84" s="92">
        <v>2190.37</v>
      </c>
      <c r="J84" s="92">
        <v>2985.8218000000002</v>
      </c>
      <c r="K84" s="92">
        <v>0.52313699999999996</v>
      </c>
      <c r="L84" s="92">
        <v>2.0104259999999998</v>
      </c>
      <c r="M84" s="46">
        <f t="shared" si="2"/>
        <v>-7.9851994619513866E-2</v>
      </c>
      <c r="N84" s="46">
        <f t="shared" si="3"/>
        <v>2.1398864941254869E-2</v>
      </c>
      <c r="O84" s="49"/>
      <c r="P84" s="49"/>
    </row>
    <row r="85" spans="1:16">
      <c r="H85" s="87">
        <v>41702</v>
      </c>
      <c r="I85" s="92">
        <v>2184.2730000000001</v>
      </c>
      <c r="J85" s="92">
        <v>2975.4773</v>
      </c>
      <c r="K85" s="92">
        <v>-0.27835500000000002</v>
      </c>
      <c r="L85" s="92">
        <v>-0.34645399999999998</v>
      </c>
      <c r="M85" s="46">
        <f t="shared" si="2"/>
        <v>-8.241327074583249E-2</v>
      </c>
      <c r="N85" s="46">
        <f t="shared" si="3"/>
        <v>1.786018739580153E-2</v>
      </c>
      <c r="O85" s="49"/>
      <c r="P85" s="49"/>
    </row>
    <row r="86" spans="1:16">
      <c r="H86" s="87">
        <v>41703</v>
      </c>
      <c r="I86" s="92">
        <v>2163.9760000000001</v>
      </c>
      <c r="J86" s="92">
        <v>2977.7701000000002</v>
      </c>
      <c r="K86" s="92">
        <v>-0.929234</v>
      </c>
      <c r="L86" s="92">
        <v>7.7057E-2</v>
      </c>
      <c r="M86" s="46">
        <f t="shared" si="2"/>
        <v>-9.0939795517997801E-2</v>
      </c>
      <c r="N86" s="46">
        <f t="shared" si="3"/>
        <v>1.8644515287552288E-2</v>
      </c>
      <c r="O86" s="49"/>
      <c r="P86" s="49"/>
    </row>
    <row r="87" spans="1:16">
      <c r="H87" s="87">
        <v>41704</v>
      </c>
      <c r="I87" s="92">
        <v>2173.634</v>
      </c>
      <c r="J87" s="92">
        <v>2962.0677000000001</v>
      </c>
      <c r="K87" s="92">
        <v>0.44630799999999998</v>
      </c>
      <c r="L87" s="92">
        <v>-0.52732100000000004</v>
      </c>
      <c r="M87" s="46">
        <f t="shared" si="2"/>
        <v>-8.688258626295664E-2</v>
      </c>
      <c r="N87" s="46">
        <f t="shared" si="3"/>
        <v>1.3272991261284783E-2</v>
      </c>
      <c r="O87" s="49"/>
      <c r="P87" s="49"/>
    </row>
    <row r="88" spans="1:16">
      <c r="H88" s="87">
        <v>41705</v>
      </c>
      <c r="I88" s="92">
        <v>2168.3580000000002</v>
      </c>
      <c r="J88" s="92">
        <v>2936.1977999999999</v>
      </c>
      <c r="K88" s="92">
        <v>-0.242727</v>
      </c>
      <c r="L88" s="92">
        <v>-0.87337299999999995</v>
      </c>
      <c r="M88" s="46">
        <f t="shared" si="2"/>
        <v>-8.9098970196441529E-2</v>
      </c>
      <c r="N88" s="46">
        <f t="shared" si="3"/>
        <v>4.4233383797416259E-3</v>
      </c>
      <c r="O88" s="49"/>
      <c r="P88" s="49"/>
    </row>
    <row r="89" spans="1:16">
      <c r="H89" s="87">
        <v>41708</v>
      </c>
      <c r="I89" s="92">
        <v>2097.7869999999998</v>
      </c>
      <c r="J89" s="92">
        <v>2822.9187000000002</v>
      </c>
      <c r="K89" s="92">
        <v>-3.2545820000000001</v>
      </c>
      <c r="L89" s="92">
        <v>-3.8580199999999998</v>
      </c>
      <c r="M89" s="46">
        <f t="shared" si="2"/>
        <v>-0.11874499570250063</v>
      </c>
      <c r="N89" s="46">
        <f t="shared" si="3"/>
        <v>-3.4327515459414593E-2</v>
      </c>
      <c r="O89" s="49"/>
      <c r="P89" s="49"/>
    </row>
    <row r="90" spans="1:16">
      <c r="H90" s="87">
        <v>41709</v>
      </c>
      <c r="I90" s="92">
        <v>2108.6610000000001</v>
      </c>
      <c r="J90" s="92">
        <v>2818.1244000000002</v>
      </c>
      <c r="K90" s="92">
        <v>0.51835600000000004</v>
      </c>
      <c r="L90" s="92">
        <v>-0.16983500000000001</v>
      </c>
      <c r="M90" s="46">
        <f t="shared" si="2"/>
        <v>-0.11417695952116702</v>
      </c>
      <c r="N90" s="46">
        <f t="shared" si="3"/>
        <v>-3.5967563964046656E-2</v>
      </c>
      <c r="O90" s="49"/>
      <c r="P90" s="49"/>
    </row>
    <row r="91" spans="1:16">
      <c r="H91" s="87">
        <v>41710</v>
      </c>
      <c r="I91" s="92">
        <v>2114.134</v>
      </c>
      <c r="J91" s="92">
        <v>2810.6084000000001</v>
      </c>
      <c r="K91" s="92">
        <v>0.25954899999999997</v>
      </c>
      <c r="L91" s="92">
        <v>-0.26670199999999999</v>
      </c>
      <c r="M91" s="46">
        <f t="shared" si="2"/>
        <v>-0.11187781826491927</v>
      </c>
      <c r="N91" s="46">
        <f t="shared" si="3"/>
        <v>-3.8538659757137439E-2</v>
      </c>
      <c r="O91" s="49"/>
      <c r="P91" s="49"/>
    </row>
    <row r="92" spans="1:16">
      <c r="H92" s="87">
        <v>41711</v>
      </c>
      <c r="I92" s="92">
        <v>2140.3330000000001</v>
      </c>
      <c r="J92" s="92">
        <v>2839.1480000000001</v>
      </c>
      <c r="K92" s="92">
        <v>1.239231</v>
      </c>
      <c r="L92" s="92">
        <v>1.0154240000000001</v>
      </c>
      <c r="M92" s="46">
        <f t="shared" si="2"/>
        <v>-0.10087193451333232</v>
      </c>
      <c r="N92" s="46">
        <f t="shared" si="3"/>
        <v>-2.8775747902894278E-2</v>
      </c>
      <c r="O92" s="49"/>
      <c r="P92" s="49"/>
    </row>
    <row r="93" spans="1:16">
      <c r="H93" s="87">
        <v>41712</v>
      </c>
      <c r="I93" s="92">
        <v>2122.8359999999998</v>
      </c>
      <c r="J93" s="92">
        <v>2822.3991999999998</v>
      </c>
      <c r="K93" s="92">
        <v>-0.81749000000000005</v>
      </c>
      <c r="L93" s="92">
        <v>-0.58992299999999998</v>
      </c>
      <c r="M93" s="46">
        <f t="shared" si="2"/>
        <v>-0.10822221307364077</v>
      </c>
      <c r="N93" s="46">
        <f t="shared" si="3"/>
        <v>-3.4505227575501785E-2</v>
      </c>
      <c r="O93" s="49"/>
      <c r="P93" s="49"/>
    </row>
    <row r="94" spans="1:16">
      <c r="H94" s="87">
        <v>41715</v>
      </c>
      <c r="I94" s="92">
        <v>2143.038</v>
      </c>
      <c r="J94" s="92">
        <v>2856.8146000000002</v>
      </c>
      <c r="K94" s="92">
        <v>0.95165100000000002</v>
      </c>
      <c r="L94" s="92">
        <v>1.2193670000000001</v>
      </c>
      <c r="M94" s="46">
        <f t="shared" si="2"/>
        <v>-9.9735596655091907E-2</v>
      </c>
      <c r="N94" s="46">
        <f t="shared" si="3"/>
        <v>-2.2732304457149688E-2</v>
      </c>
      <c r="O94" s="49"/>
      <c r="P94" s="49"/>
    </row>
    <row r="95" spans="1:16">
      <c r="H95" s="87">
        <v>41716</v>
      </c>
      <c r="I95" s="92">
        <v>2138.1329999999998</v>
      </c>
      <c r="J95" s="92">
        <v>2893.1154999999999</v>
      </c>
      <c r="K95" s="92">
        <v>-0.228881</v>
      </c>
      <c r="L95" s="92">
        <v>1.2706770000000001</v>
      </c>
      <c r="M95" s="46">
        <f t="shared" si="2"/>
        <v>-0.10179612796550586</v>
      </c>
      <c r="N95" s="46">
        <f t="shared" si="3"/>
        <v>-1.0314383851055431E-2</v>
      </c>
      <c r="O95" s="49"/>
      <c r="P95" s="49"/>
    </row>
    <row r="96" spans="1:16">
      <c r="H96" s="87">
        <v>41717</v>
      </c>
      <c r="I96" s="92">
        <v>2120.87</v>
      </c>
      <c r="J96" s="92">
        <v>2868.3784000000001</v>
      </c>
      <c r="K96" s="92">
        <v>-0.80738699999999997</v>
      </c>
      <c r="L96" s="92">
        <v>-0.85503300000000004</v>
      </c>
      <c r="M96" s="46">
        <f t="shared" si="2"/>
        <v>-0.10904810594953751</v>
      </c>
      <c r="N96" s="46">
        <f t="shared" si="3"/>
        <v>-1.8776525115459797E-2</v>
      </c>
      <c r="O96" s="49"/>
      <c r="P96" s="49"/>
    </row>
    <row r="97" spans="8:16">
      <c r="H97" s="87">
        <v>41718</v>
      </c>
      <c r="I97" s="92">
        <v>2086.9670000000001</v>
      </c>
      <c r="J97" s="92">
        <v>2807.5731999999998</v>
      </c>
      <c r="K97" s="92">
        <v>-1.5985419999999999</v>
      </c>
      <c r="L97" s="92">
        <v>-2.1198459999999999</v>
      </c>
      <c r="M97" s="46">
        <f t="shared" si="2"/>
        <v>-0.12329034713546239</v>
      </c>
      <c r="N97" s="46">
        <f t="shared" si="3"/>
        <v>-3.9576950064640015E-2</v>
      </c>
      <c r="O97" s="49"/>
      <c r="P97" s="49"/>
    </row>
    <row r="98" spans="8:16">
      <c r="H98" s="87">
        <v>41719</v>
      </c>
      <c r="I98" s="92">
        <v>2158.7979999999998</v>
      </c>
      <c r="J98" s="92">
        <v>2861.3948999999998</v>
      </c>
      <c r="K98" s="92">
        <v>3.4418850000000001</v>
      </c>
      <c r="L98" s="92">
        <v>1.917019</v>
      </c>
      <c r="M98" s="46">
        <f t="shared" si="2"/>
        <v>-9.3115010834067924E-2</v>
      </c>
      <c r="N98" s="46">
        <f t="shared" si="3"/>
        <v>-2.1165461713523848E-2</v>
      </c>
      <c r="O98" s="49"/>
      <c r="P98" s="49"/>
    </row>
    <row r="99" spans="8:16">
      <c r="H99" s="87">
        <v>41722</v>
      </c>
      <c r="I99" s="92">
        <v>2176.5540000000001</v>
      </c>
      <c r="J99" s="92">
        <v>2875.2222000000002</v>
      </c>
      <c r="K99" s="92">
        <v>0.82249499999999998</v>
      </c>
      <c r="L99" s="92">
        <v>0.483236</v>
      </c>
      <c r="M99" s="46">
        <f t="shared" si="2"/>
        <v>-8.5655929499162786E-2</v>
      </c>
      <c r="N99" s="46">
        <f t="shared" si="3"/>
        <v>-1.6435377511846871E-2</v>
      </c>
      <c r="O99" s="49"/>
      <c r="P99" s="49"/>
    </row>
    <row r="100" spans="8:16">
      <c r="H100" s="87">
        <v>41723</v>
      </c>
      <c r="I100" s="92">
        <v>2174.44</v>
      </c>
      <c r="J100" s="92">
        <v>2891.2148999999999</v>
      </c>
      <c r="K100" s="92">
        <v>-9.7126000000000004E-2</v>
      </c>
      <c r="L100" s="92">
        <v>0.55622499999999997</v>
      </c>
      <c r="M100" s="46">
        <f t="shared" si="2"/>
        <v>-8.6543995389114947E-2</v>
      </c>
      <c r="N100" s="46">
        <f t="shared" si="3"/>
        <v>-1.0964546792027741E-2</v>
      </c>
      <c r="O100" s="49"/>
      <c r="P100" s="49"/>
    </row>
    <row r="101" spans="8:16">
      <c r="H101" s="87">
        <v>41724</v>
      </c>
      <c r="I101" s="92">
        <v>2171.047</v>
      </c>
      <c r="J101" s="92">
        <v>2892.7871</v>
      </c>
      <c r="K101" s="92">
        <v>-0.15604000000000001</v>
      </c>
      <c r="L101" s="92">
        <v>5.4378999999999997E-2</v>
      </c>
      <c r="M101" s="46">
        <f t="shared" si="2"/>
        <v>-8.7969353745125933E-2</v>
      </c>
      <c r="N101" s="46">
        <f t="shared" si="3"/>
        <v>-1.0426723906730051E-2</v>
      </c>
      <c r="O101" s="49"/>
      <c r="P101" s="49"/>
    </row>
    <row r="102" spans="8:16">
      <c r="H102" s="87">
        <v>41725</v>
      </c>
      <c r="I102" s="92">
        <v>2155.7069999999999</v>
      </c>
      <c r="J102" s="92">
        <v>2841.7797</v>
      </c>
      <c r="K102" s="92">
        <v>-0.70657199999999998</v>
      </c>
      <c r="L102" s="92">
        <v>-1.763261</v>
      </c>
      <c r="M102" s="46">
        <f t="shared" si="2"/>
        <v>-9.4413502634371538E-2</v>
      </c>
      <c r="N102" s="46">
        <f t="shared" si="3"/>
        <v>-2.787548808401763E-2</v>
      </c>
      <c r="O102" s="49"/>
      <c r="P102" s="49"/>
    </row>
    <row r="103" spans="8:16">
      <c r="H103" s="87">
        <v>41726</v>
      </c>
      <c r="I103" s="92">
        <v>2151.9650000000001</v>
      </c>
      <c r="J103" s="92">
        <v>2785.6417999999999</v>
      </c>
      <c r="K103" s="92">
        <v>-0.17358599999999999</v>
      </c>
      <c r="L103" s="92">
        <v>-1.975449</v>
      </c>
      <c r="M103" s="46">
        <f t="shared" si="2"/>
        <v>-9.5985471678931789E-2</v>
      </c>
      <c r="N103" s="46">
        <f t="shared" si="3"/>
        <v>-4.707930906897595E-2</v>
      </c>
      <c r="O103" s="49"/>
      <c r="P103" s="49"/>
    </row>
    <row r="104" spans="8:16">
      <c r="H104" s="87">
        <v>41729</v>
      </c>
      <c r="I104" s="92">
        <v>2146.3049999999998</v>
      </c>
      <c r="J104" s="92">
        <v>2763.1898000000001</v>
      </c>
      <c r="K104" s="92">
        <v>-0.263015</v>
      </c>
      <c r="L104" s="92">
        <v>-0.80598999999999998</v>
      </c>
      <c r="M104" s="46">
        <f t="shared" si="2"/>
        <v>-9.8363169378614446E-2</v>
      </c>
      <c r="N104" s="46">
        <f t="shared" si="3"/>
        <v>-5.4759756480693866E-2</v>
      </c>
      <c r="O104" s="49"/>
      <c r="P104" s="49"/>
    </row>
    <row r="105" spans="8:16">
      <c r="H105" s="87">
        <v>41730</v>
      </c>
      <c r="I105" s="92">
        <v>2163.1149999999998</v>
      </c>
      <c r="J105" s="92">
        <v>2807.2195999999999</v>
      </c>
      <c r="K105" s="92">
        <v>0.78320599999999996</v>
      </c>
      <c r="L105" s="92">
        <v>1.5934410000000001</v>
      </c>
      <c r="M105" s="46">
        <f t="shared" si="2"/>
        <v>-9.1301491228144016E-2</v>
      </c>
      <c r="N105" s="46">
        <f t="shared" si="3"/>
        <v>-3.9697910611797615E-2</v>
      </c>
      <c r="O105" s="49"/>
      <c r="P105" s="49"/>
    </row>
    <row r="106" spans="8:16">
      <c r="H106" s="87">
        <v>41731</v>
      </c>
      <c r="I106" s="92">
        <v>2180.7269999999999</v>
      </c>
      <c r="J106" s="92">
        <v>2814.152</v>
      </c>
      <c r="K106" s="92">
        <v>0.81419600000000003</v>
      </c>
      <c r="L106" s="92">
        <v>0.246949</v>
      </c>
      <c r="M106" s="46">
        <f t="shared" si="2"/>
        <v>-8.3902902555563097E-2</v>
      </c>
      <c r="N106" s="46">
        <f t="shared" si="3"/>
        <v>-3.732645445479621E-2</v>
      </c>
      <c r="O106" s="49"/>
      <c r="P106" s="49"/>
    </row>
    <row r="107" spans="8:16">
      <c r="H107" s="87">
        <v>41732</v>
      </c>
      <c r="I107" s="92">
        <v>2165.0079999999998</v>
      </c>
      <c r="J107" s="92">
        <v>2803.4070000000002</v>
      </c>
      <c r="K107" s="92">
        <v>-0.72081499999999998</v>
      </c>
      <c r="L107" s="92">
        <v>-0.38181999999999999</v>
      </c>
      <c r="M107" s="46">
        <f t="shared" si="2"/>
        <v>-9.0506264771342049E-2</v>
      </c>
      <c r="N107" s="46">
        <f t="shared" si="3"/>
        <v>-4.1002136239889242E-2</v>
      </c>
      <c r="O107" s="49"/>
      <c r="P107" s="49"/>
    </row>
    <row r="108" spans="8:16">
      <c r="H108" s="87">
        <v>41733</v>
      </c>
      <c r="I108" s="92">
        <v>2185.4720000000002</v>
      </c>
      <c r="J108" s="92">
        <v>2832.1986999999999</v>
      </c>
      <c r="K108" s="92">
        <v>0.94521599999999995</v>
      </c>
      <c r="L108" s="92">
        <v>1.0270250000000001</v>
      </c>
      <c r="M108" s="46">
        <f t="shared" si="2"/>
        <v>-8.1909585314397959E-2</v>
      </c>
      <c r="N108" s="46">
        <f t="shared" si="3"/>
        <v>-3.1152985262517197E-2</v>
      </c>
      <c r="O108" s="49"/>
      <c r="P108" s="49"/>
    </row>
    <row r="109" spans="8:16">
      <c r="H109" s="87">
        <v>41737</v>
      </c>
      <c r="I109" s="92">
        <v>2237.3159999999998</v>
      </c>
      <c r="J109" s="92">
        <v>2846.5127000000002</v>
      </c>
      <c r="K109" s="92">
        <v>2.3722110000000001</v>
      </c>
      <c r="L109" s="92">
        <v>0.50540200000000002</v>
      </c>
      <c r="M109" s="46">
        <f t="shared" si="2"/>
        <v>-6.0130546525999029E-2</v>
      </c>
      <c r="N109" s="46">
        <f t="shared" si="3"/>
        <v>-2.6256409267000791E-2</v>
      </c>
      <c r="O109" s="49"/>
      <c r="P109" s="49"/>
    </row>
    <row r="110" spans="8:16">
      <c r="H110" s="87">
        <v>41738</v>
      </c>
      <c r="I110" s="92">
        <v>2238.62</v>
      </c>
      <c r="J110" s="92">
        <v>2882.4933999999998</v>
      </c>
      <c r="K110" s="92">
        <v>5.8284000000000002E-2</v>
      </c>
      <c r="L110" s="92">
        <v>1.264027</v>
      </c>
      <c r="M110" s="46">
        <f t="shared" si="2"/>
        <v>-5.9582751861619765E-2</v>
      </c>
      <c r="N110" s="46">
        <f t="shared" si="3"/>
        <v>-1.3948023636019324E-2</v>
      </c>
      <c r="O110" s="49"/>
      <c r="P110" s="49"/>
    </row>
    <row r="111" spans="8:16">
      <c r="H111" s="87">
        <v>41739</v>
      </c>
      <c r="I111" s="92">
        <v>2273.761</v>
      </c>
      <c r="J111" s="92">
        <v>2881.7408</v>
      </c>
      <c r="K111" s="92">
        <v>1.5697620000000001</v>
      </c>
      <c r="L111" s="92">
        <v>-2.6109E-2</v>
      </c>
      <c r="M111" s="46">
        <f t="shared" si="2"/>
        <v>-4.4820441814880763E-2</v>
      </c>
      <c r="N111" s="46">
        <f t="shared" si="3"/>
        <v>-1.4205475298323611E-2</v>
      </c>
      <c r="O111" s="49"/>
      <c r="P111" s="49"/>
    </row>
    <row r="112" spans="8:16">
      <c r="H112" s="87">
        <v>41740</v>
      </c>
      <c r="I112" s="92">
        <v>2270.6660000000002</v>
      </c>
      <c r="J112" s="92">
        <v>2873.8946999999998</v>
      </c>
      <c r="K112" s="92">
        <v>-0.13611799999999999</v>
      </c>
      <c r="L112" s="92">
        <v>-0.27226899999999998</v>
      </c>
      <c r="M112" s="46">
        <f t="shared" si="2"/>
        <v>-4.612061396691558E-2</v>
      </c>
      <c r="N112" s="46">
        <f t="shared" si="3"/>
        <v>-1.6889492688181185E-2</v>
      </c>
      <c r="O112" s="49"/>
      <c r="P112" s="49"/>
    </row>
    <row r="113" spans="8:16">
      <c r="H113" s="87">
        <v>41743</v>
      </c>
      <c r="I113" s="92">
        <v>2268.6129999999998</v>
      </c>
      <c r="J113" s="92">
        <v>2922.1048000000001</v>
      </c>
      <c r="K113" s="92">
        <v>-9.0413999999999994E-2</v>
      </c>
      <c r="L113" s="92">
        <v>1.6775180000000001</v>
      </c>
      <c r="M113" s="46">
        <f t="shared" si="2"/>
        <v>-4.6983054492966581E-2</v>
      </c>
      <c r="N113" s="46">
        <f t="shared" si="3"/>
        <v>-3.9763727380093261E-4</v>
      </c>
      <c r="O113" s="49"/>
      <c r="P113" s="49"/>
    </row>
    <row r="114" spans="8:16">
      <c r="H114" s="87">
        <v>41744</v>
      </c>
      <c r="I114" s="92">
        <v>2229.4630000000002</v>
      </c>
      <c r="J114" s="92">
        <v>2920.8380999999999</v>
      </c>
      <c r="K114" s="92">
        <v>-1.725724</v>
      </c>
      <c r="L114" s="92">
        <v>-4.3348999999999999E-2</v>
      </c>
      <c r="M114" s="46">
        <f t="shared" si="2"/>
        <v>-6.3429497062325035E-2</v>
      </c>
      <c r="N114" s="46">
        <f t="shared" si="3"/>
        <v>-8.3095380401754237E-4</v>
      </c>
      <c r="O114" s="49"/>
      <c r="P114" s="49"/>
    </row>
    <row r="115" spans="8:16">
      <c r="H115" s="87">
        <v>41745</v>
      </c>
      <c r="I115" s="92">
        <v>2232.5259999999998</v>
      </c>
      <c r="J115" s="92">
        <v>2944.4603000000002</v>
      </c>
      <c r="K115" s="92">
        <v>0.13738700000000001</v>
      </c>
      <c r="L115" s="92">
        <v>0.80874699999999999</v>
      </c>
      <c r="M115" s="46">
        <f t="shared" si="2"/>
        <v>-6.214276772414018E-2</v>
      </c>
      <c r="N115" s="46">
        <f t="shared" si="3"/>
        <v>7.249799128865364E-3</v>
      </c>
      <c r="O115" s="49"/>
      <c r="P115" s="49"/>
    </row>
    <row r="116" spans="8:16">
      <c r="H116" s="87">
        <v>41746</v>
      </c>
      <c r="I116" s="92">
        <v>2224.8029999999999</v>
      </c>
      <c r="J116" s="92">
        <v>2931.7417</v>
      </c>
      <c r="K116" s="92">
        <v>-0.34593099999999999</v>
      </c>
      <c r="L116" s="92">
        <v>-0.43195</v>
      </c>
      <c r="M116" s="46">
        <f t="shared" si="2"/>
        <v>-6.5387106829201569E-2</v>
      </c>
      <c r="N116" s="46">
        <f t="shared" si="3"/>
        <v>2.8989823441387674E-3</v>
      </c>
      <c r="O116" s="49"/>
      <c r="P116" s="49"/>
    </row>
    <row r="117" spans="8:16">
      <c r="H117" s="87">
        <v>41747</v>
      </c>
      <c r="I117" s="92">
        <v>2224.4789999999998</v>
      </c>
      <c r="J117" s="92">
        <v>2933.4773</v>
      </c>
      <c r="K117" s="92">
        <v>-1.4563E-2</v>
      </c>
      <c r="L117" s="92">
        <v>5.9200000000000003E-2</v>
      </c>
      <c r="M117" s="46">
        <f t="shared" si="2"/>
        <v>-6.5523215319430839E-2</v>
      </c>
      <c r="N117" s="46">
        <f t="shared" si="3"/>
        <v>3.4927015908776671E-3</v>
      </c>
      <c r="O117" s="49"/>
      <c r="P117" s="49"/>
    </row>
    <row r="118" spans="8:16">
      <c r="H118" s="87">
        <v>41750</v>
      </c>
      <c r="I118" s="92">
        <v>2187.248</v>
      </c>
      <c r="J118" s="92">
        <v>2897.6284000000001</v>
      </c>
      <c r="K118" s="92">
        <v>-1.6736949999999999</v>
      </c>
      <c r="L118" s="92">
        <v>-1.222062</v>
      </c>
      <c r="M118" s="46">
        <f t="shared" si="2"/>
        <v>-8.1163509145734447E-2</v>
      </c>
      <c r="N118" s="46">
        <f t="shared" si="3"/>
        <v>-8.7705975013162574E-3</v>
      </c>
      <c r="O118" s="49"/>
      <c r="P118" s="49"/>
    </row>
    <row r="119" spans="8:16">
      <c r="H119" s="87">
        <v>41751</v>
      </c>
      <c r="I119" s="92">
        <v>2196.7950000000001</v>
      </c>
      <c r="J119" s="92">
        <v>2892.7918</v>
      </c>
      <c r="K119" s="92">
        <v>0.43648500000000001</v>
      </c>
      <c r="L119" s="92">
        <v>-0.16691600000000001</v>
      </c>
      <c r="M119" s="46">
        <f t="shared" si="2"/>
        <v>-7.7152929651234659E-2</v>
      </c>
      <c r="N119" s="46">
        <f t="shared" si="3"/>
        <v>-1.0425116116651867E-2</v>
      </c>
      <c r="O119" s="49"/>
      <c r="P119" s="49"/>
    </row>
    <row r="120" spans="8:16">
      <c r="H120" s="87">
        <v>41752</v>
      </c>
      <c r="I120" s="92">
        <v>2194.6680000000001</v>
      </c>
      <c r="J120" s="92">
        <v>2881.3353000000002</v>
      </c>
      <c r="K120" s="92">
        <v>-9.6823000000000006E-2</v>
      </c>
      <c r="L120" s="92">
        <v>-0.396036</v>
      </c>
      <c r="M120" s="46">
        <f t="shared" si="2"/>
        <v>-7.8046456684313203E-2</v>
      </c>
      <c r="N120" s="46">
        <f t="shared" si="3"/>
        <v>-1.4344189952940178E-2</v>
      </c>
      <c r="O120" s="49"/>
      <c r="P120" s="49"/>
    </row>
    <row r="121" spans="8:16">
      <c r="H121" s="87">
        <v>41753</v>
      </c>
      <c r="I121" s="92">
        <v>2190.4740000000002</v>
      </c>
      <c r="J121" s="92">
        <v>2870.4041999999999</v>
      </c>
      <c r="K121" s="92">
        <v>-0.19109999999999999</v>
      </c>
      <c r="L121" s="92">
        <v>-0.37937599999999999</v>
      </c>
      <c r="M121" s="46">
        <f t="shared" si="2"/>
        <v>-7.9808305474501906E-2</v>
      </c>
      <c r="N121" s="46">
        <f t="shared" si="3"/>
        <v>-1.8083533383468908E-2</v>
      </c>
      <c r="O121" s="49"/>
      <c r="P121" s="49"/>
    </row>
    <row r="122" spans="8:16">
      <c r="H122" s="87">
        <v>41754</v>
      </c>
      <c r="I122" s="92">
        <v>2167.826</v>
      </c>
      <c r="J122" s="92">
        <v>2814.5408000000002</v>
      </c>
      <c r="K122" s="92">
        <v>-1.0339309999999999</v>
      </c>
      <c r="L122" s="92">
        <v>-1.946186</v>
      </c>
      <c r="M122" s="46">
        <f t="shared" si="2"/>
        <v>-8.9322456976694387E-2</v>
      </c>
      <c r="N122" s="46">
        <f t="shared" si="3"/>
        <v>-3.7193452586201992E-2</v>
      </c>
      <c r="O122" s="49"/>
      <c r="P122" s="49"/>
    </row>
    <row r="123" spans="8:16">
      <c r="H123" s="87">
        <v>41757</v>
      </c>
      <c r="I123" s="92">
        <v>2134.9690000000001</v>
      </c>
      <c r="J123" s="92">
        <v>2708.2114000000001</v>
      </c>
      <c r="K123" s="92">
        <v>-1.515666</v>
      </c>
      <c r="L123" s="92">
        <v>-3.77786</v>
      </c>
      <c r="M123" s="46">
        <f t="shared" si="2"/>
        <v>-0.10312528618490424</v>
      </c>
      <c r="N123" s="46">
        <f t="shared" si="3"/>
        <v>-7.3566932232537519E-2</v>
      </c>
      <c r="O123" s="49"/>
      <c r="P123" s="49"/>
    </row>
    <row r="124" spans="8:16">
      <c r="H124" s="87">
        <v>41758</v>
      </c>
      <c r="I124" s="92">
        <v>2158.4699999999998</v>
      </c>
      <c r="J124" s="92">
        <v>2753.6066999999998</v>
      </c>
      <c r="K124" s="92">
        <v>1.100765</v>
      </c>
      <c r="L124" s="92">
        <v>1.67621</v>
      </c>
      <c r="M124" s="46">
        <f t="shared" si="2"/>
        <v>-9.3252799676028286E-2</v>
      </c>
      <c r="N124" s="46">
        <f t="shared" si="3"/>
        <v>-5.8037972033483598E-2</v>
      </c>
      <c r="O124" s="49"/>
      <c r="P124" s="49"/>
    </row>
    <row r="125" spans="8:16">
      <c r="H125" s="87">
        <v>41759</v>
      </c>
      <c r="I125" s="92">
        <v>2158.6590000000001</v>
      </c>
      <c r="J125" s="92">
        <v>2759.2020000000002</v>
      </c>
      <c r="K125" s="92">
        <v>8.7559999999999999E-3</v>
      </c>
      <c r="L125" s="92">
        <v>0.20319899999999999</v>
      </c>
      <c r="M125" s="46">
        <f t="shared" si="2"/>
        <v>-9.3173403056727833E-2</v>
      </c>
      <c r="N125" s="46">
        <f t="shared" si="3"/>
        <v>-5.6123915049571815E-2</v>
      </c>
      <c r="O125" s="49"/>
      <c r="P125" s="49"/>
    </row>
    <row r="126" spans="8:16">
      <c r="H126" s="87">
        <v>41764</v>
      </c>
      <c r="I126" s="92">
        <v>2156.4699999999998</v>
      </c>
      <c r="J126" s="92">
        <v>2814.6758</v>
      </c>
      <c r="K126" s="92">
        <v>-0.101406</v>
      </c>
      <c r="L126" s="92">
        <v>2.0105019999999998</v>
      </c>
      <c r="M126" s="46">
        <f t="shared" si="2"/>
        <v>-9.4092975541640533E-2</v>
      </c>
      <c r="N126" s="46">
        <f t="shared" si="3"/>
        <v>-3.7147271381829161E-2</v>
      </c>
      <c r="O126" s="49"/>
      <c r="P126" s="49"/>
    </row>
    <row r="127" spans="8:16">
      <c r="H127" s="87">
        <v>41765</v>
      </c>
      <c r="I127" s="92">
        <v>2157.328</v>
      </c>
      <c r="J127" s="92">
        <v>2843.3701000000001</v>
      </c>
      <c r="K127" s="92">
        <v>3.9787000000000003E-2</v>
      </c>
      <c r="L127" s="92">
        <v>1.0194529999999999</v>
      </c>
      <c r="M127" s="46">
        <f t="shared" si="2"/>
        <v>-9.373254009529286E-2</v>
      </c>
      <c r="N127" s="46">
        <f t="shared" si="3"/>
        <v>-2.7331439288204584E-2</v>
      </c>
      <c r="O127" s="49"/>
      <c r="P127" s="49"/>
    </row>
    <row r="128" spans="8:16">
      <c r="H128" s="87">
        <v>41766</v>
      </c>
      <c r="I128" s="92">
        <v>2137.3159999999998</v>
      </c>
      <c r="J128" s="92">
        <v>2799.9367000000002</v>
      </c>
      <c r="K128" s="92">
        <v>-0.92762900000000004</v>
      </c>
      <c r="L128" s="92">
        <v>-1.5275319999999999</v>
      </c>
      <c r="M128" s="46">
        <f t="shared" si="2"/>
        <v>-0.1021393398066085</v>
      </c>
      <c r="N128" s="46">
        <f t="shared" si="3"/>
        <v>-4.218926685867086E-2</v>
      </c>
      <c r="O128" s="49"/>
      <c r="P128" s="49"/>
    </row>
    <row r="129" spans="8:16">
      <c r="H129" s="87">
        <v>41767</v>
      </c>
      <c r="I129" s="92">
        <v>2135.4960000000001</v>
      </c>
      <c r="J129" s="92">
        <v>2795.5587999999998</v>
      </c>
      <c r="K129" s="92">
        <v>-8.5153999999999994E-2</v>
      </c>
      <c r="L129" s="92">
        <v>-0.156357</v>
      </c>
      <c r="M129" s="46">
        <f t="shared" si="2"/>
        <v>-0.10290389984431547</v>
      </c>
      <c r="N129" s="46">
        <f t="shared" si="3"/>
        <v>-4.3686872004037092E-2</v>
      </c>
      <c r="O129" s="49"/>
      <c r="P129" s="49"/>
    </row>
    <row r="130" spans="8:16">
      <c r="H130" s="87">
        <v>41768</v>
      </c>
      <c r="I130" s="92">
        <v>2133.9110000000001</v>
      </c>
      <c r="J130" s="92">
        <v>2769.7887999999998</v>
      </c>
      <c r="K130" s="92">
        <v>-7.4221999999999996E-2</v>
      </c>
      <c r="L130" s="92">
        <v>-0.92181900000000006</v>
      </c>
      <c r="M130" s="46">
        <f t="shared" si="2"/>
        <v>-0.10356973921781309</v>
      </c>
      <c r="N130" s="46">
        <f t="shared" si="3"/>
        <v>-5.2502350794344066E-2</v>
      </c>
      <c r="O130" s="49"/>
      <c r="P130" s="49"/>
    </row>
    <row r="131" spans="8:16">
      <c r="H131" s="87">
        <v>41771</v>
      </c>
      <c r="I131" s="92">
        <v>2180.0540000000001</v>
      </c>
      <c r="J131" s="92">
        <v>2830.4906999999998</v>
      </c>
      <c r="K131" s="92">
        <v>2.1623679999999998</v>
      </c>
      <c r="L131" s="92">
        <v>2.1915710000000002</v>
      </c>
      <c r="M131" s="46">
        <f t="shared" si="2"/>
        <v>-8.4185621734341409E-2</v>
      </c>
      <c r="N131" s="46">
        <f t="shared" si="3"/>
        <v>-3.173726301858415E-2</v>
      </c>
      <c r="O131" s="49"/>
      <c r="P131" s="49"/>
    </row>
    <row r="132" spans="8:16">
      <c r="H132" s="87">
        <v>41772</v>
      </c>
      <c r="I132" s="92">
        <v>2174.8519999999999</v>
      </c>
      <c r="J132" s="92">
        <v>2824.4832999999999</v>
      </c>
      <c r="K132" s="92">
        <v>-0.238618</v>
      </c>
      <c r="L132" s="92">
        <v>-0.21223900000000001</v>
      </c>
      <c r="M132" s="46">
        <f t="shared" si="2"/>
        <v>-8.6370919160798865E-2</v>
      </c>
      <c r="N132" s="46">
        <f t="shared" si="3"/>
        <v>-3.3792292404881685E-2</v>
      </c>
      <c r="O132" s="49"/>
      <c r="P132" s="49"/>
    </row>
    <row r="133" spans="8:16">
      <c r="H133" s="87">
        <v>41773</v>
      </c>
      <c r="I133" s="92">
        <v>2172.3719999999998</v>
      </c>
      <c r="J133" s="92">
        <v>2836.2561999999998</v>
      </c>
      <c r="K133" s="92">
        <v>-0.11403099999999999</v>
      </c>
      <c r="L133" s="92">
        <v>0.41681600000000002</v>
      </c>
      <c r="M133" s="46">
        <f t="shared" si="2"/>
        <v>-8.7412737234157989E-2</v>
      </c>
      <c r="N133" s="46">
        <f t="shared" si="3"/>
        <v>-2.9764983508862919E-2</v>
      </c>
      <c r="O133" s="49"/>
      <c r="P133" s="49"/>
    </row>
    <row r="134" spans="8:16">
      <c r="H134" s="87">
        <v>41774</v>
      </c>
      <c r="I134" s="92">
        <v>2144.0839999999998</v>
      </c>
      <c r="J134" s="92">
        <v>2801.4573</v>
      </c>
      <c r="K134" s="92">
        <v>-1.302171</v>
      </c>
      <c r="L134" s="92">
        <v>-1.226931</v>
      </c>
      <c r="M134" s="46">
        <f t="shared" ref="M134:M197" si="4">I134/$I$5-1</f>
        <v>-9.9296184677376775E-2</v>
      </c>
      <c r="N134" s="46">
        <f t="shared" ref="N134:N197" si="5">J134/$J$5-1</f>
        <v>-4.1669095455933558E-2</v>
      </c>
      <c r="O134" s="49"/>
      <c r="P134" s="49"/>
    </row>
    <row r="135" spans="8:16">
      <c r="H135" s="87">
        <v>41775</v>
      </c>
      <c r="I135" s="92">
        <v>2145.9520000000002</v>
      </c>
      <c r="J135" s="92">
        <v>2806.8159000000001</v>
      </c>
      <c r="K135" s="92">
        <v>8.7123000000000006E-2</v>
      </c>
      <c r="L135" s="92">
        <v>0.191279</v>
      </c>
      <c r="M135" s="46">
        <f t="shared" si="4"/>
        <v>-9.8511460418894803E-2</v>
      </c>
      <c r="N135" s="46">
        <f t="shared" si="5"/>
        <v>-3.9836009517022486E-2</v>
      </c>
      <c r="O135" s="49"/>
      <c r="P135" s="49"/>
    </row>
    <row r="136" spans="8:16">
      <c r="H136" s="87">
        <v>41778</v>
      </c>
      <c r="I136" s="92">
        <v>2115.143</v>
      </c>
      <c r="J136" s="92">
        <v>2801.8771000000002</v>
      </c>
      <c r="K136" s="92">
        <v>-1.4356800000000001</v>
      </c>
      <c r="L136" s="92">
        <v>-0.175957</v>
      </c>
      <c r="M136" s="46">
        <f t="shared" si="4"/>
        <v>-0.11145394954071797</v>
      </c>
      <c r="N136" s="46">
        <f t="shared" si="5"/>
        <v>-4.1525489014483385E-2</v>
      </c>
      <c r="O136" s="49"/>
      <c r="P136" s="49"/>
    </row>
    <row r="137" spans="8:16">
      <c r="H137" s="87">
        <v>41779</v>
      </c>
      <c r="I137" s="92">
        <v>2115.7710000000002</v>
      </c>
      <c r="J137" s="92">
        <v>2806.7381999999998</v>
      </c>
      <c r="K137" s="92">
        <v>2.9690999999999999E-2</v>
      </c>
      <c r="L137" s="92">
        <v>0.17349400000000001</v>
      </c>
      <c r="M137" s="46">
        <f t="shared" si="4"/>
        <v>-0.11119013431891567</v>
      </c>
      <c r="N137" s="46">
        <f t="shared" si="5"/>
        <v>-3.9862589365761703E-2</v>
      </c>
      <c r="O137" s="49"/>
      <c r="P137" s="49"/>
    </row>
    <row r="138" spans="8:16">
      <c r="H138" s="87">
        <v>41780</v>
      </c>
      <c r="I138" s="92">
        <v>2135.9050000000002</v>
      </c>
      <c r="J138" s="92">
        <v>2827.0828999999999</v>
      </c>
      <c r="K138" s="92">
        <v>0.95161499999999999</v>
      </c>
      <c r="L138" s="92">
        <v>0.72485200000000005</v>
      </c>
      <c r="M138" s="46">
        <f t="shared" si="4"/>
        <v>-0.10273208387979771</v>
      </c>
      <c r="N138" s="46">
        <f t="shared" si="5"/>
        <v>-3.2903013450156005E-2</v>
      </c>
      <c r="O138" s="49"/>
      <c r="P138" s="49"/>
    </row>
    <row r="139" spans="8:16">
      <c r="H139" s="87">
        <v>41781</v>
      </c>
      <c r="I139" s="92">
        <v>2130.8679999999999</v>
      </c>
      <c r="J139" s="92">
        <v>2809.3164000000002</v>
      </c>
      <c r="K139" s="92">
        <v>-0.23582500000000001</v>
      </c>
      <c r="L139" s="92">
        <v>-0.62843899999999997</v>
      </c>
      <c r="M139" s="46">
        <f t="shared" si="4"/>
        <v>-0.10484806679734215</v>
      </c>
      <c r="N139" s="46">
        <f t="shared" si="5"/>
        <v>-3.8980630987136444E-2</v>
      </c>
      <c r="O139" s="49"/>
      <c r="P139" s="49"/>
    </row>
    <row r="140" spans="8:16">
      <c r="H140" s="87">
        <v>41782</v>
      </c>
      <c r="I140" s="92">
        <v>2148.4140000000002</v>
      </c>
      <c r="J140" s="92">
        <v>2824.3000999999999</v>
      </c>
      <c r="K140" s="92">
        <v>0.82342000000000004</v>
      </c>
      <c r="L140" s="92">
        <v>0.533358</v>
      </c>
      <c r="M140" s="46">
        <f t="shared" si="4"/>
        <v>-9.7477203928326261E-2</v>
      </c>
      <c r="N140" s="46">
        <f t="shared" si="5"/>
        <v>-3.3854962009630785E-2</v>
      </c>
      <c r="O140" s="49"/>
      <c r="P140" s="49"/>
    </row>
    <row r="141" spans="8:16">
      <c r="H141" s="87">
        <v>41785</v>
      </c>
      <c r="I141" s="92">
        <v>2155.9760000000001</v>
      </c>
      <c r="J141" s="92">
        <v>2850.0342000000001</v>
      </c>
      <c r="K141" s="92">
        <v>0.35198099999999999</v>
      </c>
      <c r="L141" s="92">
        <v>0.91116699999999995</v>
      </c>
      <c r="M141" s="46">
        <f t="shared" si="4"/>
        <v>-9.4300498980446568E-2</v>
      </c>
      <c r="N141" s="46">
        <f t="shared" si="5"/>
        <v>-2.5051763998857113E-2</v>
      </c>
      <c r="O141" s="49"/>
      <c r="P141" s="49"/>
    </row>
    <row r="142" spans="8:16">
      <c r="H142" s="87">
        <v>41786</v>
      </c>
      <c r="I142" s="92">
        <v>2147.2800000000002</v>
      </c>
      <c r="J142" s="92">
        <v>2849.1113</v>
      </c>
      <c r="K142" s="92">
        <v>-0.40334399999999998</v>
      </c>
      <c r="L142" s="92">
        <v>-3.2382000000000001E-2</v>
      </c>
      <c r="M142" s="46">
        <f t="shared" si="4"/>
        <v>-9.7953583644128317E-2</v>
      </c>
      <c r="N142" s="46">
        <f t="shared" si="5"/>
        <v>-2.5367472395270485E-2</v>
      </c>
      <c r="O142" s="49"/>
      <c r="P142" s="49"/>
    </row>
    <row r="143" spans="8:16">
      <c r="H143" s="87">
        <v>41787</v>
      </c>
      <c r="I143" s="92">
        <v>2169.3519999999999</v>
      </c>
      <c r="J143" s="92">
        <v>2858.2015999999999</v>
      </c>
      <c r="K143" s="92">
        <v>1.0279050000000001</v>
      </c>
      <c r="L143" s="92">
        <v>0.31905699999999998</v>
      </c>
      <c r="M143" s="46">
        <f t="shared" si="4"/>
        <v>-8.8681402791232378E-2</v>
      </c>
      <c r="N143" s="46">
        <f t="shared" si="5"/>
        <v>-2.2257835342591958E-2</v>
      </c>
      <c r="O143" s="49"/>
      <c r="P143" s="49"/>
    </row>
    <row r="144" spans="8:16">
      <c r="H144" s="87">
        <v>41788</v>
      </c>
      <c r="I144" s="92">
        <v>2155.1640000000002</v>
      </c>
      <c r="J144" s="92">
        <v>2818.9</v>
      </c>
      <c r="K144" s="92">
        <v>-0.65402000000000005</v>
      </c>
      <c r="L144" s="92">
        <v>-1.375046</v>
      </c>
      <c r="M144" s="46">
        <f t="shared" si="4"/>
        <v>-9.4641610381885122E-2</v>
      </c>
      <c r="N144" s="46">
        <f t="shared" si="5"/>
        <v>-3.5702244392849081E-2</v>
      </c>
      <c r="O144" s="49"/>
      <c r="P144" s="49"/>
    </row>
    <row r="145" spans="8:16">
      <c r="H145" s="87">
        <v>41789</v>
      </c>
      <c r="I145" s="92">
        <v>2156.4639999999999</v>
      </c>
      <c r="J145" s="92">
        <v>2830.1354000000001</v>
      </c>
      <c r="K145" s="92">
        <v>6.0319999999999999E-2</v>
      </c>
      <c r="L145" s="92">
        <v>0.39857399999999998</v>
      </c>
      <c r="M145" s="46">
        <f t="shared" si="4"/>
        <v>-9.4095496069237283E-2</v>
      </c>
      <c r="N145" s="46">
        <f t="shared" si="5"/>
        <v>-3.185880510683381E-2</v>
      </c>
      <c r="O145" s="49"/>
      <c r="P145" s="49"/>
    </row>
    <row r="146" spans="8:16">
      <c r="H146" s="87">
        <v>41793</v>
      </c>
      <c r="I146" s="92">
        <v>2149.9180000000001</v>
      </c>
      <c r="J146" s="92">
        <v>2819.7020000000002</v>
      </c>
      <c r="K146" s="92">
        <v>-0.30355199999999999</v>
      </c>
      <c r="L146" s="92">
        <v>-0.36865399999999998</v>
      </c>
      <c r="M146" s="46">
        <f t="shared" si="4"/>
        <v>-9.6845391677385928E-2</v>
      </c>
      <c r="N146" s="46">
        <f t="shared" si="5"/>
        <v>-3.5427893830574098E-2</v>
      </c>
      <c r="O146" s="49"/>
      <c r="P146" s="49"/>
    </row>
    <row r="147" spans="8:16">
      <c r="H147" s="87">
        <v>41794</v>
      </c>
      <c r="I147" s="92">
        <v>2128.2739999999999</v>
      </c>
      <c r="J147" s="92">
        <v>2790.4861000000001</v>
      </c>
      <c r="K147" s="92">
        <v>-1.0067360000000001</v>
      </c>
      <c r="L147" s="92">
        <v>-1.0361340000000001</v>
      </c>
      <c r="M147" s="46">
        <f t="shared" si="4"/>
        <v>-0.10593777489504119</v>
      </c>
      <c r="N147" s="46">
        <f t="shared" si="5"/>
        <v>-4.5422156414576031E-2</v>
      </c>
      <c r="O147" s="49"/>
      <c r="P147" s="49"/>
    </row>
    <row r="148" spans="8:16">
      <c r="H148" s="87">
        <v>41795</v>
      </c>
      <c r="I148" s="92">
        <v>2150.6019999999999</v>
      </c>
      <c r="J148" s="92">
        <v>2812.2890000000002</v>
      </c>
      <c r="K148" s="92">
        <v>1.049113</v>
      </c>
      <c r="L148" s="92">
        <v>0.78132999999999997</v>
      </c>
      <c r="M148" s="46">
        <f t="shared" si="4"/>
        <v>-9.6558051531346667E-2</v>
      </c>
      <c r="N148" s="46">
        <f t="shared" si="5"/>
        <v>-3.7963755075143157E-2</v>
      </c>
      <c r="O148" s="49"/>
      <c r="P148" s="49"/>
    </row>
    <row r="149" spans="8:16">
      <c r="H149" s="87">
        <v>41796</v>
      </c>
      <c r="I149" s="92">
        <v>2134.7159999999999</v>
      </c>
      <c r="J149" s="92">
        <v>2796.7267000000002</v>
      </c>
      <c r="K149" s="92">
        <v>-0.73867700000000003</v>
      </c>
      <c r="L149" s="92">
        <v>-0.55336799999999997</v>
      </c>
      <c r="M149" s="46">
        <f t="shared" si="4"/>
        <v>-0.10323156843190429</v>
      </c>
      <c r="N149" s="46">
        <f t="shared" si="5"/>
        <v>-4.3287353273761542E-2</v>
      </c>
      <c r="O149" s="49"/>
      <c r="P149" s="49"/>
    </row>
    <row r="150" spans="8:16">
      <c r="H150" s="87">
        <v>41799</v>
      </c>
      <c r="I150" s="92">
        <v>2134.2809999999999</v>
      </c>
      <c r="J150" s="92">
        <v>2784.2917000000002</v>
      </c>
      <c r="K150" s="92">
        <v>-2.0376999999999999E-2</v>
      </c>
      <c r="L150" s="92">
        <v>-0.44462699999999999</v>
      </c>
      <c r="M150" s="46">
        <f t="shared" si="4"/>
        <v>-0.10341430668267493</v>
      </c>
      <c r="N150" s="46">
        <f t="shared" si="5"/>
        <v>-4.7541155321005113E-2</v>
      </c>
      <c r="O150" s="49"/>
      <c r="P150" s="49"/>
    </row>
    <row r="151" spans="8:16">
      <c r="H151" s="87">
        <v>41800</v>
      </c>
      <c r="I151" s="92">
        <v>2161.268</v>
      </c>
      <c r="J151" s="92">
        <v>2818.9870999999998</v>
      </c>
      <c r="K151" s="92">
        <v>1.264454</v>
      </c>
      <c r="L151" s="92">
        <v>1.2461120000000001</v>
      </c>
      <c r="M151" s="46">
        <f t="shared" si="4"/>
        <v>-9.2077393640036753E-2</v>
      </c>
      <c r="N151" s="46">
        <f t="shared" si="5"/>
        <v>-3.5672448963953718E-2</v>
      </c>
      <c r="O151" s="49"/>
      <c r="P151" s="49"/>
    </row>
    <row r="152" spans="8:16">
      <c r="H152" s="87">
        <v>41801</v>
      </c>
      <c r="I152" s="92">
        <v>2160.7660000000001</v>
      </c>
      <c r="J152" s="92">
        <v>2825.6902</v>
      </c>
      <c r="K152" s="92">
        <v>-2.3227000000000001E-2</v>
      </c>
      <c r="L152" s="92">
        <v>0.237784</v>
      </c>
      <c r="M152" s="46">
        <f t="shared" si="4"/>
        <v>-9.2288277782305417E-2</v>
      </c>
      <c r="N152" s="46">
        <f t="shared" si="5"/>
        <v>-3.3379432437787293E-2</v>
      </c>
      <c r="O152" s="49"/>
      <c r="P152" s="49"/>
    </row>
    <row r="153" spans="8:16">
      <c r="H153" s="87">
        <v>41802</v>
      </c>
      <c r="I153" s="92">
        <v>2153.41</v>
      </c>
      <c r="J153" s="92">
        <v>2815.4159</v>
      </c>
      <c r="K153" s="92">
        <v>-0.34043499999999999</v>
      </c>
      <c r="L153" s="92">
        <v>-0.36360300000000001</v>
      </c>
      <c r="M153" s="46">
        <f t="shared" si="4"/>
        <v>-9.537844461602718E-2</v>
      </c>
      <c r="N153" s="46">
        <f t="shared" si="5"/>
        <v>-3.6894095756966672E-2</v>
      </c>
      <c r="O153" s="49"/>
      <c r="P153" s="49"/>
    </row>
    <row r="154" spans="8:16">
      <c r="H154" s="87">
        <v>41803</v>
      </c>
      <c r="I154" s="92">
        <v>2176.2420000000002</v>
      </c>
      <c r="J154" s="92">
        <v>2845.0803999999998</v>
      </c>
      <c r="K154" s="92">
        <v>1.0602720000000001</v>
      </c>
      <c r="L154" s="92">
        <v>1.0536449999999999</v>
      </c>
      <c r="M154" s="46">
        <f t="shared" si="4"/>
        <v>-8.5786996934198223E-2</v>
      </c>
      <c r="N154" s="46">
        <f t="shared" si="5"/>
        <v>-2.6746374741248413E-2</v>
      </c>
      <c r="O154" s="49"/>
      <c r="P154" s="49"/>
    </row>
    <row r="155" spans="8:16">
      <c r="H155" s="87">
        <v>41806</v>
      </c>
      <c r="I155" s="92">
        <v>2191.855</v>
      </c>
      <c r="J155" s="92">
        <v>2854.4967999999999</v>
      </c>
      <c r="K155" s="92">
        <v>0.71742899999999998</v>
      </c>
      <c r="L155" s="92">
        <v>0.33097100000000002</v>
      </c>
      <c r="M155" s="46">
        <f t="shared" si="4"/>
        <v>-7.9228164039296778E-2</v>
      </c>
      <c r="N155" s="46">
        <f t="shared" si="5"/>
        <v>-2.3525184423784373E-2</v>
      </c>
      <c r="O155" s="49"/>
      <c r="P155" s="49"/>
    </row>
    <row r="156" spans="8:16">
      <c r="H156" s="87">
        <v>41807</v>
      </c>
      <c r="I156" s="92">
        <v>2169.674</v>
      </c>
      <c r="J156" s="92">
        <v>2825.2447000000002</v>
      </c>
      <c r="K156" s="92">
        <v>-1.0119739999999999</v>
      </c>
      <c r="L156" s="92">
        <v>-1.0247729999999999</v>
      </c>
      <c r="M156" s="46">
        <f t="shared" si="4"/>
        <v>-8.8546134476868765E-2</v>
      </c>
      <c r="N156" s="46">
        <f t="shared" si="5"/>
        <v>-3.3531830412218078E-2</v>
      </c>
      <c r="O156" s="49"/>
      <c r="P156" s="49"/>
    </row>
    <row r="157" spans="8:16">
      <c r="H157" s="87">
        <v>41808</v>
      </c>
      <c r="I157" s="92">
        <v>2160.239</v>
      </c>
      <c r="J157" s="92">
        <v>2797.7253999999998</v>
      </c>
      <c r="K157" s="92">
        <v>-0.43485800000000002</v>
      </c>
      <c r="L157" s="92">
        <v>-0.97404999999999997</v>
      </c>
      <c r="M157" s="46">
        <f t="shared" si="4"/>
        <v>-9.2509664122894297E-2</v>
      </c>
      <c r="N157" s="46">
        <f t="shared" si="5"/>
        <v>-4.2945714986300287E-2</v>
      </c>
      <c r="O157" s="49"/>
      <c r="P157" s="49"/>
    </row>
    <row r="158" spans="8:16">
      <c r="H158" s="87">
        <v>41809</v>
      </c>
      <c r="I158" s="92">
        <v>2126.9070000000002</v>
      </c>
      <c r="J158" s="92">
        <v>2734.2112000000002</v>
      </c>
      <c r="K158" s="92">
        <v>-1.542977</v>
      </c>
      <c r="L158" s="92">
        <v>-2.2702089999999999</v>
      </c>
      <c r="M158" s="46">
        <f t="shared" si="4"/>
        <v>-0.10651203509918694</v>
      </c>
      <c r="N158" s="46">
        <f t="shared" si="5"/>
        <v>-6.467284276989782E-2</v>
      </c>
      <c r="O158" s="49"/>
      <c r="P158" s="49"/>
    </row>
    <row r="159" spans="8:16">
      <c r="H159" s="87">
        <v>41810</v>
      </c>
      <c r="I159" s="92">
        <v>2136.7289999999998</v>
      </c>
      <c r="J159" s="92">
        <v>2768.3418000000001</v>
      </c>
      <c r="K159" s="92">
        <v>0.46179700000000001</v>
      </c>
      <c r="L159" s="92">
        <v>1.2482800000000001</v>
      </c>
      <c r="M159" s="46">
        <f t="shared" si="4"/>
        <v>-0.10238593142316565</v>
      </c>
      <c r="N159" s="46">
        <f t="shared" si="5"/>
        <v>-5.2997344888623177E-2</v>
      </c>
      <c r="O159" s="49"/>
      <c r="P159" s="49"/>
    </row>
    <row r="160" spans="8:16">
      <c r="H160" s="87">
        <v>41813</v>
      </c>
      <c r="I160" s="92">
        <v>2134.11</v>
      </c>
      <c r="J160" s="92">
        <v>2810.2665999999999</v>
      </c>
      <c r="K160" s="92">
        <v>-0.122571</v>
      </c>
      <c r="L160" s="92">
        <v>1.514437</v>
      </c>
      <c r="M160" s="46">
        <f t="shared" si="4"/>
        <v>-0.10348614171918469</v>
      </c>
      <c r="N160" s="46">
        <f t="shared" si="5"/>
        <v>-3.8655583724949927E-2</v>
      </c>
      <c r="O160" s="49"/>
      <c r="P160" s="49"/>
    </row>
    <row r="161" spans="8:16">
      <c r="H161" s="87">
        <v>41814</v>
      </c>
      <c r="I161" s="92">
        <v>2144.8209999999999</v>
      </c>
      <c r="J161" s="92">
        <v>2821.4409000000001</v>
      </c>
      <c r="K161" s="92">
        <v>0.50189499999999998</v>
      </c>
      <c r="L161" s="92">
        <v>0.39762399999999998</v>
      </c>
      <c r="M161" s="46">
        <f t="shared" si="4"/>
        <v>-9.898657987089865E-2</v>
      </c>
      <c r="N161" s="46">
        <f t="shared" si="5"/>
        <v>-3.4833045709950716E-2</v>
      </c>
      <c r="O161" s="49"/>
      <c r="P161" s="49"/>
    </row>
    <row r="162" spans="8:16">
      <c r="H162" s="87">
        <v>41815</v>
      </c>
      <c r="I162" s="92">
        <v>2133.3710000000001</v>
      </c>
      <c r="J162" s="92">
        <v>2815.5668000000001</v>
      </c>
      <c r="K162" s="92">
        <v>-0.53384399999999999</v>
      </c>
      <c r="L162" s="92">
        <v>-0.20819499999999999</v>
      </c>
      <c r="M162" s="46">
        <f t="shared" si="4"/>
        <v>-0.10379658670152836</v>
      </c>
      <c r="N162" s="46">
        <f t="shared" si="5"/>
        <v>-3.6842475432967481E-2</v>
      </c>
      <c r="O162" s="49"/>
      <c r="P162" s="49"/>
    </row>
    <row r="163" spans="8:16">
      <c r="H163" s="87">
        <v>41816</v>
      </c>
      <c r="I163" s="92">
        <v>2149.076</v>
      </c>
      <c r="J163" s="92">
        <v>2835.9796000000001</v>
      </c>
      <c r="K163" s="92">
        <v>0.73615900000000001</v>
      </c>
      <c r="L163" s="92">
        <v>0.72499800000000003</v>
      </c>
      <c r="M163" s="46">
        <f t="shared" si="4"/>
        <v>-9.7199105716808676E-2</v>
      </c>
      <c r="N163" s="46">
        <f t="shared" si="5"/>
        <v>-2.9859603665378098E-2</v>
      </c>
      <c r="O163" s="49"/>
      <c r="P163" s="49"/>
    </row>
    <row r="164" spans="8:16">
      <c r="H164" s="87">
        <v>41817</v>
      </c>
      <c r="I164" s="92">
        <v>2150.2579999999998</v>
      </c>
      <c r="J164" s="92">
        <v>2855.7419</v>
      </c>
      <c r="K164" s="92">
        <v>5.5E-2</v>
      </c>
      <c r="L164" s="92">
        <v>0.69684199999999996</v>
      </c>
      <c r="M164" s="46">
        <f t="shared" si="4"/>
        <v>-9.6702561780231955E-2</v>
      </c>
      <c r="N164" s="46">
        <f t="shared" si="5"/>
        <v>-2.3099256886267461E-2</v>
      </c>
      <c r="O164" s="49"/>
      <c r="P164" s="49"/>
    </row>
    <row r="165" spans="8:16">
      <c r="H165" s="87">
        <v>41820</v>
      </c>
      <c r="I165" s="92">
        <v>2165.1179999999999</v>
      </c>
      <c r="J165" s="92">
        <v>2869.3672999999999</v>
      </c>
      <c r="K165" s="92">
        <v>0.69108000000000003</v>
      </c>
      <c r="L165" s="92">
        <v>0.47712300000000002</v>
      </c>
      <c r="M165" s="46">
        <f t="shared" si="4"/>
        <v>-9.0460055098733338E-2</v>
      </c>
      <c r="N165" s="46">
        <f t="shared" si="5"/>
        <v>-1.8438239241352905E-2</v>
      </c>
      <c r="O165" s="49"/>
      <c r="P165" s="49"/>
    </row>
    <row r="166" spans="8:16">
      <c r="H166" s="87">
        <v>41821</v>
      </c>
      <c r="I166" s="92">
        <v>2164.5590000000002</v>
      </c>
      <c r="J166" s="92">
        <v>2914.3996000000002</v>
      </c>
      <c r="K166" s="92">
        <v>-2.5818000000000001E-2</v>
      </c>
      <c r="L166" s="92">
        <v>1.5694159999999999</v>
      </c>
      <c r="M166" s="46">
        <f t="shared" si="4"/>
        <v>-9.0694884253171848E-2</v>
      </c>
      <c r="N166" s="46">
        <f t="shared" si="5"/>
        <v>-3.033455169612842E-3</v>
      </c>
      <c r="O166" s="49"/>
      <c r="P166" s="49"/>
    </row>
    <row r="167" spans="8:16">
      <c r="H167" s="87">
        <v>41822</v>
      </c>
      <c r="I167" s="92">
        <v>2170.8670000000002</v>
      </c>
      <c r="J167" s="92">
        <v>2924.8130999999998</v>
      </c>
      <c r="K167" s="92">
        <v>0.29142200000000001</v>
      </c>
      <c r="L167" s="92">
        <v>0.35731200000000002</v>
      </c>
      <c r="M167" s="46">
        <f t="shared" si="4"/>
        <v>-8.8044969573030984E-2</v>
      </c>
      <c r="N167" s="46">
        <f t="shared" si="5"/>
        <v>5.2882610251980822E-4</v>
      </c>
      <c r="O167" s="49"/>
      <c r="P167" s="49"/>
    </row>
    <row r="168" spans="8:16">
      <c r="H168" s="87">
        <v>41823</v>
      </c>
      <c r="I168" s="92">
        <v>2180.192</v>
      </c>
      <c r="J168" s="92">
        <v>2951.1044999999999</v>
      </c>
      <c r="K168" s="92">
        <v>0.42955199999999999</v>
      </c>
      <c r="L168" s="92">
        <v>0.89890899999999996</v>
      </c>
      <c r="M168" s="46">
        <f t="shared" si="4"/>
        <v>-8.4127649599614274E-2</v>
      </c>
      <c r="N168" s="46">
        <f t="shared" si="5"/>
        <v>9.5226669666050867E-3</v>
      </c>
      <c r="O168" s="49"/>
      <c r="P168" s="49"/>
    </row>
    <row r="169" spans="8:16">
      <c r="H169" s="87">
        <v>41824</v>
      </c>
      <c r="I169" s="92">
        <v>2178.6950000000002</v>
      </c>
      <c r="J169" s="92">
        <v>2945.4063000000001</v>
      </c>
      <c r="K169" s="92">
        <v>-6.8664000000000003E-2</v>
      </c>
      <c r="L169" s="92">
        <v>-0.19308700000000001</v>
      </c>
      <c r="M169" s="46">
        <f t="shared" si="4"/>
        <v>-8.4756521235024862E-2</v>
      </c>
      <c r="N169" s="46">
        <f t="shared" si="5"/>
        <v>7.5734096424713293E-3</v>
      </c>
      <c r="O169" s="49"/>
      <c r="P169" s="49"/>
    </row>
    <row r="170" spans="8:16">
      <c r="H170" s="87">
        <v>41827</v>
      </c>
      <c r="I170" s="92">
        <v>2176.2890000000002</v>
      </c>
      <c r="J170" s="92">
        <v>2933.9173000000001</v>
      </c>
      <c r="K170" s="92">
        <v>-0.110433</v>
      </c>
      <c r="L170" s="92">
        <v>-0.390065</v>
      </c>
      <c r="M170" s="46">
        <f t="shared" si="4"/>
        <v>-8.5767252801356331E-2</v>
      </c>
      <c r="N170" s="46">
        <f t="shared" si="5"/>
        <v>3.6432181088339455E-3</v>
      </c>
      <c r="O170" s="49"/>
      <c r="P170" s="49"/>
    </row>
    <row r="171" spans="8:16">
      <c r="H171" s="87">
        <v>41828</v>
      </c>
      <c r="I171" s="92">
        <v>2180.473</v>
      </c>
      <c r="J171" s="92">
        <v>2950.1061</v>
      </c>
      <c r="K171" s="92">
        <v>0.19225400000000001</v>
      </c>
      <c r="L171" s="92">
        <v>0.55178099999999997</v>
      </c>
      <c r="M171" s="46">
        <f t="shared" si="4"/>
        <v>-8.4009604890495804E-2</v>
      </c>
      <c r="N171" s="46">
        <f t="shared" si="5"/>
        <v>9.1811313040424114E-3</v>
      </c>
      <c r="O171" s="49"/>
      <c r="P171" s="49"/>
    </row>
    <row r="172" spans="8:16">
      <c r="H172" s="87">
        <v>41829</v>
      </c>
      <c r="I172" s="92">
        <v>2148.71</v>
      </c>
      <c r="J172" s="92">
        <v>2903.3434000000002</v>
      </c>
      <c r="K172" s="92">
        <v>-1.4567019999999999</v>
      </c>
      <c r="L172" s="92">
        <v>-1.5851189999999999</v>
      </c>
      <c r="M172" s="46">
        <f t="shared" si="4"/>
        <v>-9.735285790021575E-2</v>
      </c>
      <c r="N172" s="46">
        <f t="shared" si="5"/>
        <v>-6.8155931828604022E-3</v>
      </c>
      <c r="O172" s="49"/>
      <c r="P172" s="49"/>
    </row>
    <row r="173" spans="8:16">
      <c r="H173" s="87">
        <v>41830</v>
      </c>
      <c r="I173" s="92">
        <v>2142.8470000000002</v>
      </c>
      <c r="J173" s="92">
        <v>2909.6035000000002</v>
      </c>
      <c r="K173" s="92">
        <v>-0.27286100000000002</v>
      </c>
      <c r="L173" s="92">
        <v>0.215617</v>
      </c>
      <c r="M173" s="46">
        <f t="shared" si="4"/>
        <v>-9.9815833450257796E-2</v>
      </c>
      <c r="N173" s="46">
        <f t="shared" si="5"/>
        <v>-4.6741194236364914E-3</v>
      </c>
      <c r="O173" s="49"/>
      <c r="P173" s="49"/>
    </row>
    <row r="174" spans="8:16">
      <c r="H174" s="87">
        <v>41831</v>
      </c>
      <c r="I174" s="92">
        <v>2148.009</v>
      </c>
      <c r="J174" s="92">
        <v>2926.2332000000001</v>
      </c>
      <c r="K174" s="92">
        <v>0.240894</v>
      </c>
      <c r="L174" s="92">
        <v>0.57154499999999997</v>
      </c>
      <c r="M174" s="46">
        <f t="shared" si="4"/>
        <v>-9.7647339541112821E-2</v>
      </c>
      <c r="N174" s="46">
        <f t="shared" si="5"/>
        <v>1.0146181642241014E-3</v>
      </c>
      <c r="O174" s="49"/>
      <c r="P174" s="49"/>
    </row>
    <row r="175" spans="8:16">
      <c r="H175" s="87">
        <v>41834</v>
      </c>
      <c r="I175" s="92">
        <v>2171.7579999999998</v>
      </c>
      <c r="J175" s="92">
        <v>2973.826</v>
      </c>
      <c r="K175" s="92">
        <v>1.105629</v>
      </c>
      <c r="L175" s="92">
        <v>1.6264190000000001</v>
      </c>
      <c r="M175" s="46">
        <f t="shared" si="4"/>
        <v>-8.7670671224900909E-2</v>
      </c>
      <c r="N175" s="46">
        <f t="shared" si="5"/>
        <v>1.7295305745571365E-2</v>
      </c>
      <c r="O175" s="49"/>
      <c r="P175" s="49"/>
    </row>
    <row r="176" spans="8:16">
      <c r="H176" s="87">
        <v>41835</v>
      </c>
      <c r="I176" s="92">
        <v>2174.9760000000001</v>
      </c>
      <c r="J176" s="92">
        <v>2999.6327000000001</v>
      </c>
      <c r="K176" s="92">
        <v>0.148175</v>
      </c>
      <c r="L176" s="92">
        <v>0.86779499999999998</v>
      </c>
      <c r="M176" s="46">
        <f t="shared" si="4"/>
        <v>-8.6318828257130775E-2</v>
      </c>
      <c r="N176" s="46">
        <f t="shared" si="5"/>
        <v>2.6123338981807853E-2</v>
      </c>
      <c r="O176" s="49"/>
      <c r="P176" s="49"/>
    </row>
    <row r="177" spans="8:16">
      <c r="H177" s="87">
        <v>41836</v>
      </c>
      <c r="I177" s="92">
        <v>2170.8679999999999</v>
      </c>
      <c r="J177" s="92">
        <v>3021.6567</v>
      </c>
      <c r="K177" s="92">
        <v>-0.18887599999999999</v>
      </c>
      <c r="L177" s="92">
        <v>0.73422299999999996</v>
      </c>
      <c r="M177" s="46">
        <f t="shared" si="4"/>
        <v>-8.8044549485098322E-2</v>
      </c>
      <c r="N177" s="46">
        <f t="shared" si="5"/>
        <v>3.3657374871513657E-2</v>
      </c>
      <c r="O177" s="49"/>
      <c r="P177" s="49"/>
    </row>
    <row r="178" spans="8:16">
      <c r="H178" s="87">
        <v>41837</v>
      </c>
      <c r="I178" s="92">
        <v>2157.0680000000002</v>
      </c>
      <c r="J178" s="92">
        <v>2987.4504999999999</v>
      </c>
      <c r="K178" s="92">
        <v>-0.63568999999999998</v>
      </c>
      <c r="L178" s="92">
        <v>-1.1320349999999999</v>
      </c>
      <c r="M178" s="46">
        <f t="shared" si="4"/>
        <v>-9.3841762957822317E-2</v>
      </c>
      <c r="N178" s="46">
        <f t="shared" si="5"/>
        <v>2.1956015515790073E-2</v>
      </c>
      <c r="O178" s="49"/>
      <c r="P178" s="49"/>
    </row>
    <row r="179" spans="8:16">
      <c r="H179" s="87">
        <v>41838</v>
      </c>
      <c r="I179" s="92">
        <v>2164.1439999999998</v>
      </c>
      <c r="J179" s="92">
        <v>3008.3393999999998</v>
      </c>
      <c r="K179" s="92">
        <v>0.328038</v>
      </c>
      <c r="L179" s="92">
        <v>0.69922200000000001</v>
      </c>
      <c r="M179" s="46">
        <f t="shared" si="4"/>
        <v>-9.0869220745286583E-2</v>
      </c>
      <c r="N179" s="46">
        <f t="shared" si="5"/>
        <v>2.9101752997467978E-2</v>
      </c>
      <c r="O179" s="49"/>
      <c r="P179" s="49"/>
    </row>
    <row r="180" spans="8:16">
      <c r="H180" s="87">
        <v>41841</v>
      </c>
      <c r="I180" s="92">
        <v>2166.2950000000001</v>
      </c>
      <c r="J180" s="92">
        <v>2998.5846999999999</v>
      </c>
      <c r="K180" s="92">
        <v>9.9392999999999995E-2</v>
      </c>
      <c r="L180" s="92">
        <v>-0.32425500000000002</v>
      </c>
      <c r="M180" s="46">
        <f t="shared" si="4"/>
        <v>-8.9965611601820483E-2</v>
      </c>
      <c r="N180" s="46">
        <f t="shared" si="5"/>
        <v>2.5764836002675429E-2</v>
      </c>
      <c r="O180" s="49"/>
      <c r="P180" s="49"/>
    </row>
    <row r="181" spans="8:16">
      <c r="H181" s="87">
        <v>41842</v>
      </c>
      <c r="I181" s="92">
        <v>2192.6979999999999</v>
      </c>
      <c r="J181" s="92">
        <v>3065.0034000000001</v>
      </c>
      <c r="K181" s="92">
        <v>1.218809</v>
      </c>
      <c r="L181" s="92">
        <v>2.2150020000000001</v>
      </c>
      <c r="M181" s="46">
        <f t="shared" si="4"/>
        <v>-7.8874029911941257E-2</v>
      </c>
      <c r="N181" s="46">
        <f t="shared" si="5"/>
        <v>4.8485543846282786E-2</v>
      </c>
      <c r="O181" s="49"/>
      <c r="P181" s="49"/>
    </row>
    <row r="182" spans="8:16">
      <c r="H182" s="87">
        <v>41843</v>
      </c>
      <c r="I182" s="92">
        <v>2197.8330000000001</v>
      </c>
      <c r="J182" s="92">
        <v>3068.4857999999999</v>
      </c>
      <c r="K182" s="92">
        <v>0.23418600000000001</v>
      </c>
      <c r="L182" s="92">
        <v>0.113618</v>
      </c>
      <c r="M182" s="46">
        <f t="shared" si="4"/>
        <v>-7.6716878376981934E-2</v>
      </c>
      <c r="N182" s="46">
        <f t="shared" si="5"/>
        <v>4.9676813669308206E-2</v>
      </c>
      <c r="O182" s="49"/>
      <c r="P182" s="49"/>
    </row>
    <row r="183" spans="8:16">
      <c r="H183" s="87">
        <v>41844</v>
      </c>
      <c r="I183" s="92">
        <v>2237.0149999999999</v>
      </c>
      <c r="J183" s="92">
        <v>3074.3672000000001</v>
      </c>
      <c r="K183" s="92">
        <v>1.782756</v>
      </c>
      <c r="L183" s="92">
        <v>0.19167100000000001</v>
      </c>
      <c r="M183" s="46">
        <f t="shared" si="4"/>
        <v>-6.0256992993773628E-2</v>
      </c>
      <c r="N183" s="46">
        <f t="shared" si="5"/>
        <v>5.1688740598191174E-2</v>
      </c>
      <c r="O183" s="49"/>
      <c r="P183" s="49"/>
    </row>
    <row r="184" spans="8:16">
      <c r="H184" s="87">
        <v>41845</v>
      </c>
      <c r="I184" s="92">
        <v>2260.4540000000002</v>
      </c>
      <c r="J184" s="92">
        <v>3086.7537000000002</v>
      </c>
      <c r="K184" s="92">
        <v>1.0477799999999999</v>
      </c>
      <c r="L184" s="92">
        <v>0.40289599999999998</v>
      </c>
      <c r="M184" s="46">
        <f t="shared" si="4"/>
        <v>-5.0410551936731385E-2</v>
      </c>
      <c r="N184" s="46">
        <f t="shared" si="5"/>
        <v>5.5925951620160008E-2</v>
      </c>
      <c r="O184" s="49"/>
      <c r="P184" s="49"/>
    </row>
    <row r="185" spans="8:16">
      <c r="H185" s="87">
        <v>41848</v>
      </c>
      <c r="I185" s="92">
        <v>2323.8969999999999</v>
      </c>
      <c r="J185" s="92">
        <v>3146.6318999999999</v>
      </c>
      <c r="K185" s="92">
        <v>2.8066490000000002</v>
      </c>
      <c r="L185" s="92">
        <v>1.9398439999999999</v>
      </c>
      <c r="M185" s="46">
        <f t="shared" si="4"/>
        <v>-2.3758913215714439E-2</v>
      </c>
      <c r="N185" s="46">
        <f t="shared" si="5"/>
        <v>7.6409265632645607E-2</v>
      </c>
      <c r="O185" s="49"/>
      <c r="P185" s="49"/>
    </row>
    <row r="186" spans="8:16">
      <c r="H186" s="87">
        <v>41849</v>
      </c>
      <c r="I186" s="92">
        <v>2331.3690000000001</v>
      </c>
      <c r="J186" s="92">
        <v>3157.6424000000002</v>
      </c>
      <c r="K186" s="92">
        <v>0.32152900000000001</v>
      </c>
      <c r="L186" s="92">
        <v>0.349914</v>
      </c>
      <c r="M186" s="46">
        <f t="shared" si="4"/>
        <v>-2.0620016181787215E-2</v>
      </c>
      <c r="N186" s="46">
        <f t="shared" si="5"/>
        <v>8.0175770453005502E-2</v>
      </c>
      <c r="O186" s="49"/>
      <c r="P186" s="49"/>
    </row>
    <row r="187" spans="8:16">
      <c r="H187" s="87">
        <v>41850</v>
      </c>
      <c r="I187" s="92">
        <v>2322.011</v>
      </c>
      <c r="J187" s="92">
        <v>3156.3775000000001</v>
      </c>
      <c r="K187" s="92">
        <v>-0.401395</v>
      </c>
      <c r="L187" s="92">
        <v>-4.0058000000000003E-2</v>
      </c>
      <c r="M187" s="46">
        <f t="shared" si="4"/>
        <v>-2.4551199056986661E-2</v>
      </c>
      <c r="N187" s="46">
        <f t="shared" si="5"/>
        <v>7.9743069672180589E-2</v>
      </c>
      <c r="O187" s="49"/>
      <c r="P187" s="49"/>
    </row>
    <row r="188" spans="8:16">
      <c r="H188" s="87">
        <v>41851</v>
      </c>
      <c r="I188" s="92">
        <v>2350.2510000000002</v>
      </c>
      <c r="J188" s="92">
        <v>3204.3427000000001</v>
      </c>
      <c r="K188" s="92">
        <v>1.2161869999999999</v>
      </c>
      <c r="L188" s="92">
        <v>1.519628</v>
      </c>
      <c r="M188" s="46">
        <f t="shared" si="4"/>
        <v>-1.2687915834542429E-2</v>
      </c>
      <c r="N188" s="46">
        <f t="shared" si="5"/>
        <v>9.6151148960998301E-2</v>
      </c>
      <c r="O188" s="49"/>
      <c r="P188" s="49"/>
    </row>
    <row r="189" spans="8:16">
      <c r="H189" s="87">
        <v>41852</v>
      </c>
      <c r="I189" s="92">
        <v>2329.402</v>
      </c>
      <c r="J189" s="92">
        <v>3206.5828000000001</v>
      </c>
      <c r="K189" s="92">
        <v>-0.88709700000000002</v>
      </c>
      <c r="L189" s="92">
        <v>6.9907999999999998E-2</v>
      </c>
      <c r="M189" s="46">
        <f t="shared" si="4"/>
        <v>-2.1446329145616838E-2</v>
      </c>
      <c r="N189" s="46">
        <f t="shared" si="5"/>
        <v>9.6917449078893769E-2</v>
      </c>
      <c r="O189" s="49"/>
      <c r="P189" s="49"/>
    </row>
    <row r="190" spans="8:16">
      <c r="H190" s="87">
        <v>41855</v>
      </c>
      <c r="I190" s="92">
        <v>2375.62</v>
      </c>
      <c r="J190" s="92">
        <v>3262.8436999999999</v>
      </c>
      <c r="K190" s="92">
        <v>1.9841139999999999</v>
      </c>
      <c r="L190" s="92">
        <v>1.7545440000000001</v>
      </c>
      <c r="M190" s="46">
        <f t="shared" si="4"/>
        <v>-2.0307050671848348E-3</v>
      </c>
      <c r="N190" s="46">
        <f t="shared" si="5"/>
        <v>0.11616334627228064</v>
      </c>
      <c r="O190" s="49"/>
      <c r="P190" s="49"/>
    </row>
    <row r="191" spans="8:16">
      <c r="H191" s="87">
        <v>41856</v>
      </c>
      <c r="I191" s="92">
        <v>2369.3530000000001</v>
      </c>
      <c r="J191" s="92">
        <v>3279.0998</v>
      </c>
      <c r="K191" s="92">
        <v>-0.26380500000000001</v>
      </c>
      <c r="L191" s="92">
        <v>0.49821900000000002</v>
      </c>
      <c r="M191" s="46">
        <f t="shared" si="4"/>
        <v>-4.6633961420805559E-3</v>
      </c>
      <c r="N191" s="46">
        <f t="shared" si="5"/>
        <v>0.12172428165307636</v>
      </c>
      <c r="O191" s="49"/>
      <c r="P191" s="49"/>
    </row>
    <row r="192" spans="8:16">
      <c r="H192" s="87">
        <v>41857</v>
      </c>
      <c r="I192" s="92">
        <v>2363.221</v>
      </c>
      <c r="J192" s="92">
        <v>3271.4094</v>
      </c>
      <c r="K192" s="92">
        <v>-0.25880500000000001</v>
      </c>
      <c r="L192" s="92">
        <v>-0.23452799999999999</v>
      </c>
      <c r="M192" s="46">
        <f t="shared" si="4"/>
        <v>-7.2393753460474608E-3</v>
      </c>
      <c r="N192" s="46">
        <f t="shared" si="5"/>
        <v>0.11909352658559591</v>
      </c>
      <c r="O192" s="49"/>
      <c r="P192" s="49"/>
    </row>
    <row r="193" spans="8:16">
      <c r="H193" s="87">
        <v>41858</v>
      </c>
      <c r="I193" s="92">
        <v>2327.4569999999999</v>
      </c>
      <c r="J193" s="92">
        <v>3216.5432000000001</v>
      </c>
      <c r="K193" s="92">
        <v>-1.513358</v>
      </c>
      <c r="L193" s="92">
        <v>-1.6771430000000001</v>
      </c>
      <c r="M193" s="46">
        <f t="shared" si="4"/>
        <v>-2.2263400174924786E-2</v>
      </c>
      <c r="N193" s="46">
        <f t="shared" si="5"/>
        <v>0.10032473254583096</v>
      </c>
      <c r="O193" s="49"/>
      <c r="P193" s="49"/>
    </row>
    <row r="194" spans="8:16">
      <c r="H194" s="87">
        <v>41859</v>
      </c>
      <c r="I194" s="92">
        <v>2331.134</v>
      </c>
      <c r="J194" s="92">
        <v>3227.1336999999999</v>
      </c>
      <c r="K194" s="92">
        <v>0.15798400000000001</v>
      </c>
      <c r="L194" s="92">
        <v>0.32925100000000002</v>
      </c>
      <c r="M194" s="46">
        <f t="shared" si="4"/>
        <v>-2.0718736845996677E-2</v>
      </c>
      <c r="N194" s="46">
        <f t="shared" si="5"/>
        <v>0.10394756250814163</v>
      </c>
      <c r="O194" s="49"/>
      <c r="P194" s="49"/>
    </row>
    <row r="195" spans="8:16">
      <c r="H195" s="87">
        <v>41862</v>
      </c>
      <c r="I195" s="92">
        <v>2365.3490000000002</v>
      </c>
      <c r="J195" s="92">
        <v>3341.5338999999999</v>
      </c>
      <c r="K195" s="92">
        <v>1.467741</v>
      </c>
      <c r="L195" s="92">
        <v>3.5449480000000002</v>
      </c>
      <c r="M195" s="46">
        <f t="shared" si="4"/>
        <v>-6.3454282250360317E-3</v>
      </c>
      <c r="N195" s="46">
        <f t="shared" si="5"/>
        <v>0.14308192559339084</v>
      </c>
      <c r="O195" s="49"/>
      <c r="P195" s="49"/>
    </row>
    <row r="196" spans="8:16">
      <c r="H196" s="87">
        <v>41863</v>
      </c>
      <c r="I196" s="92">
        <v>2357.0520000000001</v>
      </c>
      <c r="J196" s="92">
        <v>3366.7109999999998</v>
      </c>
      <c r="K196" s="92">
        <v>-0.350773</v>
      </c>
      <c r="L196" s="92">
        <v>0.75345899999999999</v>
      </c>
      <c r="M196" s="46">
        <f t="shared" si="4"/>
        <v>-9.8308978035283046E-3</v>
      </c>
      <c r="N196" s="46">
        <f t="shared" si="5"/>
        <v>0.1516945833757517</v>
      </c>
      <c r="O196" s="49"/>
      <c r="P196" s="49"/>
    </row>
    <row r="197" spans="8:16">
      <c r="H197" s="87">
        <v>41864</v>
      </c>
      <c r="I197" s="92">
        <v>2358.9009999999998</v>
      </c>
      <c r="J197" s="92">
        <v>3357.6790999999998</v>
      </c>
      <c r="K197" s="92">
        <v>7.8445000000000001E-2</v>
      </c>
      <c r="L197" s="92">
        <v>-0.26827099999999998</v>
      </c>
      <c r="M197" s="46">
        <f t="shared" si="4"/>
        <v>-9.0541552157699101E-3</v>
      </c>
      <c r="N197" s="46">
        <f t="shared" si="5"/>
        <v>0.1486049239700018</v>
      </c>
      <c r="O197" s="49"/>
      <c r="P197" s="49"/>
    </row>
    <row r="198" spans="8:16">
      <c r="H198" s="87">
        <v>41865</v>
      </c>
      <c r="I198" s="92">
        <v>2335.9450000000002</v>
      </c>
      <c r="J198" s="92">
        <v>3328.5601999999999</v>
      </c>
      <c r="K198" s="92">
        <v>-0.97316499999999995</v>
      </c>
      <c r="L198" s="92">
        <v>-0.86723300000000003</v>
      </c>
      <c r="M198" s="46">
        <f t="shared" ref="M198:M245" si="6">I198/$I$5-1</f>
        <v>-1.8697693801266513E-2</v>
      </c>
      <c r="N198" s="46">
        <f t="shared" ref="N198:N245" si="7">J198/$J$5-1</f>
        <v>0.13864384343654934</v>
      </c>
      <c r="O198" s="49"/>
      <c r="P198" s="49"/>
    </row>
    <row r="199" spans="8:16">
      <c r="H199" s="87">
        <v>41866</v>
      </c>
      <c r="I199" s="92">
        <v>2360.6350000000002</v>
      </c>
      <c r="J199" s="92">
        <v>3372.4913999999999</v>
      </c>
      <c r="K199" s="92">
        <v>1.0569599999999999</v>
      </c>
      <c r="L199" s="92">
        <v>1.3198259999999999</v>
      </c>
      <c r="M199" s="46">
        <f t="shared" si="6"/>
        <v>-8.3257227402839806E-3</v>
      </c>
      <c r="N199" s="46">
        <f t="shared" si="7"/>
        <v>0.1536719599221037</v>
      </c>
      <c r="O199" s="49"/>
      <c r="P199" s="49"/>
    </row>
    <row r="200" spans="8:16">
      <c r="H200" s="87">
        <v>41869</v>
      </c>
      <c r="I200" s="92">
        <v>2374.5619999999999</v>
      </c>
      <c r="J200" s="92">
        <v>3392.0275000000001</v>
      </c>
      <c r="K200" s="92">
        <v>0.58996800000000005</v>
      </c>
      <c r="L200" s="92">
        <v>0.57927799999999996</v>
      </c>
      <c r="M200" s="46">
        <f t="shared" si="6"/>
        <v>-2.4751581000935774E-3</v>
      </c>
      <c r="N200" s="46">
        <f t="shared" si="7"/>
        <v>0.160354927527665</v>
      </c>
      <c r="O200" s="49"/>
      <c r="P200" s="49"/>
    </row>
    <row r="201" spans="8:16">
      <c r="H201" s="87">
        <v>41870</v>
      </c>
      <c r="I201" s="92">
        <v>2374.768</v>
      </c>
      <c r="J201" s="92">
        <v>3426.9540999999999</v>
      </c>
      <c r="K201" s="92">
        <v>8.6750000000000004E-3</v>
      </c>
      <c r="L201" s="92">
        <v>1.0296670000000001</v>
      </c>
      <c r="M201" s="46">
        <f t="shared" si="6"/>
        <v>-2.3886199859355361E-3</v>
      </c>
      <c r="N201" s="46">
        <f t="shared" si="7"/>
        <v>0.1723027234732426</v>
      </c>
      <c r="O201" s="49"/>
      <c r="P201" s="49"/>
    </row>
    <row r="202" spans="8:16">
      <c r="H202" s="87">
        <v>41871</v>
      </c>
      <c r="I202" s="92">
        <v>2366.14</v>
      </c>
      <c r="J202" s="92">
        <v>3431.3796000000002</v>
      </c>
      <c r="K202" s="92">
        <v>-0.36331999999999998</v>
      </c>
      <c r="L202" s="92">
        <v>0.129138</v>
      </c>
      <c r="M202" s="46">
        <f t="shared" si="6"/>
        <v>-6.0131386701866019E-3</v>
      </c>
      <c r="N202" s="46">
        <f t="shared" si="7"/>
        <v>0.17381661176918772</v>
      </c>
      <c r="O202" s="49"/>
      <c r="P202" s="49"/>
    </row>
    <row r="203" spans="8:16">
      <c r="H203" s="87">
        <v>41872</v>
      </c>
      <c r="I203" s="92">
        <v>2354.2440000000001</v>
      </c>
      <c r="J203" s="92">
        <v>3415.4178000000002</v>
      </c>
      <c r="K203" s="92">
        <v>-0.50275999999999998</v>
      </c>
      <c r="L203" s="92">
        <v>-0.46517199999999997</v>
      </c>
      <c r="M203" s="46">
        <f t="shared" si="6"/>
        <v>-1.1010504718847791E-2</v>
      </c>
      <c r="N203" s="46">
        <f t="shared" si="7"/>
        <v>0.16835635141392502</v>
      </c>
      <c r="O203" s="49"/>
      <c r="P203" s="49"/>
    </row>
    <row r="204" spans="8:16">
      <c r="H204" s="87">
        <v>41873</v>
      </c>
      <c r="I204" s="92">
        <v>2365.364</v>
      </c>
      <c r="J204" s="92">
        <v>3421.3391999999999</v>
      </c>
      <c r="K204" s="92">
        <v>0.47233799999999998</v>
      </c>
      <c r="L204" s="92">
        <v>0.173373</v>
      </c>
      <c r="M204" s="46">
        <f t="shared" si="6"/>
        <v>-6.3391269060439903E-3</v>
      </c>
      <c r="N204" s="46">
        <f t="shared" si="7"/>
        <v>0.17038196166262187</v>
      </c>
      <c r="O204" s="49"/>
      <c r="P204" s="49"/>
    </row>
    <row r="205" spans="8:16">
      <c r="H205" s="87">
        <v>41876</v>
      </c>
      <c r="I205" s="92">
        <v>2342.8629999999998</v>
      </c>
      <c r="J205" s="92">
        <v>3403.7977000000001</v>
      </c>
      <c r="K205" s="92">
        <v>-0.95126999999999995</v>
      </c>
      <c r="L205" s="92">
        <v>-0.51270899999999997</v>
      </c>
      <c r="M205" s="46">
        <f t="shared" si="6"/>
        <v>-1.5791525482114044E-2</v>
      </c>
      <c r="N205" s="46">
        <f t="shared" si="7"/>
        <v>0.16438131279959634</v>
      </c>
      <c r="O205" s="49"/>
      <c r="P205" s="49"/>
    </row>
    <row r="206" spans="8:16">
      <c r="H206" s="87">
        <v>41877</v>
      </c>
      <c r="I206" s="92">
        <v>2324.0920000000001</v>
      </c>
      <c r="J206" s="92">
        <v>3331.4944999999998</v>
      </c>
      <c r="K206" s="92">
        <v>-0.80119899999999999</v>
      </c>
      <c r="L206" s="92">
        <v>-2.1241919999999999</v>
      </c>
      <c r="M206" s="46">
        <f t="shared" si="6"/>
        <v>-2.3676996068817124E-2</v>
      </c>
      <c r="N206" s="46">
        <f t="shared" si="7"/>
        <v>0.13964761756982047</v>
      </c>
      <c r="O206" s="49"/>
      <c r="P206" s="49"/>
    </row>
    <row r="207" spans="8:16">
      <c r="H207" s="87">
        <v>41878</v>
      </c>
      <c r="I207" s="92">
        <v>2327.5949999999998</v>
      </c>
      <c r="J207" s="92">
        <v>3354.1729</v>
      </c>
      <c r="K207" s="92">
        <v>0.150726</v>
      </c>
      <c r="L207" s="92">
        <v>0.680728</v>
      </c>
      <c r="M207" s="46">
        <f t="shared" si="6"/>
        <v>-2.2205428040197539E-2</v>
      </c>
      <c r="N207" s="46">
        <f t="shared" si="7"/>
        <v>0.1474055125716871</v>
      </c>
      <c r="O207" s="49"/>
      <c r="P207" s="49"/>
    </row>
    <row r="208" spans="8:16">
      <c r="H208" s="87">
        <v>41879</v>
      </c>
      <c r="I208" s="92">
        <v>2311.2779999999998</v>
      </c>
      <c r="J208" s="92">
        <v>3322.4139</v>
      </c>
      <c r="K208" s="92">
        <v>-0.70102399999999998</v>
      </c>
      <c r="L208" s="92">
        <v>-0.94684999999999997</v>
      </c>
      <c r="M208" s="46">
        <f t="shared" si="6"/>
        <v>-2.9060002839794596E-2</v>
      </c>
      <c r="N208" s="46">
        <f t="shared" si="7"/>
        <v>0.136541298722197</v>
      </c>
      <c r="O208" s="49"/>
      <c r="P208" s="49"/>
    </row>
    <row r="209" spans="8:16">
      <c r="H209" s="87">
        <v>41880</v>
      </c>
      <c r="I209" s="92">
        <v>2338.2869999999998</v>
      </c>
      <c r="J209" s="92">
        <v>3350.5853000000002</v>
      </c>
      <c r="K209" s="92">
        <v>1.168574</v>
      </c>
      <c r="L209" s="92">
        <v>0.84792000000000001</v>
      </c>
      <c r="M209" s="46">
        <f t="shared" si="6"/>
        <v>-1.7713847862634746E-2</v>
      </c>
      <c r="N209" s="46">
        <f t="shared" si="7"/>
        <v>0.14617825561755038</v>
      </c>
      <c r="O209" s="49"/>
      <c r="P209" s="49"/>
    </row>
    <row r="210" spans="8:16">
      <c r="H210" s="87">
        <v>41883</v>
      </c>
      <c r="I210" s="92">
        <v>2355.317</v>
      </c>
      <c r="J210" s="92">
        <v>3390.9814000000001</v>
      </c>
      <c r="K210" s="92">
        <v>0.72831100000000004</v>
      </c>
      <c r="L210" s="92">
        <v>1.205643</v>
      </c>
      <c r="M210" s="46">
        <f t="shared" si="6"/>
        <v>-1.0559750366946896E-2</v>
      </c>
      <c r="N210" s="46">
        <f t="shared" si="7"/>
        <v>0.1599970745062238</v>
      </c>
      <c r="O210" s="49"/>
      <c r="P210" s="49"/>
    </row>
    <row r="211" spans="8:16">
      <c r="H211" s="87">
        <v>41884</v>
      </c>
      <c r="I211" s="92">
        <v>2386.46</v>
      </c>
      <c r="J211" s="92">
        <v>3435.6995999999999</v>
      </c>
      <c r="K211" s="92">
        <v>1.3222419999999999</v>
      </c>
      <c r="L211" s="92">
        <v>1.3187390000000001</v>
      </c>
      <c r="M211" s="46">
        <f t="shared" si="6"/>
        <v>2.5230481244333802E-3</v>
      </c>
      <c r="N211" s="46">
        <f t="shared" si="7"/>
        <v>0.17529441030912274</v>
      </c>
      <c r="O211" s="49"/>
      <c r="P211" s="49"/>
    </row>
    <row r="212" spans="8:16">
      <c r="H212" s="87">
        <v>41885</v>
      </c>
      <c r="I212" s="92">
        <v>2408.8380000000002</v>
      </c>
      <c r="J212" s="92">
        <v>3461.2089999999998</v>
      </c>
      <c r="K212" s="92">
        <v>0.93770699999999996</v>
      </c>
      <c r="L212" s="92">
        <v>0.74248099999999995</v>
      </c>
      <c r="M212" s="46">
        <f t="shared" si="6"/>
        <v>1.1923775884768117E-2</v>
      </c>
      <c r="N212" s="46">
        <f t="shared" si="7"/>
        <v>0.18402074227083998</v>
      </c>
      <c r="O212" s="49"/>
      <c r="P212" s="49"/>
    </row>
    <row r="213" spans="8:16">
      <c r="H213" s="87">
        <v>41886</v>
      </c>
      <c r="I213" s="92">
        <v>2426.2240000000002</v>
      </c>
      <c r="J213" s="92">
        <v>3484.7757999999999</v>
      </c>
      <c r="K213" s="92">
        <v>0.72175900000000004</v>
      </c>
      <c r="L213" s="92">
        <v>0.68088300000000002</v>
      </c>
      <c r="M213" s="46">
        <f t="shared" si="6"/>
        <v>1.9227424684534977E-2</v>
      </c>
      <c r="N213" s="46">
        <f t="shared" si="7"/>
        <v>0.19208254380578005</v>
      </c>
      <c r="O213" s="49"/>
      <c r="P213" s="49"/>
    </row>
    <row r="214" spans="8:16">
      <c r="H214" s="87">
        <v>41887</v>
      </c>
      <c r="I214" s="92">
        <v>2449.259</v>
      </c>
      <c r="J214" s="92">
        <v>3480.8597</v>
      </c>
      <c r="K214" s="92">
        <v>0.94941799999999998</v>
      </c>
      <c r="L214" s="92">
        <v>-0.112377</v>
      </c>
      <c r="M214" s="46">
        <f t="shared" si="6"/>
        <v>2.8904150216723323E-2</v>
      </c>
      <c r="N214" s="46">
        <f t="shared" si="7"/>
        <v>0.19074291258766918</v>
      </c>
      <c r="O214" s="49"/>
      <c r="P214" s="49"/>
    </row>
    <row r="215" spans="8:16">
      <c r="H215" s="87">
        <v>41891</v>
      </c>
      <c r="I215" s="92">
        <v>2445.2240000000002</v>
      </c>
      <c r="J215" s="92">
        <v>3484.2049000000002</v>
      </c>
      <c r="K215" s="92">
        <v>-0.164744</v>
      </c>
      <c r="L215" s="92">
        <v>9.6102999999999994E-2</v>
      </c>
      <c r="M215" s="46">
        <f t="shared" si="6"/>
        <v>2.720909540785077E-2</v>
      </c>
      <c r="N215" s="46">
        <f t="shared" si="7"/>
        <v>0.19188724862373174</v>
      </c>
      <c r="O215" s="49"/>
      <c r="P215" s="49"/>
    </row>
    <row r="216" spans="8:16">
      <c r="H216" s="87">
        <v>41892</v>
      </c>
      <c r="I216" s="92">
        <v>2432.433</v>
      </c>
      <c r="J216" s="92">
        <v>3521.1954999999998</v>
      </c>
      <c r="K216" s="92">
        <v>-0.52310100000000004</v>
      </c>
      <c r="L216" s="92">
        <v>1.0616650000000001</v>
      </c>
      <c r="M216" s="46">
        <f t="shared" si="6"/>
        <v>2.1835750659327857E-2</v>
      </c>
      <c r="N216" s="46">
        <f t="shared" si="7"/>
        <v>0.20454110387172264</v>
      </c>
      <c r="O216" s="49"/>
      <c r="P216" s="49"/>
    </row>
    <row r="217" spans="8:16">
      <c r="H217" s="87">
        <v>41893</v>
      </c>
      <c r="I217" s="92">
        <v>2423.4540000000002</v>
      </c>
      <c r="J217" s="92">
        <v>3547.1633000000002</v>
      </c>
      <c r="K217" s="92">
        <v>-0.36913699999999999</v>
      </c>
      <c r="L217" s="92">
        <v>0.73747099999999999</v>
      </c>
      <c r="M217" s="46">
        <f t="shared" si="6"/>
        <v>1.8063781110662092E-2</v>
      </c>
      <c r="N217" s="46">
        <f t="shared" si="7"/>
        <v>0.21342424667851101</v>
      </c>
      <c r="O217" s="49"/>
      <c r="P217" s="49"/>
    </row>
    <row r="218" spans="8:16">
      <c r="H218" s="87">
        <v>41894</v>
      </c>
      <c r="I218" s="92">
        <v>2438.3580000000002</v>
      </c>
      <c r="J218" s="92">
        <v>3573.3355999999999</v>
      </c>
      <c r="K218" s="92">
        <v>0.61499000000000004</v>
      </c>
      <c r="L218" s="92">
        <v>0.73783699999999997</v>
      </c>
      <c r="M218" s="46">
        <f t="shared" si="6"/>
        <v>2.4324771661204059E-2</v>
      </c>
      <c r="N218" s="46">
        <f t="shared" si="7"/>
        <v>0.22237734545784948</v>
      </c>
      <c r="O218" s="49"/>
      <c r="P218" s="49"/>
    </row>
    <row r="219" spans="8:16">
      <c r="H219" s="87">
        <v>41897</v>
      </c>
      <c r="I219" s="92">
        <v>2437.1889999999999</v>
      </c>
      <c r="J219" s="92">
        <v>3630.7963</v>
      </c>
      <c r="K219" s="92">
        <v>-4.7941999999999999E-2</v>
      </c>
      <c r="L219" s="92">
        <v>1.6080410000000001</v>
      </c>
      <c r="M219" s="46">
        <f t="shared" si="6"/>
        <v>2.3833688867753722E-2</v>
      </c>
      <c r="N219" s="46">
        <f t="shared" si="7"/>
        <v>0.2420336738290636</v>
      </c>
      <c r="O219" s="49"/>
      <c r="P219" s="49"/>
    </row>
    <row r="220" spans="8:16">
      <c r="H220" s="87">
        <v>41898</v>
      </c>
      <c r="I220" s="92">
        <v>2388.7649999999999</v>
      </c>
      <c r="J220" s="92">
        <v>3517.5214999999998</v>
      </c>
      <c r="K220" s="92">
        <v>-1.9868790000000001</v>
      </c>
      <c r="L220" s="92">
        <v>-3.119834</v>
      </c>
      <c r="M220" s="46">
        <f t="shared" si="6"/>
        <v>3.491350809551319E-3</v>
      </c>
      <c r="N220" s="46">
        <f t="shared" si="7"/>
        <v>0.20328429094678735</v>
      </c>
      <c r="O220" s="49"/>
      <c r="P220" s="49"/>
    </row>
    <row r="221" spans="8:16">
      <c r="H221" s="87">
        <v>41899</v>
      </c>
      <c r="I221" s="92">
        <v>2401.326</v>
      </c>
      <c r="J221" s="92">
        <v>3576.9103</v>
      </c>
      <c r="K221" s="92">
        <v>0.525837</v>
      </c>
      <c r="L221" s="92">
        <v>1.6883710000000001</v>
      </c>
      <c r="M221" s="46">
        <f t="shared" si="6"/>
        <v>8.7680753335288575E-3</v>
      </c>
      <c r="N221" s="46">
        <f t="shared" si="7"/>
        <v>0.22360018954134619</v>
      </c>
      <c r="O221" s="49"/>
      <c r="P221" s="49"/>
    </row>
    <row r="222" spans="8:16">
      <c r="H222" s="87">
        <v>41900</v>
      </c>
      <c r="I222" s="92">
        <v>2408.6640000000002</v>
      </c>
      <c r="J222" s="92">
        <v>3625.8654999999999</v>
      </c>
      <c r="K222" s="92">
        <v>0.30558099999999999</v>
      </c>
      <c r="L222" s="92">
        <v>1.3686449999999999</v>
      </c>
      <c r="M222" s="46">
        <f t="shared" si="6"/>
        <v>1.1850680584460038E-2</v>
      </c>
      <c r="N222" s="46">
        <f t="shared" si="7"/>
        <v>0.24034693099556548</v>
      </c>
      <c r="O222" s="49"/>
      <c r="P222" s="49"/>
    </row>
    <row r="223" spans="8:16">
      <c r="H223" s="87">
        <v>41901</v>
      </c>
      <c r="I223" s="92">
        <v>2425.2109999999998</v>
      </c>
      <c r="J223" s="92">
        <v>3677.5708</v>
      </c>
      <c r="K223" s="92">
        <v>0.68697799999999998</v>
      </c>
      <c r="L223" s="92">
        <v>1.426013</v>
      </c>
      <c r="M223" s="46">
        <f t="shared" si="6"/>
        <v>1.8801875608602137E-2</v>
      </c>
      <c r="N223" s="46">
        <f t="shared" si="7"/>
        <v>0.25803443489531164</v>
      </c>
      <c r="O223" s="49"/>
      <c r="P223" s="49"/>
    </row>
    <row r="224" spans="8:16">
      <c r="H224" s="87">
        <v>41904</v>
      </c>
      <c r="I224" s="92">
        <v>2378.92</v>
      </c>
      <c r="J224" s="92">
        <v>3613.0907000000002</v>
      </c>
      <c r="K224" s="92">
        <v>-1.908741</v>
      </c>
      <c r="L224" s="92">
        <v>-1.7533339999999999</v>
      </c>
      <c r="M224" s="46">
        <f t="shared" si="6"/>
        <v>-6.4441488892463816E-4</v>
      </c>
      <c r="N224" s="46">
        <f t="shared" si="7"/>
        <v>0.23597688914650039</v>
      </c>
      <c r="O224" s="49"/>
      <c r="P224" s="49"/>
    </row>
    <row r="225" spans="8:16">
      <c r="H225" s="87">
        <v>41905</v>
      </c>
      <c r="I225" s="92">
        <v>2399.462</v>
      </c>
      <c r="J225" s="92">
        <v>3665.4191999999998</v>
      </c>
      <c r="K225" s="92">
        <v>0.86350099999999996</v>
      </c>
      <c r="L225" s="92">
        <v>1.4483029999999999</v>
      </c>
      <c r="M225" s="46">
        <f t="shared" si="6"/>
        <v>7.9850314267781997E-3</v>
      </c>
      <c r="N225" s="46">
        <f t="shared" si="7"/>
        <v>0.25387757916895182</v>
      </c>
      <c r="O225" s="49"/>
      <c r="P225" s="49"/>
    </row>
    <row r="226" spans="8:16">
      <c r="H226" s="87">
        <v>41906</v>
      </c>
      <c r="I226" s="92">
        <v>2441.864</v>
      </c>
      <c r="J226" s="92">
        <v>3710.0009</v>
      </c>
      <c r="K226" s="92">
        <v>1.7671460000000001</v>
      </c>
      <c r="L226" s="92">
        <v>1.216278</v>
      </c>
      <c r="M226" s="46">
        <f t="shared" si="6"/>
        <v>2.5797599953622186E-2</v>
      </c>
      <c r="N226" s="46">
        <f t="shared" si="7"/>
        <v>0.26912822064298481</v>
      </c>
      <c r="O226" s="49"/>
      <c r="P226" s="49"/>
    </row>
    <row r="227" spans="8:16">
      <c r="H227" s="87">
        <v>41907</v>
      </c>
      <c r="I227" s="92">
        <v>2436.9650000000001</v>
      </c>
      <c r="J227" s="92">
        <v>3711.7482</v>
      </c>
      <c r="K227" s="92">
        <v>-0.200625</v>
      </c>
      <c r="L227" s="92">
        <v>4.7097E-2</v>
      </c>
      <c r="M227" s="46">
        <f t="shared" si="6"/>
        <v>2.3739589170805209E-2</v>
      </c>
      <c r="N227" s="46">
        <f t="shared" si="7"/>
        <v>0.26972594226076918</v>
      </c>
      <c r="O227" s="49"/>
      <c r="P227" s="49"/>
    </row>
    <row r="228" spans="8:16">
      <c r="H228" s="87">
        <v>41908</v>
      </c>
      <c r="I228" s="92">
        <v>2437.201</v>
      </c>
      <c r="J228" s="92">
        <v>3821.3105</v>
      </c>
      <c r="K228" s="92">
        <v>9.6839999999999999E-3</v>
      </c>
      <c r="L228" s="92">
        <v>2.9517709999999999</v>
      </c>
      <c r="M228" s="46">
        <f t="shared" si="6"/>
        <v>2.3838729922947444E-2</v>
      </c>
      <c r="N228" s="46">
        <f t="shared" si="7"/>
        <v>0.30720534202278893</v>
      </c>
      <c r="O228" s="49"/>
      <c r="P228" s="49"/>
    </row>
    <row r="229" spans="8:16">
      <c r="H229" s="87">
        <v>41911</v>
      </c>
      <c r="I229" s="92">
        <v>2447.799</v>
      </c>
      <c r="J229" s="92">
        <v>3876.5144</v>
      </c>
      <c r="K229" s="92">
        <v>0.43484299999999998</v>
      </c>
      <c r="L229" s="92">
        <v>1.4446330000000001</v>
      </c>
      <c r="M229" s="46">
        <f t="shared" si="6"/>
        <v>2.8290821834826341E-2</v>
      </c>
      <c r="N229" s="46">
        <f t="shared" si="7"/>
        <v>0.32608965749008512</v>
      </c>
      <c r="O229" s="49"/>
      <c r="P229" s="49"/>
    </row>
    <row r="230" spans="8:16">
      <c r="H230" s="87">
        <v>41912</v>
      </c>
      <c r="I230" s="92">
        <v>2450.9879999999998</v>
      </c>
      <c r="J230" s="92">
        <v>3847.5925000000002</v>
      </c>
      <c r="K230" s="92">
        <v>0.13028000000000001</v>
      </c>
      <c r="L230" s="92">
        <v>-0.74607999999999997</v>
      </c>
      <c r="M230" s="46">
        <f t="shared" si="6"/>
        <v>2.9630482252545054E-2</v>
      </c>
      <c r="N230" s="46">
        <f t="shared" si="7"/>
        <v>0.31619596730671784</v>
      </c>
      <c r="O230" s="49"/>
      <c r="P230" s="49"/>
    </row>
    <row r="231" spans="8:16">
      <c r="H231" s="87">
        <v>41920</v>
      </c>
      <c r="I231" s="92">
        <v>2478.3829999999998</v>
      </c>
      <c r="J231" s="92">
        <v>3914.2073</v>
      </c>
      <c r="K231" s="92">
        <v>1.117713</v>
      </c>
      <c r="L231" s="92">
        <v>1.7313369999999999</v>
      </c>
      <c r="M231" s="46">
        <f t="shared" si="6"/>
        <v>4.1138791171767997E-2</v>
      </c>
      <c r="N231" s="46">
        <f t="shared" si="7"/>
        <v>0.3389837576257142</v>
      </c>
      <c r="O231" s="49"/>
      <c r="P231" s="49"/>
    </row>
    <row r="232" spans="8:16">
      <c r="H232" s="87">
        <v>41921</v>
      </c>
      <c r="I232" s="92">
        <v>2481.9549999999999</v>
      </c>
      <c r="J232" s="92">
        <v>3935.9598000000001</v>
      </c>
      <c r="K232" s="92">
        <v>0.144126</v>
      </c>
      <c r="L232" s="92">
        <v>0.555732</v>
      </c>
      <c r="M232" s="46">
        <f t="shared" si="6"/>
        <v>4.2639345267751372E-2</v>
      </c>
      <c r="N232" s="46">
        <f t="shared" si="7"/>
        <v>0.34642491798218122</v>
      </c>
      <c r="O232" s="49"/>
      <c r="P232" s="49"/>
    </row>
    <row r="233" spans="8:16">
      <c r="H233" s="87">
        <v>41922</v>
      </c>
      <c r="I233" s="92">
        <v>2466.7890000000002</v>
      </c>
      <c r="J233" s="92">
        <v>3888.7121999999999</v>
      </c>
      <c r="K233" s="92">
        <v>-0.61105100000000001</v>
      </c>
      <c r="L233" s="92">
        <v>-1.2004090000000001</v>
      </c>
      <c r="M233" s="46">
        <f t="shared" si="6"/>
        <v>3.626829167881418E-2</v>
      </c>
      <c r="N233" s="46">
        <f t="shared" si="7"/>
        <v>0.33026231745083034</v>
      </c>
      <c r="O233" s="49"/>
      <c r="P233" s="49"/>
    </row>
    <row r="234" spans="8:16">
      <c r="H234" s="87">
        <v>41925</v>
      </c>
      <c r="I234" s="92">
        <v>2454.9459999999999</v>
      </c>
      <c r="J234" s="92">
        <v>3850.4027999999998</v>
      </c>
      <c r="K234" s="92">
        <v>-0.48009800000000002</v>
      </c>
      <c r="L234" s="92">
        <v>-0.98514400000000002</v>
      </c>
      <c r="M234" s="46">
        <f t="shared" si="6"/>
        <v>3.1293190290591522E-2</v>
      </c>
      <c r="N234" s="46">
        <f t="shared" si="7"/>
        <v>0.31715732314856471</v>
      </c>
      <c r="O234" s="49"/>
      <c r="P234" s="49"/>
    </row>
    <row r="235" spans="8:16">
      <c r="H235" s="87">
        <v>41926</v>
      </c>
      <c r="I235" s="92">
        <v>2446.5619999999999</v>
      </c>
      <c r="J235" s="92">
        <v>3852.7359999999999</v>
      </c>
      <c r="K235" s="92">
        <v>-0.34151500000000001</v>
      </c>
      <c r="L235" s="92">
        <v>6.0595999999999997E-2</v>
      </c>
      <c r="M235" s="46">
        <f t="shared" si="6"/>
        <v>2.7771173061945209E-2</v>
      </c>
      <c r="N235" s="46">
        <f t="shared" si="7"/>
        <v>0.3179554711933279</v>
      </c>
      <c r="O235" s="49"/>
      <c r="P235" s="49"/>
    </row>
    <row r="236" spans="8:16">
      <c r="H236" s="87">
        <v>41927</v>
      </c>
      <c r="I236" s="92">
        <v>2463.8739999999998</v>
      </c>
      <c r="J236" s="92">
        <v>3866.8110999999999</v>
      </c>
      <c r="K236" s="92">
        <v>0.70760500000000004</v>
      </c>
      <c r="L236" s="92">
        <v>0.36532700000000001</v>
      </c>
      <c r="M236" s="46">
        <f t="shared" si="6"/>
        <v>3.5043735354684191E-2</v>
      </c>
      <c r="N236" s="46">
        <f t="shared" si="7"/>
        <v>0.32277032356125379</v>
      </c>
      <c r="O236" s="49"/>
      <c r="P236" s="49"/>
    </row>
    <row r="237" spans="8:16">
      <c r="H237" s="87">
        <v>41928</v>
      </c>
      <c r="I237" s="92">
        <v>2444.395</v>
      </c>
      <c r="J237" s="92">
        <v>3809.9573</v>
      </c>
      <c r="K237" s="92">
        <v>-0.79058399999999995</v>
      </c>
      <c r="L237" s="92">
        <v>-1.470302</v>
      </c>
      <c r="M237" s="46">
        <f t="shared" si="6"/>
        <v>2.6860842511554406E-2</v>
      </c>
      <c r="N237" s="46">
        <f t="shared" si="7"/>
        <v>0.30332160535992059</v>
      </c>
      <c r="O237" s="49"/>
      <c r="P237" s="49"/>
    </row>
    <row r="238" spans="8:16">
      <c r="H238" s="87">
        <v>41929</v>
      </c>
      <c r="I238" s="92">
        <v>2441.732</v>
      </c>
      <c r="J238" s="92">
        <v>3765.6217000000001</v>
      </c>
      <c r="K238" s="92">
        <v>-0.108943</v>
      </c>
      <c r="L238" s="92">
        <v>-1.1636770000000001</v>
      </c>
      <c r="M238" s="46">
        <f t="shared" si="6"/>
        <v>2.5742148346491689E-2</v>
      </c>
      <c r="N238" s="46">
        <f t="shared" si="7"/>
        <v>0.28815515051104468</v>
      </c>
      <c r="O238" s="49"/>
      <c r="P238" s="49"/>
    </row>
    <row r="239" spans="8:16">
      <c r="H239" s="87">
        <v>41932</v>
      </c>
      <c r="I239" s="92">
        <v>2454.7109999999998</v>
      </c>
      <c r="J239" s="92">
        <v>3826.9870000000001</v>
      </c>
      <c r="K239" s="92">
        <v>0.53154900000000005</v>
      </c>
      <c r="L239" s="92">
        <v>1.6296189999999999</v>
      </c>
      <c r="M239" s="46">
        <f t="shared" si="6"/>
        <v>3.1194469626381949E-2</v>
      </c>
      <c r="N239" s="46">
        <f t="shared" si="7"/>
        <v>0.30914717614592346</v>
      </c>
      <c r="O239" s="49"/>
      <c r="P239" s="49"/>
    </row>
    <row r="240" spans="8:16">
      <c r="H240" s="87">
        <v>41933</v>
      </c>
      <c r="I240" s="92">
        <v>2433.3910000000001</v>
      </c>
      <c r="J240" s="92">
        <v>3804.9502000000002</v>
      </c>
      <c r="K240" s="92">
        <v>-0.86853400000000003</v>
      </c>
      <c r="L240" s="92">
        <v>-0.57582599999999995</v>
      </c>
      <c r="M240" s="46">
        <f t="shared" si="6"/>
        <v>2.2238194898956287E-2</v>
      </c>
      <c r="N240" s="46">
        <f t="shared" si="7"/>
        <v>0.30160876159387695</v>
      </c>
      <c r="O240" s="49"/>
      <c r="P240" s="49"/>
    </row>
    <row r="241" spans="8:16">
      <c r="H241" s="87">
        <v>41934</v>
      </c>
      <c r="I241" s="92">
        <v>2418.6410000000001</v>
      </c>
      <c r="J241" s="92">
        <v>3744.6205</v>
      </c>
      <c r="K241" s="92">
        <v>-0.60614999999999997</v>
      </c>
      <c r="L241" s="92">
        <v>-1.585558</v>
      </c>
      <c r="M241" s="46">
        <f t="shared" si="6"/>
        <v>1.604189789006627E-2</v>
      </c>
      <c r="N241" s="46">
        <f t="shared" si="7"/>
        <v>0.28097099710898821</v>
      </c>
      <c r="O241" s="49"/>
      <c r="P241" s="49"/>
    </row>
    <row r="242" spans="8:16">
      <c r="H242" s="87">
        <v>41935</v>
      </c>
      <c r="I242" s="92">
        <v>2395.9360000000001</v>
      </c>
      <c r="J242" s="92">
        <v>3701.7426999999998</v>
      </c>
      <c r="K242" s="92">
        <v>-0.93874999999999997</v>
      </c>
      <c r="L242" s="92">
        <v>-1.145051</v>
      </c>
      <c r="M242" s="46">
        <f t="shared" si="6"/>
        <v>6.5038013757039437E-3</v>
      </c>
      <c r="N242" s="46">
        <f t="shared" si="7"/>
        <v>0.26630323085074137</v>
      </c>
      <c r="O242" s="49"/>
      <c r="P242" s="49"/>
    </row>
    <row r="243" spans="8:16">
      <c r="H243" s="87">
        <v>41936</v>
      </c>
      <c r="I243" s="92">
        <v>2390.7060000000001</v>
      </c>
      <c r="J243" s="92">
        <v>3713.9810000000002</v>
      </c>
      <c r="K243" s="92">
        <v>-0.21828600000000001</v>
      </c>
      <c r="L243" s="92">
        <v>0.33060899999999999</v>
      </c>
      <c r="M243" s="46">
        <f t="shared" si="6"/>
        <v>4.3067414871280629E-3</v>
      </c>
      <c r="N243" s="46">
        <f t="shared" si="7"/>
        <v>0.27048974517279856</v>
      </c>
      <c r="O243" s="49"/>
      <c r="P243" s="49"/>
    </row>
    <row r="244" spans="8:16">
      <c r="H244" s="87">
        <v>41939</v>
      </c>
      <c r="I244" s="92">
        <v>2368.8319999999999</v>
      </c>
      <c r="J244" s="92">
        <v>3729.8647000000001</v>
      </c>
      <c r="K244" s="92">
        <v>-0.91496</v>
      </c>
      <c r="L244" s="92">
        <v>0.42767300000000003</v>
      </c>
      <c r="M244" s="46">
        <f t="shared" si="6"/>
        <v>-4.8822619550725754E-3</v>
      </c>
      <c r="N244" s="46">
        <f t="shared" si="7"/>
        <v>0.27592328884612405</v>
      </c>
      <c r="O244" s="49"/>
      <c r="P244" s="49"/>
    </row>
    <row r="245" spans="8:16">
      <c r="H245" s="87">
        <v>41940</v>
      </c>
      <c r="I245" s="92">
        <v>2416.6529999999998</v>
      </c>
      <c r="J245" s="92">
        <v>3809.9342000000001</v>
      </c>
      <c r="K245" s="92">
        <v>2.0187590000000002</v>
      </c>
      <c r="L245" s="92">
        <v>2.1467130000000001</v>
      </c>
      <c r="M245" s="46">
        <f t="shared" si="6"/>
        <v>1.5206763079647745E-2</v>
      </c>
      <c r="N245" s="46">
        <f t="shared" si="7"/>
        <v>0.30331370324272799</v>
      </c>
      <c r="O245" s="49"/>
      <c r="P245" s="49"/>
    </row>
    <row r="246" spans="8:16">
      <c r="H246" s="87">
        <v>41941</v>
      </c>
      <c r="I246" s="92">
        <v>2451.384</v>
      </c>
      <c r="J246" s="92">
        <v>3852.4785000000002</v>
      </c>
      <c r="K246" s="92">
        <v>1.4371529999999999</v>
      </c>
      <c r="L246" s="92">
        <v>1.116668</v>
      </c>
      <c r="M246" s="46">
        <f t="shared" ref="M246:M247" si="8">I246/$I$5-1</f>
        <v>2.9796837073936322E-2</v>
      </c>
      <c r="N246" s="46">
        <f t="shared" ref="N246:N247" si="9">J246/$J$5-1</f>
        <v>0.31786738482202392</v>
      </c>
      <c r="O246" s="49"/>
      <c r="P246" s="49"/>
    </row>
    <row r="247" spans="8:16">
      <c r="H247" s="87">
        <v>41942</v>
      </c>
      <c r="I247" s="92">
        <v>2468.9250000000002</v>
      </c>
      <c r="J247" s="92">
        <v>3841.7458000000001</v>
      </c>
      <c r="K247" s="92">
        <v>0.71555500000000005</v>
      </c>
      <c r="L247" s="92">
        <v>-0.27859200000000001</v>
      </c>
      <c r="M247" s="46">
        <f t="shared" si="8"/>
        <v>3.7165599503288016E-2</v>
      </c>
      <c r="N247" s="46">
        <f t="shared" si="9"/>
        <v>0.31419591065777386</v>
      </c>
      <c r="O247" s="49"/>
      <c r="P247" s="49"/>
    </row>
    <row r="248" spans="8:16">
      <c r="H248" s="87">
        <v>41943</v>
      </c>
      <c r="I248" s="92">
        <v>2508.3249999999998</v>
      </c>
      <c r="J248" s="92">
        <v>3831.4883</v>
      </c>
      <c r="K248" s="92">
        <v>1.595836</v>
      </c>
      <c r="L248" s="92">
        <v>-0.26700099999999999</v>
      </c>
      <c r="M248" s="46"/>
      <c r="N248" s="46"/>
    </row>
    <row r="249" spans="8:16">
      <c r="H249" s="87">
        <v>41946</v>
      </c>
      <c r="I249" s="92">
        <v>2512.5479999999998</v>
      </c>
      <c r="J249" s="92">
        <v>3873.3022000000001</v>
      </c>
      <c r="K249" s="92">
        <v>0.16835900000000001</v>
      </c>
      <c r="L249" s="92">
        <v>1.091323</v>
      </c>
      <c r="M249" s="46"/>
      <c r="N249" s="46"/>
    </row>
    <row r="250" spans="8:16">
      <c r="H250" s="87">
        <v>41947</v>
      </c>
      <c r="I250" s="92">
        <v>2513.172</v>
      </c>
      <c r="J250" s="92">
        <v>3882.9299000000001</v>
      </c>
      <c r="K250" s="92">
        <v>2.4834999999999999E-2</v>
      </c>
      <c r="L250" s="92">
        <v>0.24856600000000001</v>
      </c>
      <c r="M250" s="46"/>
      <c r="N250" s="46"/>
    </row>
    <row r="251" spans="8:16">
      <c r="H251" s="87"/>
      <c r="I251" s="92"/>
      <c r="J251" s="92"/>
      <c r="K251" s="92"/>
      <c r="L251" s="92"/>
      <c r="M251" s="46"/>
      <c r="N251" s="46"/>
    </row>
    <row r="252" spans="8:16">
      <c r="H252" s="87"/>
      <c r="I252" s="92"/>
      <c r="J252" s="92"/>
      <c r="K252" s="92"/>
      <c r="L252" s="92"/>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10" workbookViewId="0">
      <selection activeCell="D4" sqref="D4"/>
    </sheetView>
  </sheetViews>
  <sheetFormatPr defaultRowHeight="14.25"/>
  <cols>
    <col min="1" max="1" width="9" style="104"/>
    <col min="2" max="2" width="9.5" style="104" bestFit="1" customWidth="1"/>
    <col min="3" max="3" width="13.875" style="104" bestFit="1" customWidth="1"/>
    <col min="4" max="4" width="9.5" style="104" bestFit="1" customWidth="1"/>
    <col min="5" max="15" width="9" style="104"/>
    <col min="16" max="16" width="10.5" style="104" bestFit="1" customWidth="1"/>
    <col min="17" max="16384" width="9" style="104"/>
  </cols>
  <sheetData>
    <row r="1" spans="1:19" ht="15.75">
      <c r="A1" s="103"/>
      <c r="B1" s="103"/>
      <c r="C1" s="103"/>
      <c r="D1" s="103"/>
      <c r="E1" s="103"/>
      <c r="F1" s="103"/>
      <c r="G1" s="103"/>
      <c r="H1" s="103"/>
      <c r="I1" s="103"/>
      <c r="J1" s="103"/>
      <c r="K1" s="103"/>
      <c r="L1" s="103"/>
      <c r="M1" s="103"/>
      <c r="N1" s="103"/>
      <c r="O1" s="103"/>
      <c r="P1" s="103"/>
      <c r="Q1" s="103"/>
    </row>
    <row r="2" spans="1:19" ht="15.75">
      <c r="A2" s="103"/>
      <c r="B2" s="103"/>
      <c r="C2" s="103"/>
      <c r="D2" s="103"/>
      <c r="E2" s="103"/>
      <c r="F2" s="103"/>
      <c r="G2" s="103"/>
      <c r="H2" s="103"/>
      <c r="I2" s="103"/>
      <c r="J2" s="103"/>
      <c r="K2" s="103"/>
      <c r="L2" s="103"/>
      <c r="M2" s="103"/>
      <c r="N2" s="103"/>
      <c r="O2" s="103"/>
      <c r="P2" s="103"/>
      <c r="Q2" s="103"/>
    </row>
    <row r="3" spans="1:19" ht="15.75">
      <c r="A3" s="103"/>
      <c r="B3" s="103"/>
      <c r="C3" s="103"/>
      <c r="D3" s="103"/>
      <c r="E3" s="103"/>
      <c r="F3" s="103"/>
      <c r="G3" s="103"/>
      <c r="H3" s="103"/>
      <c r="I3" s="103"/>
      <c r="J3" s="103"/>
      <c r="K3" s="103"/>
      <c r="L3" s="103"/>
      <c r="M3" s="103"/>
      <c r="N3" s="103"/>
      <c r="O3" s="103"/>
      <c r="P3" s="103"/>
      <c r="Q3" s="103"/>
    </row>
    <row r="4" spans="1:19" ht="15.75">
      <c r="A4" s="105" t="s">
        <v>50</v>
      </c>
      <c r="B4" s="106">
        <f>市场及表现!Q18</f>
        <v>41939</v>
      </c>
      <c r="C4" s="107" t="s">
        <v>51</v>
      </c>
      <c r="D4" s="106">
        <f>市场及表现!Q19</f>
        <v>41943</v>
      </c>
      <c r="E4" s="103"/>
      <c r="F4" s="103"/>
      <c r="G4" s="103"/>
      <c r="H4" s="103"/>
      <c r="I4" s="103"/>
      <c r="J4" s="103"/>
      <c r="K4" s="103"/>
      <c r="L4" s="103"/>
      <c r="M4" s="103"/>
      <c r="N4" s="103"/>
      <c r="O4" s="103"/>
      <c r="P4" s="103"/>
      <c r="Q4" s="103"/>
    </row>
    <row r="5" spans="1:19" ht="15.75" customHeight="1">
      <c r="A5" s="187" t="s">
        <v>303</v>
      </c>
      <c r="B5" s="187"/>
      <c r="C5" s="187"/>
      <c r="D5" s="187"/>
      <c r="E5" s="187"/>
      <c r="F5" s="187"/>
      <c r="G5" s="187"/>
      <c r="H5" s="187"/>
      <c r="I5" s="187"/>
      <c r="J5" s="187"/>
      <c r="K5" s="187"/>
      <c r="L5" s="187"/>
      <c r="M5" s="187"/>
      <c r="N5" s="187"/>
      <c r="O5" s="187"/>
      <c r="P5" s="108"/>
      <c r="Q5" s="103"/>
    </row>
    <row r="6" spans="1:19" ht="16.5" customHeight="1" thickBot="1">
      <c r="A6" s="188"/>
      <c r="B6" s="188"/>
      <c r="C6" s="188"/>
      <c r="D6" s="188"/>
      <c r="E6" s="188"/>
      <c r="F6" s="188"/>
      <c r="G6" s="188"/>
      <c r="H6" s="188"/>
      <c r="I6" s="188"/>
      <c r="J6" s="188"/>
      <c r="K6" s="188"/>
      <c r="L6" s="188"/>
      <c r="M6" s="188"/>
      <c r="N6" s="188"/>
      <c r="O6" s="188"/>
      <c r="P6" s="108"/>
      <c r="Q6" s="103"/>
    </row>
    <row r="7" spans="1:19" ht="14.25" customHeight="1">
      <c r="A7" s="189" t="s">
        <v>304</v>
      </c>
      <c r="B7" s="191" t="s">
        <v>305</v>
      </c>
      <c r="C7" s="191" t="s">
        <v>306</v>
      </c>
      <c r="D7" s="191" t="s">
        <v>307</v>
      </c>
      <c r="E7" s="191" t="s">
        <v>308</v>
      </c>
      <c r="F7" s="193" t="s">
        <v>309</v>
      </c>
      <c r="G7" s="194"/>
      <c r="H7" s="194"/>
      <c r="I7" s="195"/>
      <c r="J7" s="193" t="s">
        <v>310</v>
      </c>
      <c r="K7" s="194"/>
      <c r="L7" s="194"/>
      <c r="M7" s="194"/>
      <c r="N7" s="195"/>
      <c r="O7" s="109" t="s">
        <v>311</v>
      </c>
      <c r="P7" s="108"/>
      <c r="Q7" s="103"/>
    </row>
    <row r="8" spans="1:19" ht="16.5" thickBot="1">
      <c r="A8" s="190"/>
      <c r="B8" s="192"/>
      <c r="C8" s="192"/>
      <c r="D8" s="192"/>
      <c r="E8" s="192"/>
      <c r="F8" s="110" t="s">
        <v>312</v>
      </c>
      <c r="G8" s="110" t="s">
        <v>313</v>
      </c>
      <c r="H8" s="110" t="s">
        <v>314</v>
      </c>
      <c r="I8" s="110" t="s">
        <v>315</v>
      </c>
      <c r="J8" s="111" t="s">
        <v>312</v>
      </c>
      <c r="K8" s="110" t="s">
        <v>316</v>
      </c>
      <c r="L8" s="110" t="s">
        <v>326</v>
      </c>
      <c r="M8" s="110" t="s">
        <v>314</v>
      </c>
      <c r="N8" s="112" t="s">
        <v>315</v>
      </c>
      <c r="O8" s="110" t="s">
        <v>312</v>
      </c>
      <c r="P8" s="108"/>
      <c r="Q8" s="103"/>
    </row>
    <row r="9" spans="1:19" ht="15.75">
      <c r="A9" s="113" t="s">
        <v>121</v>
      </c>
      <c r="B9" s="114" t="str">
        <f>[7]!HKS_INFO_NAME(A9)</f>
        <v>隆平高科</v>
      </c>
      <c r="C9" s="114" t="str">
        <f>[7]!s_info_industry(A9,3,3)</f>
        <v>种子</v>
      </c>
      <c r="D9" s="114">
        <f>[7]!S_DQ_CLOSE(A9,$D$4,1)</f>
        <v>17.760000000000002</v>
      </c>
      <c r="E9" s="115">
        <f>[7]!s_pq_pctchange(A9,$B$4,$D$4)</f>
        <v>5.6338028169022891E-2</v>
      </c>
      <c r="F9" s="116">
        <f>[7]!s_fa_eps_basic(A9,"2011-12-31")</f>
        <v>0.48099999999999998</v>
      </c>
      <c r="G9" s="116">
        <f>[7]!s_fa_eps_diluted(A9,"2012-12-31")</f>
        <v>0.41</v>
      </c>
      <c r="H9" s="116">
        <f>[7]!s_est_eps($A9,2013,$D$4)</f>
        <v>0</v>
      </c>
      <c r="I9" s="116">
        <f>[7]!s_est_eps($A9,2014,$D$4)</f>
        <v>0.35839998722076416</v>
      </c>
      <c r="J9" s="117">
        <f>[7]!S_VAL_PE(A9,"2011-12-31",1)</f>
        <v>53.640171051025391</v>
      </c>
      <c r="K9" s="116">
        <f>[7]!S_VAL_PE_TTM($A9,$D$4)</f>
        <v>72.327934265136719</v>
      </c>
      <c r="L9" s="116">
        <f>D9/G9</f>
        <v>43.31707317073171</v>
      </c>
      <c r="M9" s="116">
        <f>[7]!S_VAL_ESTPE_NEW($A9,2013)</f>
        <v>0</v>
      </c>
      <c r="N9" s="118">
        <f>[7]!S_VAL_ESTPE_NEW($A9,2014)</f>
        <v>46.986610412597656</v>
      </c>
      <c r="O9" s="119">
        <f>[7]!S_VAL_PB(A9,$D$4,1)</f>
        <v>11.196072578430176</v>
      </c>
      <c r="P9" s="108"/>
      <c r="Q9" s="103"/>
      <c r="S9" s="120">
        <f>[7]!S_VAL_PE_TTM($A9,$D$4-7)</f>
        <v>82.97412109375</v>
      </c>
    </row>
    <row r="10" spans="1:19" ht="15.75">
      <c r="A10" s="113" t="s">
        <v>122</v>
      </c>
      <c r="B10" s="114" t="str">
        <f>[7]!HKS_INFO_NAME(A10)</f>
        <v>登海种业</v>
      </c>
      <c r="C10" s="114" t="str">
        <f>[7]!s_info_industry(A10,3,3)</f>
        <v>种子</v>
      </c>
      <c r="D10" s="114">
        <f>[7]!S_DQ_CLOSE(A10,$D$4,1)</f>
        <v>33.299999999999997</v>
      </c>
      <c r="E10" s="115">
        <f>[7]!s_pq_pctchange(A10,$B$4,$D$4)</f>
        <v>0.30120481927708997</v>
      </c>
      <c r="F10" s="116">
        <f>[7]!s_fa_eps_basic(A10,"2011-12-31")</f>
        <v>0.65969999999999995</v>
      </c>
      <c r="G10" s="116">
        <f>[7]!s_fa_eps_diluted(A10,"2012-12-31")</f>
        <v>0.73229999999999995</v>
      </c>
      <c r="H10" s="116">
        <f>[7]!s_est_eps($A10,2013,$D$4)</f>
        <v>0</v>
      </c>
      <c r="I10" s="116">
        <f>[7]!s_est_eps($A10,2014,$D$4)</f>
        <v>1.0995999574661255</v>
      </c>
      <c r="J10" s="117">
        <f>[7]!S_VAL_PE(A10,"2011-12-31",1)</f>
        <v>43.382118225097656</v>
      </c>
      <c r="K10" s="116">
        <f>[7]!S_VAL_PE_TTM($A10,$D$4)</f>
        <v>32.270919799804687</v>
      </c>
      <c r="L10" s="116">
        <f t="shared" ref="L10:L26" si="0">D10/G10</f>
        <v>45.473166734944691</v>
      </c>
      <c r="M10" s="116">
        <f>[7]!S_VAL_ESTPE_NEW($A10,2013)</f>
        <v>0</v>
      </c>
      <c r="N10" s="118">
        <f>[7]!S_VAL_ESTPE_NEW($A10,2014)</f>
        <v>31.014730453491211</v>
      </c>
      <c r="O10" s="119">
        <f>[7]!S_VAL_PB(A10,$D$4,1)</f>
        <v>7.0809159278869629</v>
      </c>
      <c r="P10" s="108"/>
      <c r="Q10" s="108"/>
      <c r="S10" s="120">
        <f>[7]!S_VAL_PE_TTM($A10,$D$4-7)</f>
        <v>33.615497589111328</v>
      </c>
    </row>
    <row r="11" spans="1:19" ht="15.75">
      <c r="A11" s="113" t="s">
        <v>125</v>
      </c>
      <c r="B11" s="114" t="str">
        <f>[7]!HKS_INFO_NAME(A11)</f>
        <v>亚盛集团</v>
      </c>
      <c r="C11" s="114" t="str">
        <f>[7]!s_info_industry(A11,3,3)</f>
        <v>种子</v>
      </c>
      <c r="D11" s="114">
        <f>[7]!S_DQ_CLOSE(A11,$D$4,1)</f>
        <v>7.8</v>
      </c>
      <c r="E11" s="115">
        <f>[7]!s_pq_pctchange(A11,$B$4,$D$4)</f>
        <v>-0.38314176245211051</v>
      </c>
      <c r="F11" s="116">
        <f>[7]!s_fa_eps_basic(A11,"2011-12-31")</f>
        <v>6.3700000000000007E-2</v>
      </c>
      <c r="G11" s="116">
        <f>[7]!s_fa_eps_diluted(A11,"2012-12-31")</f>
        <v>0.24129999999999999</v>
      </c>
      <c r="H11" s="116">
        <f>[7]!s_est_eps($A11,2013,$D$4)</f>
        <v>0</v>
      </c>
      <c r="I11" s="116">
        <f>[7]!s_est_eps($A11,2014,$D$4)</f>
        <v>0.1785999983549118</v>
      </c>
      <c r="J11" s="117">
        <f>[7]!S_VAL_PE(A11,"2011-12-31",1)</f>
        <v>76.880401611328125</v>
      </c>
      <c r="K11" s="116">
        <f>[7]!S_VAL_PE_TTM($A11,$D$4)</f>
        <v>47.207046508789063</v>
      </c>
      <c r="L11" s="116">
        <f t="shared" si="0"/>
        <v>32.324906755076668</v>
      </c>
      <c r="M11" s="116">
        <f>[7]!S_VAL_ESTPE_NEW($A11,2013)</f>
        <v>0</v>
      </c>
      <c r="N11" s="118">
        <f>[7]!S_VAL_ESTPE_NEW($A11,2014)</f>
        <v>44.456886291503906</v>
      </c>
      <c r="O11" s="119">
        <f>[7]!S_VAL_PB(A11,$D$4,1)</f>
        <v>3.2555413246154785</v>
      </c>
      <c r="P11" s="108"/>
      <c r="Q11" s="108"/>
      <c r="S11" s="120">
        <f>[7]!S_VAL_PE_TTM($A11,$D$4-7)</f>
        <v>41.893581390380859</v>
      </c>
    </row>
    <row r="12" spans="1:19" ht="15.75">
      <c r="A12" s="113" t="s">
        <v>319</v>
      </c>
      <c r="B12" s="114" t="str">
        <f>[7]!HKS_INFO_NAME(A12)</f>
        <v>中粮屯河</v>
      </c>
      <c r="C12" s="114" t="str">
        <f>[7]!s_info_industry(A12,3,3)</f>
        <v>果蔬饮料</v>
      </c>
      <c r="D12" s="114">
        <f>[7]!S_DQ_CLOSE(A12,$D$4,1)</f>
        <v>6.46</v>
      </c>
      <c r="E12" s="115">
        <f>[7]!s_pq_pctchange(A12,$B$4,$D$4)</f>
        <v>-1.3740458015267243</v>
      </c>
      <c r="F12" s="116">
        <f>[7]!s_fa_eps_basic(A12,"2011-12-31")</f>
        <v>3.2199999999999999E-2</v>
      </c>
      <c r="G12" s="116">
        <f>[7]!s_fa_eps_diluted(A12,"2012-12-31")</f>
        <v>-0.73250000000000004</v>
      </c>
      <c r="H12" s="116">
        <f>[7]!s_est_eps($A12,2013,$D$4)</f>
        <v>0</v>
      </c>
      <c r="I12" s="116">
        <f>[7]!s_est_eps($A12,2014,$D$4)</f>
        <v>4.7600001096725464E-2</v>
      </c>
      <c r="J12" s="117">
        <f>[7]!S_VAL_PE(A12,"2011-12-31",1)</f>
        <v>186.65885925292969</v>
      </c>
      <c r="K12" s="116">
        <f>[7]!S_VAL_PE_TTM($A12,$D$4)</f>
        <v>-878.0540771484375</v>
      </c>
      <c r="L12" s="116">
        <f t="shared" si="0"/>
        <v>-8.8191126279863479</v>
      </c>
      <c r="M12" s="116">
        <f>[7]!S_VAL_ESTPE_NEW($A12,2013)</f>
        <v>0</v>
      </c>
      <c r="N12" s="118">
        <f>[7]!S_VAL_ESTPE_NEW($A12,2014)</f>
        <v>148.52940368652344</v>
      </c>
      <c r="O12" s="119">
        <f>[7]!S_VAL_PB(A12,$D$4,1)</f>
        <v>2.2021214962005615</v>
      </c>
      <c r="P12" s="108"/>
      <c r="Q12" s="108"/>
      <c r="S12" s="120">
        <f>[7]!S_VAL_PE_TTM($A12,$D$4-7)</f>
        <v>496.36904907226562</v>
      </c>
    </row>
    <row r="13" spans="1:19" ht="15.75">
      <c r="A13" s="113" t="s">
        <v>320</v>
      </c>
      <c r="B13" s="114" t="str">
        <f>[7]!HKS_INFO_NAME(A13)</f>
        <v>安琪酵母</v>
      </c>
      <c r="C13" s="114" t="str">
        <f>[7]!s_info_industry(A13,3,3)</f>
        <v>农产品加工及流通</v>
      </c>
      <c r="D13" s="114">
        <f>[7]!S_DQ_CLOSE(A13,$D$4,1)</f>
        <v>18.41</v>
      </c>
      <c r="E13" s="115">
        <f>[7]!s_pq_pctchange(A13,$B$4,$D$4)</f>
        <v>5.8654399079930863</v>
      </c>
      <c r="F13" s="116">
        <f>[7]!s_fa_eps_basic(A13,"2011-12-31")</f>
        <v>0.95069999999999999</v>
      </c>
      <c r="G13" s="116">
        <f>[7]!s_fa_eps_diluted(A13,"2012-12-31")</f>
        <v>0.73770000000000002</v>
      </c>
      <c r="H13" s="116">
        <f>[7]!s_est_eps($A13,2013,$D$4)</f>
        <v>0</v>
      </c>
      <c r="I13" s="116">
        <f>[7]!s_est_eps($A13,2014,$D$4)</f>
        <v>0.49790000915527344</v>
      </c>
      <c r="J13" s="117">
        <f>[7]!S_VAL_PE(A13,"2011-12-31",1)</f>
        <v>32.486011505126953</v>
      </c>
      <c r="K13" s="116">
        <f>[7]!S_VAL_PE_TTM($A13,$D$4)</f>
        <v>44.253154754638672</v>
      </c>
      <c r="L13" s="116">
        <f t="shared" si="0"/>
        <v>24.955944150738784</v>
      </c>
      <c r="M13" s="116">
        <f>[7]!S_VAL_ESTPE_NEW($A13,2013)</f>
        <v>0</v>
      </c>
      <c r="N13" s="118">
        <f>[7]!S_VAL_ESTPE_NEW($A13,2014)</f>
        <v>36.674030303955078</v>
      </c>
      <c r="O13" s="119">
        <f>[7]!S_VAL_PB(A13,$D$4,1)</f>
        <v>2.2181096076965332</v>
      </c>
      <c r="P13" s="108"/>
      <c r="Q13" s="108"/>
      <c r="S13" s="120">
        <f>[7]!S_VAL_PE_TTM($A13,$D$4-7)</f>
        <v>41.801322937011719</v>
      </c>
    </row>
    <row r="14" spans="1:19" ht="15.75">
      <c r="A14" s="113" t="s">
        <v>193</v>
      </c>
      <c r="B14" s="114" t="str">
        <f>[7]!HKS_INFO_NAME(A14)</f>
        <v>*ST大荒</v>
      </c>
      <c r="C14" s="114" t="str">
        <f>[7]!s_info_industry(A14,3,3)</f>
        <v>农产品加工及流通</v>
      </c>
      <c r="D14" s="114">
        <f>[7]!S_DQ_CLOSE(A14,$D$4,1)</f>
        <v>10.01</v>
      </c>
      <c r="E14" s="115">
        <f>[7]!s_pq_pctchange(A14,$B$4,$D$4)</f>
        <v>2.1428571428571352</v>
      </c>
      <c r="F14" s="116">
        <f>[7]!s_fa_eps_basic(A14,"2011-12-31")</f>
        <v>0.25</v>
      </c>
      <c r="G14" s="116">
        <f>[7]!s_fa_eps_diluted(A14,"2012-12-31")</f>
        <v>-0.11</v>
      </c>
      <c r="H14" s="116">
        <f>[7]!s_est_eps($A14,2013,$D$4)</f>
        <v>0</v>
      </c>
      <c r="I14" s="116">
        <f>[7]!s_est_eps($A14,2014,$D$4)</f>
        <v>0.51090002059936523</v>
      </c>
      <c r="J14" s="117">
        <f>[7]!S_VAL_PE(A14,"2011-12-31",1)</f>
        <v>34.920394897460938</v>
      </c>
      <c r="K14" s="116">
        <f>[7]!S_VAL_PE_TTM($A14,$D$4)</f>
        <v>24.330095291137695</v>
      </c>
      <c r="L14" s="116">
        <f t="shared" si="0"/>
        <v>-91</v>
      </c>
      <c r="M14" s="116">
        <f>[7]!S_VAL_ESTPE_NEW($A14,2013)</f>
        <v>0</v>
      </c>
      <c r="N14" s="118">
        <f>[7]!S_VAL_ESTPE_NEW($A14,2014)</f>
        <v>19.671167373657227</v>
      </c>
      <c r="O14" s="119">
        <f>[7]!S_VAL_PB(A14,$D$4,1)</f>
        <v>3.6430189609527588</v>
      </c>
      <c r="P14" s="108"/>
      <c r="Q14" s="108"/>
      <c r="S14" s="120">
        <f>[7]!S_VAL_PE_TTM($A14,$D$4-7)</f>
        <v>30.694377899169922</v>
      </c>
    </row>
    <row r="15" spans="1:19" ht="15.75">
      <c r="A15" s="113" t="s">
        <v>198</v>
      </c>
      <c r="B15" s="114" t="str">
        <f>[7]!HKS_INFO_NAME(A15)</f>
        <v>海南橡胶</v>
      </c>
      <c r="C15" s="114" t="str">
        <f>[7]!s_info_industry(A15,3,3)</f>
        <v>农产品加工及流通</v>
      </c>
      <c r="D15" s="114">
        <f>[7]!S_DQ_CLOSE(A15,$D$4,1)</f>
        <v>7.94</v>
      </c>
      <c r="E15" s="115">
        <f>[7]!s_pq_pctchange(A15,$B$4,$D$4)</f>
        <v>-0.74999999999998401</v>
      </c>
      <c r="F15" s="116">
        <f>[7]!s_fa_eps_basic(A15,"2011-12-31")</f>
        <v>0.19400000000000001</v>
      </c>
      <c r="G15" s="116">
        <f>[7]!s_fa_eps_diluted(A15,"2012-12-31")</f>
        <v>7.4999999999999997E-2</v>
      </c>
      <c r="H15" s="116">
        <f>[7]!s_est_eps($A15,2013,$D$4)</f>
        <v>0</v>
      </c>
      <c r="I15" s="116">
        <f>[7]!s_est_eps($A15,2014,$D$4)</f>
        <v>0</v>
      </c>
      <c r="J15" s="117">
        <f>[7]!S_VAL_PE(A15,"2011-12-31",1)</f>
        <v>35.125946044921875</v>
      </c>
      <c r="K15" s="116">
        <f>[7]!S_VAL_PE_TTM($A15,$D$4)</f>
        <v>10864.3994140625</v>
      </c>
      <c r="L15" s="116">
        <f t="shared" si="0"/>
        <v>105.86666666666667</v>
      </c>
      <c r="M15" s="116">
        <f>[7]!S_VAL_ESTPE_NEW($A15,2013)</f>
        <v>0</v>
      </c>
      <c r="N15" s="118">
        <f>[7]!S_VAL_ESTPE_NEW($A15,2014)</f>
        <v>0</v>
      </c>
      <c r="O15" s="119">
        <f>[7]!S_VAL_PB(A15,$D$4,1)</f>
        <v>3.4377706050872803</v>
      </c>
      <c r="P15" s="108"/>
      <c r="Q15" s="108"/>
      <c r="S15" s="120">
        <f>[7]!S_VAL_PE_TTM($A15,$D$4-7)</f>
        <v>1570.6031494140625</v>
      </c>
    </row>
    <row r="16" spans="1:19" ht="15.75">
      <c r="A16" s="113" t="s">
        <v>141</v>
      </c>
      <c r="B16" s="114" t="str">
        <f>[7]!HKS_INFO_NAME(A16)</f>
        <v>新希望</v>
      </c>
      <c r="C16" s="114" t="str">
        <f>[7]!s_info_industry(A16,3,3)</f>
        <v>饲料</v>
      </c>
      <c r="D16" s="114">
        <f>[7]!S_DQ_CLOSE(A16,$D$4,1)</f>
        <v>13.7</v>
      </c>
      <c r="E16" s="115">
        <f>[7]!s_pq_pctchange(A16,$B$4,$D$4)</f>
        <v>4.6600458365164243</v>
      </c>
      <c r="F16" s="116">
        <f>[7]!s_fa_eps_basic(A16,"2011-12-31")</f>
        <v>1.52</v>
      </c>
      <c r="G16" s="116">
        <f>[7]!s_fa_eps_diluted(A16,"2012-12-31")</f>
        <v>0.98</v>
      </c>
      <c r="H16" s="116">
        <f>[7]!s_est_eps($A16,2013,$D$4)</f>
        <v>0</v>
      </c>
      <c r="I16" s="116">
        <f>[7]!s_est_eps($A16,2014,$D$4)</f>
        <v>1.1862000226974487</v>
      </c>
      <c r="J16" s="117">
        <f>[7]!S_VAL_PE(A16,"2011-12-31",1)</f>
        <v>11.013245582580566</v>
      </c>
      <c r="K16" s="116">
        <f>[7]!S_VAL_PE_TTM($A16,$D$4)</f>
        <v>13.726318359375</v>
      </c>
      <c r="L16" s="116">
        <f t="shared" si="0"/>
        <v>13.979591836734693</v>
      </c>
      <c r="M16" s="116">
        <f>[7]!S_VAL_ESTPE_NEW($A16,2013)</f>
        <v>0</v>
      </c>
      <c r="N16" s="118">
        <f>[7]!S_VAL_ESTPE_NEW($A16,2014)</f>
        <v>11.085820198059082</v>
      </c>
      <c r="O16" s="119">
        <f>[7]!S_VAL_PB(A16,$D$4,1)</f>
        <v>2.1928048133850098</v>
      </c>
      <c r="P16" s="108"/>
      <c r="Q16" s="108"/>
      <c r="S16" s="120">
        <f>[7]!S_VAL_PE_TTM($A16,$D$4-7)</f>
        <v>13.636343002319336</v>
      </c>
    </row>
    <row r="17" spans="1:19" ht="15.75">
      <c r="A17" s="113" t="s">
        <v>158</v>
      </c>
      <c r="B17" s="114" t="str">
        <f>[7]!HKS_INFO_NAME(A17)</f>
        <v>海大集团</v>
      </c>
      <c r="C17" s="114" t="str">
        <f>[7]!s_info_industry(A17,3,3)</f>
        <v>饲料</v>
      </c>
      <c r="D17" s="114">
        <f>[7]!S_DQ_CLOSE(A17,$D$4,1)</f>
        <v>11.41</v>
      </c>
      <c r="E17" s="115">
        <f>[7]!s_pq_pctchange(A17,$B$4,$D$4)</f>
        <v>3.7272727272727124</v>
      </c>
      <c r="F17" s="116">
        <f>[7]!s_fa_eps_basic(A17,"2011-12-31")</f>
        <v>0.59</v>
      </c>
      <c r="G17" s="116">
        <f>[7]!s_fa_eps_diluted(A17,"2012-12-31")</f>
        <v>0.59</v>
      </c>
      <c r="H17" s="116">
        <f>[7]!s_est_eps($A17,2013,$D$4)</f>
        <v>0</v>
      </c>
      <c r="I17" s="116">
        <f>[7]!s_est_eps($A17,2014,$D$4)</f>
        <v>0.50370001792907715</v>
      </c>
      <c r="J17" s="117">
        <f>[7]!S_VAL_PE(A17,"2011-12-31",1)</f>
        <v>30.126522064208984</v>
      </c>
      <c r="K17" s="116">
        <f>[7]!S_VAL_PE_TTM($A17,$D$4)</f>
        <v>23.132656097412109</v>
      </c>
      <c r="L17" s="116">
        <f t="shared" si="0"/>
        <v>19.33898305084746</v>
      </c>
      <c r="M17" s="116">
        <f>[7]!S_VAL_ESTPE_NEW($A17,2013)</f>
        <v>0</v>
      </c>
      <c r="N17" s="118">
        <f>[7]!S_VAL_ESTPE_NEW($A17,2014)</f>
        <v>22.612665176391602</v>
      </c>
      <c r="O17" s="119">
        <f>[7]!S_VAL_PB(A17,$D$4,1)</f>
        <v>3.0838387012481689</v>
      </c>
      <c r="P17" s="108"/>
      <c r="Q17" s="108"/>
      <c r="S17" s="120">
        <f>[7]!S_VAL_PE_TTM($A17,$D$4-7)</f>
        <v>28.939155578613281</v>
      </c>
    </row>
    <row r="18" spans="1:19" ht="15.75">
      <c r="A18" s="113" t="s">
        <v>161</v>
      </c>
      <c r="B18" s="114" t="str">
        <f>[7]!HKS_INFO_NAME(A18)</f>
        <v>大北农</v>
      </c>
      <c r="C18" s="114" t="str">
        <f>[7]!s_info_industry(A18,3,3)</f>
        <v>饲料</v>
      </c>
      <c r="D18" s="114">
        <f>[7]!S_DQ_CLOSE(A18,$D$4,1)</f>
        <v>13.03</v>
      </c>
      <c r="E18" s="115">
        <f>[7]!s_pq_pctchange(A18,$B$4,$D$4)</f>
        <v>0.5401234567901092</v>
      </c>
      <c r="F18" s="116">
        <f>[7]!s_fa_eps_basic(A18,"2011-12-31")</f>
        <v>1.26</v>
      </c>
      <c r="G18" s="116">
        <f>[7]!s_fa_eps_diluted(A18,"2012-12-31")</f>
        <v>0.84</v>
      </c>
      <c r="H18" s="116">
        <f>[7]!s_est_eps($A18,2013,$D$4)</f>
        <v>0</v>
      </c>
      <c r="I18" s="116">
        <f>[7]!s_est_eps($A18,2014,$D$4)</f>
        <v>0.54439997673034668</v>
      </c>
      <c r="J18" s="117">
        <f>[7]!S_VAL_PE(A18,"2011-12-31",1)</f>
        <v>25.857393264770508</v>
      </c>
      <c r="K18" s="116">
        <f>[7]!S_VAL_PE_TTM($A18,$D$4)</f>
        <v>28.080556869506836</v>
      </c>
      <c r="L18" s="116">
        <f t="shared" si="0"/>
        <v>15.511904761904761</v>
      </c>
      <c r="M18" s="116">
        <f>[7]!S_VAL_ESTPE_NEW($A18,2013)</f>
        <v>0</v>
      </c>
      <c r="N18" s="118">
        <f>[7]!S_VAL_ESTPE_NEW($A18,2014)</f>
        <v>23.36517333984375</v>
      </c>
      <c r="O18" s="119">
        <f>[7]!S_VAL_PB(A18,$D$4,1)</f>
        <v>4.2450284957885742</v>
      </c>
      <c r="P18" s="108"/>
      <c r="Q18" s="108"/>
      <c r="S18" s="120">
        <f>[7]!S_VAL_PE_TTM($A18,$D$4-7)</f>
        <v>28.957145690917969</v>
      </c>
    </row>
    <row r="19" spans="1:19" ht="15.75">
      <c r="A19" s="113" t="s">
        <v>153</v>
      </c>
      <c r="B19" s="114" t="str">
        <f>[7]!HKS_INFO_NAME(A19)</f>
        <v>*ST民和</v>
      </c>
      <c r="C19" s="114" t="str">
        <f>[7]!s_info_industry(A19,3,3)</f>
        <v>畜牧养殖</v>
      </c>
      <c r="D19" s="114">
        <f>[7]!S_DQ_CLOSE(A19,$D$4,1)</f>
        <v>9.56</v>
      </c>
      <c r="E19" s="115">
        <f>[7]!s_pq_pctchange(A19,$B$4,$D$4)</f>
        <v>4.824561403508798</v>
      </c>
      <c r="F19" s="116">
        <f>[7]!s_fa_eps_basic(A19,"2011-12-31")</f>
        <v>1.68</v>
      </c>
      <c r="G19" s="116">
        <f>[7]!s_fa_eps_diluted(A19,"2012-12-31")</f>
        <v>-0.27</v>
      </c>
      <c r="H19" s="116">
        <f>[7]!s_est_eps($A19,2013,$D$4)</f>
        <v>0</v>
      </c>
      <c r="I19" s="116">
        <f>[7]!s_est_eps($A19,2014,$D$4)</f>
        <v>0.24560000002384186</v>
      </c>
      <c r="J19" s="117">
        <f>[7]!S_VAL_PE(A19,"2011-12-31",1)</f>
        <v>21.701654434204102</v>
      </c>
      <c r="K19" s="116">
        <f>[7]!S_VAL_PE_TTM($A19,$D$4)</f>
        <v>-53.598354339599609</v>
      </c>
      <c r="L19" s="116">
        <f t="shared" si="0"/>
        <v>-35.407407407407405</v>
      </c>
      <c r="M19" s="116">
        <f>[7]!S_VAL_ESTPE_NEW($A19,2013)</f>
        <v>0</v>
      </c>
      <c r="N19" s="118">
        <f>[7]!S_VAL_ESTPE_NEW($A19,2014)</f>
        <v>38.802932739257813</v>
      </c>
      <c r="O19" s="119">
        <f>[7]!S_VAL_PB(A19,$D$4,1)</f>
        <v>2.5568561553955078</v>
      </c>
      <c r="P19" s="108"/>
      <c r="Q19" s="108"/>
      <c r="S19" s="120">
        <f>[7]!S_VAL_PE_TTM($A19,$D$4-7)</f>
        <v>-17.711025238037109</v>
      </c>
    </row>
    <row r="20" spans="1:19" ht="15.75">
      <c r="A20" s="113" t="s">
        <v>157</v>
      </c>
      <c r="B20" s="114" t="str">
        <f>[7]!HKS_INFO_NAME(A20)</f>
        <v>圣农发展</v>
      </c>
      <c r="C20" s="114" t="str">
        <f>[7]!s_info_industry(A20,3,3)</f>
        <v>畜牧养殖</v>
      </c>
      <c r="D20" s="114">
        <f>[7]!S_DQ_CLOSE(A20,$D$4,1)</f>
        <v>14.62</v>
      </c>
      <c r="E20" s="115">
        <f>[7]!s_pq_pctchange(A20,$B$4,$D$4)</f>
        <v>4.2052744119743357</v>
      </c>
      <c r="F20" s="116">
        <f>[7]!s_fa_eps_basic(A20,"2011-12-31")</f>
        <v>0.54</v>
      </c>
      <c r="G20" s="116">
        <f>[7]!s_fa_eps_diluted(A20,"2012-12-31")</f>
        <v>2.8999999999999998E-3</v>
      </c>
      <c r="H20" s="116">
        <f>[7]!s_est_eps($A20,2013,$D$4)</f>
        <v>0</v>
      </c>
      <c r="I20" s="116">
        <f>[7]!s_est_eps($A20,2014,$D$4)</f>
        <v>0.25060001015663147</v>
      </c>
      <c r="J20" s="117">
        <f>[7]!S_VAL_PE(A20,"2011-12-31",1)</f>
        <v>28.836605072021484</v>
      </c>
      <c r="K20" s="116">
        <f>[7]!S_VAL_PE_TTM($A20,$D$4)</f>
        <v>106.84352874755859</v>
      </c>
      <c r="L20" s="116">
        <f t="shared" si="0"/>
        <v>5041.3793103448279</v>
      </c>
      <c r="M20" s="116">
        <f>[7]!S_VAL_ESTPE_NEW($A20,2013)</f>
        <v>0</v>
      </c>
      <c r="N20" s="118">
        <f>[7]!S_VAL_ESTPE_NEW($A20,2014)</f>
        <v>56.424579620361328</v>
      </c>
      <c r="O20" s="119">
        <f>[7]!S_VAL_PB(A20,$D$4,1)</f>
        <v>4.2906508445739746</v>
      </c>
      <c r="P20" s="108"/>
      <c r="Q20" s="108"/>
      <c r="S20" s="120">
        <f>[7]!S_VAL_PE_TTM($A20,$D$4-7)</f>
        <v>223.95436096191406</v>
      </c>
    </row>
    <row r="21" spans="1:19" ht="15.75">
      <c r="A21" s="113" t="s">
        <v>163</v>
      </c>
      <c r="B21" s="114" t="str">
        <f>[7]!HKS_INFO_NAME(A21)</f>
        <v>益生股份</v>
      </c>
      <c r="C21" s="114" t="str">
        <f>[7]!s_info_industry(A21,3,3)</f>
        <v>畜牧养殖</v>
      </c>
      <c r="D21" s="114">
        <f>[7]!S_DQ_CLOSE(A21,$D$4,1)</f>
        <v>13.3</v>
      </c>
      <c r="E21" s="115">
        <f>[7]!s_pq_pctchange(A21,$B$4,$D$4)</f>
        <v>0</v>
      </c>
      <c r="F21" s="116">
        <f>[7]!s_fa_eps_basic(A21,"2011-12-31")</f>
        <v>1.67</v>
      </c>
      <c r="G21" s="116">
        <f>[7]!s_fa_eps_diluted(A21,"2012-12-31")</f>
        <v>0.04</v>
      </c>
      <c r="H21" s="116">
        <f>[7]!s_est_eps($A21,2013,$D$4)</f>
        <v>0</v>
      </c>
      <c r="I21" s="116">
        <f>[7]!s_est_eps($A21,2014,$D$4)</f>
        <v>8.919999748468399E-2</v>
      </c>
      <c r="J21" s="117">
        <f>[7]!S_VAL_PE(A21,"2011-12-31",1)</f>
        <v>14.420249938964844</v>
      </c>
      <c r="K21" s="116">
        <f>[7]!S_VAL_PE_TTM($A21,$D$4)</f>
        <v>-22.500726699829102</v>
      </c>
      <c r="L21" s="116">
        <f t="shared" si="0"/>
        <v>332.5</v>
      </c>
      <c r="M21" s="116">
        <f>[7]!S_VAL_ESTPE_NEW($A21,2013)</f>
        <v>0</v>
      </c>
      <c r="N21" s="118">
        <f>[7]!S_VAL_ESTPE_NEW($A21,2014)</f>
        <v>149.1031494140625</v>
      </c>
      <c r="O21" s="119">
        <f>[7]!S_VAL_PB(A21,$D$4,1)</f>
        <v>5.6408581733703613</v>
      </c>
      <c r="P21" s="108"/>
      <c r="Q21" s="108"/>
      <c r="S21" s="120">
        <f>[7]!S_VAL_PE_TTM($A21,$D$4-7)</f>
        <v>-14.543586730957031</v>
      </c>
    </row>
    <row r="22" spans="1:19" ht="15.75">
      <c r="A22" s="113" t="s">
        <v>164</v>
      </c>
      <c r="B22" s="114" t="str">
        <f>[7]!HKS_INFO_NAME(A22)</f>
        <v>雏鹰农牧</v>
      </c>
      <c r="C22" s="114" t="str">
        <f>[7]!s_info_industry(A22,3,3)</f>
        <v>畜牧养殖</v>
      </c>
      <c r="D22" s="114">
        <f>[7]!S_DQ_CLOSE(A22,$D$4,1)</f>
        <v>10.9</v>
      </c>
      <c r="E22" s="115">
        <f>[7]!s_pq_pctchange(A22,$B$4,$D$4)</f>
        <v>0</v>
      </c>
      <c r="F22" s="116">
        <f>[7]!s_fa_eps_basic(A22,"2011-12-31")</f>
        <v>1.6053999999999999</v>
      </c>
      <c r="G22" s="116">
        <f>[7]!s_fa_eps_diluted(A22,"2012-12-31")</f>
        <v>0</v>
      </c>
      <c r="H22" s="116">
        <f>[7]!s_est_eps($A22,2013,$D$4)</f>
        <v>0</v>
      </c>
      <c r="I22" s="116">
        <f>[7]!s_est_eps($A22,2014,$D$4)</f>
        <v>6.3000001013278961E-2</v>
      </c>
      <c r="J22" s="117">
        <f>[7]!S_VAL_PE(A22,"2011-12-31",1)</f>
        <v>14.339319229125977</v>
      </c>
      <c r="K22" s="116">
        <f>[7]!S_VAL_PE_TTM($A22,$D$4)</f>
        <v>-152.45811462402344</v>
      </c>
      <c r="L22" s="116" t="e">
        <f t="shared" si="0"/>
        <v>#DIV/0!</v>
      </c>
      <c r="M22" s="116">
        <f>[7]!S_VAL_ESTPE_NEW($A22,2013)</f>
        <v>0</v>
      </c>
      <c r="N22" s="118">
        <f>[7]!S_VAL_ESTPE_NEW($A22,2014)</f>
        <v>166.19047546386719</v>
      </c>
      <c r="O22" s="119">
        <f>[7]!S_VAL_PB(A22,$D$4,1)</f>
        <v>4.8858542442321777</v>
      </c>
      <c r="P22" s="108"/>
      <c r="Q22" s="108"/>
      <c r="S22" s="120">
        <f>[7]!S_VAL_PE_TTM($A22,$D$4-7)</f>
        <v>-89.77532958984375</v>
      </c>
    </row>
    <row r="23" spans="1:19" ht="15.75">
      <c r="A23" s="113" t="s">
        <v>197</v>
      </c>
      <c r="B23" s="114" t="str">
        <f>[7]!HKS_INFO_NAME(A23)</f>
        <v>宜华木业</v>
      </c>
      <c r="C23" s="114" t="str">
        <f>[7]!s_info_industry(A23,3,3)</f>
        <v>林木及加工</v>
      </c>
      <c r="D23" s="114">
        <f>[7]!S_DQ_CLOSE(A23,$D$4,1)</f>
        <v>5.63</v>
      </c>
      <c r="E23" s="115">
        <f>[7]!s_pq_pctchange(A23,$B$4,$D$4)</f>
        <v>3.1135531135531247</v>
      </c>
      <c r="F23" s="116">
        <f>[7]!s_fa_eps_basic(A23,"2011-12-31")</f>
        <v>0.22</v>
      </c>
      <c r="G23" s="116">
        <f>[7]!s_fa_eps_diluted(A23,"2012-12-31")</f>
        <v>0.26</v>
      </c>
      <c r="H23" s="116">
        <f>[7]!s_est_eps($A23,2013,$D$4)</f>
        <v>0</v>
      </c>
      <c r="I23" s="116">
        <f>[7]!s_est_eps($A23,2014,$D$4)</f>
        <v>0.37189999222755432</v>
      </c>
      <c r="J23" s="117">
        <f>[7]!S_VAL_PE(A23,"2011-12-31",1)</f>
        <v>17.018617630004883</v>
      </c>
      <c r="K23" s="116">
        <f>[7]!S_VAL_PE_TTM($A23,$D$4)</f>
        <v>16.357063293457031</v>
      </c>
      <c r="L23" s="116">
        <f t="shared" si="0"/>
        <v>21.653846153846153</v>
      </c>
      <c r="M23" s="116">
        <f>[7]!S_VAL_ESTPE_NEW($A23,2013)</f>
        <v>0</v>
      </c>
      <c r="N23" s="118">
        <f>[7]!S_VAL_ESTPE_NEW($A23,2014)</f>
        <v>15.057811737060547</v>
      </c>
      <c r="O23" s="119">
        <f>[7]!S_VAL_PB(A23,$D$4,1)</f>
        <v>1.7894819974899292</v>
      </c>
      <c r="P23" s="108"/>
      <c r="Q23" s="108"/>
      <c r="S23" s="120">
        <f>[7]!S_VAL_PE_TTM($A23,$D$4-7)</f>
        <v>16.603025436401367</v>
      </c>
    </row>
    <row r="24" spans="1:19" ht="15.75">
      <c r="A24" s="113" t="s">
        <v>146</v>
      </c>
      <c r="B24" s="114" t="str">
        <f>[7]!HKS_INFO_NAME(A24)</f>
        <v>獐子岛</v>
      </c>
      <c r="C24" s="114" t="str">
        <f>[7]!s_info_industry(A24,3,3)</f>
        <v>水产养殖</v>
      </c>
      <c r="D24" s="114">
        <f>[7]!S_DQ_CLOSE(A24,$D$4,1)</f>
        <v>15.46</v>
      </c>
      <c r="E24" s="115">
        <f>[7]!s_pq_pctchange(A24,$B$4,$D$4)</f>
        <v>0</v>
      </c>
      <c r="F24" s="116">
        <f>[7]!s_fa_eps_basic(A24,"2011-12-31")</f>
        <v>0.71</v>
      </c>
      <c r="G24" s="116">
        <f>[7]!s_fa_eps_diluted(A24,"2012-12-31")</f>
        <v>0.15</v>
      </c>
      <c r="H24" s="116">
        <f>[7]!s_est_eps($A24,2013,$D$4)</f>
        <v>0</v>
      </c>
      <c r="I24" s="116">
        <f>[7]!s_est_eps($A24,2014,$D$4)</f>
        <v>-8.9400000870227814E-2</v>
      </c>
      <c r="J24" s="117">
        <f>[7]!S_VAL_PE(A24,"2011-12-31",1)</f>
        <v>35.07177734375</v>
      </c>
      <c r="K24" s="116">
        <f>[7]!S_VAL_PE_TTM($A24,$D$4)</f>
        <v>-14.122806549072266</v>
      </c>
      <c r="L24" s="116">
        <f t="shared" si="0"/>
        <v>103.06666666666668</v>
      </c>
      <c r="M24" s="116">
        <f>[7]!S_VAL_ESTPE_NEW($A24,2013)</f>
        <v>0</v>
      </c>
      <c r="N24" s="118">
        <f>[7]!S_VAL_ESTPE_NEW($A24,2014)</f>
        <v>-65.619697570800781</v>
      </c>
      <c r="O24" s="119">
        <f>[7]!S_VAL_PB(A24,$D$4,1)</f>
        <v>4.5543904304504395</v>
      </c>
      <c r="P24" s="108"/>
      <c r="Q24" s="108"/>
      <c r="S24" s="120">
        <f>[7]!S_VAL_PE_TTM($A24,$D$4-7)</f>
        <v>118.60609436035156</v>
      </c>
    </row>
    <row r="25" spans="1:19" ht="15.75">
      <c r="A25" s="113" t="s">
        <v>162</v>
      </c>
      <c r="B25" s="114" t="str">
        <f>[7]!HKS_INFO_NAME(A25)</f>
        <v>壹桥苗业</v>
      </c>
      <c r="C25" s="114" t="str">
        <f>[7]!s_info_industry(A25,3,3)</f>
        <v>水产养殖</v>
      </c>
      <c r="D25" s="114">
        <f>[7]!S_DQ_CLOSE(A25,$D$4,1)</f>
        <v>17.13</v>
      </c>
      <c r="E25" s="115">
        <f>[7]!s_pq_pctchange(A25,$B$4,$D$4)</f>
        <v>3.8181818181818095</v>
      </c>
      <c r="F25" s="116">
        <f>[7]!s_fa_eps_basic(A25,"2011-12-31")</f>
        <v>0.75</v>
      </c>
      <c r="G25" s="116">
        <f>[7]!s_fa_eps_diluted(A25,"2012-12-31")</f>
        <v>0.6</v>
      </c>
      <c r="H25" s="116">
        <f>[7]!s_est_eps($A25,2013,$D$4)</f>
        <v>0</v>
      </c>
      <c r="I25" s="116">
        <f>[7]!s_est_eps($A25,2014,$D$4)</f>
        <v>0.45039999485015869</v>
      </c>
      <c r="J25" s="117">
        <f>[7]!S_VAL_PE(A25,"2011-12-31",1)</f>
        <v>40.394241333007813</v>
      </c>
      <c r="K25" s="116">
        <f>[7]!S_VAL_PE_TTM($A25,$D$4)</f>
        <v>44.875900268554688</v>
      </c>
      <c r="L25" s="116">
        <f t="shared" si="0"/>
        <v>28.55</v>
      </c>
      <c r="M25" s="116">
        <f>[7]!S_VAL_ESTPE_NEW($A25,2013)</f>
        <v>0</v>
      </c>
      <c r="N25" s="118">
        <f>[7]!S_VAL_ESTPE_NEW($A25,2014)</f>
        <v>37.033748626708984</v>
      </c>
      <c r="O25" s="119">
        <f>[7]!S_VAL_PB(A25,$D$4,1)</f>
        <v>7.4667291641235352</v>
      </c>
      <c r="P25" s="108"/>
      <c r="Q25" s="108"/>
      <c r="S25" s="121">
        <f>[7]!S_VAL_PE_TTM($A25,$D$4-7)</f>
        <v>47.007732391357422</v>
      </c>
    </row>
    <row r="26" spans="1:19" ht="15.75">
      <c r="A26" s="113" t="s">
        <v>191</v>
      </c>
      <c r="B26" s="114" t="str">
        <f>[7]!HKS_INFO_NAME(A26)</f>
        <v>好当家</v>
      </c>
      <c r="C26" s="114" t="str">
        <f>[7]!s_info_industry(A26,3,3)</f>
        <v>水产养殖</v>
      </c>
      <c r="D26" s="114">
        <f>[7]!S_DQ_CLOSE(A26,$D$4,1)</f>
        <v>6.05</v>
      </c>
      <c r="E26" s="115">
        <f>[7]!s_pq_pctchange(A26,$B$4,$D$4)</f>
        <v>4.4905008635578669</v>
      </c>
      <c r="F26" s="116">
        <f>[7]!s_fa_eps_basic(A26,"2011-12-31")</f>
        <v>0.32</v>
      </c>
      <c r="G26" s="116">
        <f>[7]!s_fa_eps_diluted(A26,"2012-12-31")</f>
        <v>0.3</v>
      </c>
      <c r="H26" s="116">
        <f>[7]!s_est_eps($A26,2013,$D$4)</f>
        <v>0</v>
      </c>
      <c r="I26" s="116">
        <f>[7]!s_est_eps($A26,2014,$D$4)</f>
        <v>0.12080000340938568</v>
      </c>
      <c r="J26" s="117">
        <f>[7]!S_VAL_PE(A26,"2011-12-31",1)</f>
        <v>32.5306396484375</v>
      </c>
      <c r="K26" s="116">
        <f>[7]!S_VAL_PE_TTM($A26,$D$4)</f>
        <v>66.221839904785156</v>
      </c>
      <c r="L26" s="116">
        <f t="shared" si="0"/>
        <v>20.166666666666668</v>
      </c>
      <c r="M26" s="116">
        <f>[7]!S_VAL_ESTPE_NEW($A26,2013)</f>
        <v>0</v>
      </c>
      <c r="N26" s="118">
        <f>[7]!S_VAL_ESTPE_NEW($A26,2014)</f>
        <v>49.917217254638672</v>
      </c>
      <c r="O26" s="119">
        <f>[7]!S_VAL_PB(A26,$D$4,1)</f>
        <v>1.5144258737564087</v>
      </c>
      <c r="P26" s="108"/>
      <c r="Q26" s="108"/>
      <c r="S26" s="121"/>
    </row>
    <row r="27" spans="1:19" ht="16.5" thickBot="1">
      <c r="A27" s="122"/>
      <c r="B27" s="122"/>
      <c r="C27" s="123"/>
      <c r="D27" s="123"/>
      <c r="E27" s="123"/>
      <c r="F27" s="123"/>
      <c r="G27" s="123"/>
      <c r="H27" s="124"/>
      <c r="I27" s="125" t="s">
        <v>317</v>
      </c>
      <c r="J27" s="126">
        <f t="shared" ref="J27:O27" si="1">AVERAGE(J18:J26)</f>
        <v>25.574499766031902</v>
      </c>
      <c r="K27" s="126">
        <f t="shared" si="1"/>
        <v>2.1887652079264321</v>
      </c>
      <c r="L27" s="127" t="e">
        <f t="shared" si="1"/>
        <v>#DIV/0!</v>
      </c>
      <c r="M27" s="127">
        <f t="shared" si="1"/>
        <v>0</v>
      </c>
      <c r="N27" s="127">
        <f t="shared" si="1"/>
        <v>52.252821180555557</v>
      </c>
      <c r="O27" s="128">
        <f t="shared" si="1"/>
        <v>4.1049194865756569</v>
      </c>
      <c r="P27" s="108"/>
      <c r="Q27" s="108"/>
      <c r="S27" s="121">
        <f>AVERAGE(S18:S26)</f>
        <v>39.137302160263062</v>
      </c>
    </row>
    <row r="28" spans="1:19" ht="16.5" thickTop="1">
      <c r="A28" s="129" t="s">
        <v>318</v>
      </c>
      <c r="B28" s="130"/>
      <c r="C28" s="130"/>
      <c r="D28" s="130"/>
      <c r="E28" s="130"/>
      <c r="F28" s="130"/>
      <c r="G28" s="130"/>
      <c r="H28" s="130"/>
      <c r="I28" s="130"/>
      <c r="J28" s="130"/>
      <c r="K28" s="130"/>
      <c r="L28" s="130"/>
      <c r="M28" s="130"/>
      <c r="N28" s="130"/>
      <c r="O28" s="108"/>
      <c r="P28" s="108"/>
      <c r="S28" s="121"/>
    </row>
    <row r="29" spans="1:19" ht="15.75">
      <c r="A29" s="103"/>
      <c r="B29" s="103"/>
      <c r="C29" s="103"/>
      <c r="D29" s="103"/>
      <c r="E29" s="103"/>
      <c r="F29" s="103"/>
      <c r="G29" s="103"/>
      <c r="H29" s="103"/>
      <c r="I29" s="103"/>
      <c r="J29" s="103"/>
      <c r="K29" s="103"/>
      <c r="L29" s="103"/>
      <c r="M29" s="103"/>
      <c r="N29" s="103"/>
      <c r="O29" s="103"/>
      <c r="P29" s="103"/>
      <c r="S29" s="121"/>
    </row>
    <row r="30" spans="1:19" ht="15.75">
      <c r="A30" s="103"/>
      <c r="B30" s="103"/>
      <c r="C30" s="103"/>
      <c r="D30" s="103"/>
      <c r="E30" s="103"/>
      <c r="F30" s="103"/>
      <c r="G30" s="103"/>
      <c r="H30" s="103"/>
      <c r="I30" s="103"/>
      <c r="J30" s="103"/>
      <c r="K30" s="103"/>
      <c r="L30" s="103"/>
      <c r="M30" s="103"/>
      <c r="N30" s="103"/>
      <c r="O30" s="103"/>
      <c r="P30" s="103"/>
    </row>
    <row r="31" spans="1:19" ht="15.75">
      <c r="A31" s="103"/>
      <c r="B31" s="103"/>
      <c r="C31" s="103"/>
      <c r="D31" s="103"/>
      <c r="E31" s="103"/>
      <c r="F31" s="103"/>
      <c r="G31" s="103"/>
      <c r="H31" s="103"/>
      <c r="I31" s="103"/>
      <c r="J31" s="103"/>
      <c r="K31" s="103"/>
      <c r="L31" s="103"/>
      <c r="M31" s="103"/>
      <c r="N31" s="103"/>
      <c r="O31" s="103"/>
      <c r="P31" s="103"/>
    </row>
    <row r="32" spans="1:19" ht="15.75">
      <c r="A32" s="103"/>
      <c r="B32" s="103"/>
      <c r="C32" s="103"/>
      <c r="D32" s="103"/>
      <c r="E32" s="103"/>
      <c r="F32" s="103"/>
      <c r="G32" s="103"/>
      <c r="H32" s="103"/>
      <c r="I32" s="103"/>
      <c r="J32" s="103"/>
      <c r="K32" s="103"/>
      <c r="L32" s="103"/>
      <c r="M32" s="103"/>
      <c r="N32" s="103"/>
      <c r="O32" s="103"/>
      <c r="P32" s="103"/>
    </row>
    <row r="33" spans="1:16" ht="15.75">
      <c r="A33" s="103"/>
      <c r="B33" s="103"/>
      <c r="C33" s="103"/>
      <c r="D33" s="103"/>
      <c r="E33" s="103"/>
      <c r="F33" s="103"/>
      <c r="G33" s="103"/>
      <c r="H33" s="103"/>
      <c r="I33" s="103"/>
      <c r="J33" s="103"/>
      <c r="K33" s="103"/>
      <c r="L33" s="103"/>
      <c r="M33" s="103"/>
      <c r="N33" s="103"/>
      <c r="O33" s="103"/>
      <c r="P33" s="103"/>
    </row>
    <row r="34" spans="1:16" ht="15.75">
      <c r="A34" s="103"/>
      <c r="B34" s="103"/>
      <c r="C34" s="103"/>
      <c r="D34" s="103"/>
      <c r="E34" s="103"/>
      <c r="F34" s="103"/>
      <c r="G34" s="103"/>
      <c r="H34" s="103"/>
      <c r="I34" s="103"/>
      <c r="J34" s="103"/>
      <c r="K34" s="103"/>
      <c r="L34" s="103"/>
      <c r="M34" s="103"/>
      <c r="N34" s="103"/>
      <c r="O34" s="103"/>
      <c r="P34" s="103"/>
    </row>
    <row r="35" spans="1:16" ht="15.75">
      <c r="A35" s="103"/>
      <c r="B35" s="103"/>
      <c r="C35" s="103"/>
      <c r="D35" s="103"/>
      <c r="E35" s="103"/>
      <c r="F35" s="103"/>
      <c r="G35" s="103"/>
      <c r="H35" s="103"/>
      <c r="I35" s="103"/>
      <c r="J35" s="103"/>
      <c r="K35" s="103"/>
      <c r="L35" s="103"/>
      <c r="M35" s="103"/>
      <c r="N35" s="103"/>
      <c r="O35" s="103"/>
      <c r="P35" s="103"/>
    </row>
    <row r="36" spans="1:16" ht="15.75">
      <c r="A36" s="103"/>
      <c r="B36" s="103"/>
      <c r="C36" s="103"/>
      <c r="D36" s="103"/>
      <c r="E36" s="103"/>
      <c r="F36" s="103"/>
      <c r="G36" s="103"/>
      <c r="H36" s="103"/>
      <c r="I36" s="103"/>
      <c r="J36" s="103"/>
      <c r="K36" s="103"/>
      <c r="L36" s="103"/>
      <c r="M36" s="103"/>
      <c r="N36" s="103"/>
      <c r="O36" s="103"/>
      <c r="P36" s="103"/>
    </row>
    <row r="37" spans="1:16" ht="15.75">
      <c r="A37" s="103"/>
      <c r="B37" s="103"/>
      <c r="C37" s="103"/>
      <c r="D37" s="103"/>
      <c r="E37" s="103"/>
      <c r="F37" s="103"/>
      <c r="G37" s="103"/>
      <c r="H37" s="103"/>
      <c r="I37" s="103"/>
      <c r="J37" s="103"/>
      <c r="K37" s="103"/>
      <c r="L37" s="103"/>
      <c r="M37" s="103"/>
      <c r="N37" s="103"/>
      <c r="O37" s="103"/>
      <c r="P37" s="103"/>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E7" sqref="E7:E8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1"/>
    <col min="15" max="15" width="11.625" style="132" bestFit="1" customWidth="1"/>
    <col min="16" max="16" width="10.5" style="131" bestFit="1" customWidth="1"/>
    <col min="17" max="17" width="7.5" style="131" bestFit="1" customWidth="1"/>
    <col min="18" max="18" width="10.5" style="131" bestFit="1" customWidth="1"/>
    <col min="19" max="27" width="9" style="131"/>
  </cols>
  <sheetData>
    <row r="1" spans="1:27">
      <c r="A1" s="70"/>
      <c r="B1" s="70"/>
      <c r="C1" s="70"/>
      <c r="D1" s="70"/>
      <c r="E1" s="70"/>
      <c r="F1" s="70"/>
      <c r="G1" s="70"/>
      <c r="H1" s="70"/>
      <c r="I1" s="70"/>
      <c r="J1" s="70"/>
      <c r="K1" s="70"/>
      <c r="L1" s="70"/>
      <c r="M1" s="70"/>
      <c r="N1" s="136"/>
      <c r="O1" s="155"/>
      <c r="P1" s="136"/>
      <c r="Q1" s="136"/>
      <c r="R1" s="137"/>
      <c r="S1" s="137"/>
      <c r="T1" s="137"/>
      <c r="U1" s="137"/>
      <c r="V1" s="137"/>
      <c r="W1" s="137"/>
      <c r="X1" s="137"/>
      <c r="Y1" s="137"/>
      <c r="Z1" s="137"/>
      <c r="AA1" s="137"/>
    </row>
    <row r="2" spans="1:27">
      <c r="A2" s="70"/>
      <c r="B2" s="70"/>
      <c r="C2" s="70"/>
      <c r="D2" s="70"/>
      <c r="E2" s="70"/>
      <c r="F2" s="70"/>
      <c r="G2" s="70"/>
      <c r="H2" s="70"/>
      <c r="I2" s="70"/>
      <c r="J2" s="70"/>
      <c r="K2" s="70"/>
      <c r="L2" s="70"/>
      <c r="M2" s="70"/>
      <c r="N2" s="136"/>
      <c r="O2" s="155"/>
      <c r="P2" s="136"/>
      <c r="Q2" s="136"/>
      <c r="R2" s="137"/>
      <c r="S2" s="137"/>
      <c r="T2" s="137"/>
      <c r="U2" s="137"/>
      <c r="V2" s="137"/>
      <c r="W2" s="137"/>
      <c r="X2" s="137"/>
      <c r="Y2" s="137"/>
      <c r="Z2" s="137"/>
      <c r="AA2" s="137"/>
    </row>
    <row r="3" spans="1:27">
      <c r="A3" s="136"/>
      <c r="B3" s="138"/>
      <c r="C3" s="136"/>
      <c r="D3" s="70"/>
      <c r="E3" s="70"/>
      <c r="F3" s="70"/>
      <c r="G3" s="70"/>
      <c r="H3" s="70"/>
      <c r="I3" s="70"/>
      <c r="J3" s="70"/>
      <c r="K3" s="70"/>
      <c r="L3" s="70"/>
      <c r="M3" s="70"/>
      <c r="N3" s="136"/>
      <c r="O3" s="155"/>
      <c r="P3" s="136"/>
      <c r="Q3" s="136"/>
      <c r="R3" s="137"/>
      <c r="S3" s="137"/>
      <c r="T3" s="137"/>
      <c r="U3" s="137"/>
      <c r="V3" s="137"/>
      <c r="W3" s="137"/>
      <c r="X3" s="137"/>
      <c r="Y3" s="137"/>
      <c r="Z3" s="137"/>
      <c r="AA3" s="137"/>
    </row>
    <row r="4" spans="1:27">
      <c r="A4" s="70"/>
      <c r="B4" s="70"/>
      <c r="C4" s="70"/>
      <c r="D4" s="70"/>
      <c r="E4" s="70"/>
      <c r="F4" s="70"/>
      <c r="G4" s="70"/>
      <c r="H4" s="70"/>
      <c r="I4" s="70"/>
      <c r="J4" s="70"/>
      <c r="K4" s="70"/>
      <c r="L4" s="70"/>
      <c r="M4" s="70"/>
      <c r="N4" s="136"/>
      <c r="O4" s="155"/>
      <c r="P4" s="136"/>
      <c r="Q4" s="136"/>
      <c r="R4" s="137"/>
      <c r="S4" s="137"/>
      <c r="T4" s="137"/>
      <c r="U4" s="137"/>
      <c r="V4" s="137"/>
      <c r="W4" s="137"/>
      <c r="X4" s="137"/>
      <c r="Y4" s="137"/>
      <c r="Z4" s="137"/>
      <c r="AA4" s="137"/>
    </row>
    <row r="5" spans="1:27">
      <c r="A5" s="66" t="s">
        <v>50</v>
      </c>
      <c r="B5" s="69">
        <f>市场及表现!Q18</f>
        <v>41939</v>
      </c>
      <c r="C5" s="66" t="s">
        <v>51</v>
      </c>
      <c r="D5" s="69">
        <f>市场及表现!Q19</f>
        <v>41943</v>
      </c>
      <c r="F5" s="70"/>
      <c r="G5" s="70"/>
      <c r="H5" s="70"/>
      <c r="I5" s="70"/>
      <c r="J5" s="70"/>
      <c r="K5" s="70"/>
      <c r="L5" s="70"/>
      <c r="M5" s="70"/>
      <c r="N5" s="136"/>
      <c r="O5" s="155"/>
      <c r="P5" s="136"/>
      <c r="Q5" s="136"/>
      <c r="R5" s="137"/>
      <c r="S5" s="137"/>
      <c r="T5" s="137"/>
      <c r="U5" s="137"/>
      <c r="V5" s="137"/>
      <c r="W5" s="137"/>
      <c r="X5" s="137"/>
      <c r="Y5" s="137"/>
      <c r="Z5" s="137"/>
      <c r="AA5" s="137"/>
    </row>
    <row r="6" spans="1:27" ht="27.75" customHeight="1">
      <c r="A6" s="67"/>
      <c r="B6" s="68" t="s">
        <v>53</v>
      </c>
      <c r="C6" s="68" t="s">
        <v>54</v>
      </c>
      <c r="D6" s="68" t="s">
        <v>55</v>
      </c>
      <c r="E6" s="68" t="s">
        <v>56</v>
      </c>
      <c r="F6" s="68" t="s">
        <v>52</v>
      </c>
      <c r="G6" s="102" t="s">
        <v>302</v>
      </c>
      <c r="H6" s="68" t="s">
        <v>301</v>
      </c>
      <c r="I6" s="89" t="s">
        <v>209</v>
      </c>
      <c r="J6" s="89" t="s">
        <v>119</v>
      </c>
      <c r="K6" s="89" t="s">
        <v>210</v>
      </c>
      <c r="L6" s="89" t="s">
        <v>211</v>
      </c>
      <c r="M6" s="90" t="s">
        <v>224</v>
      </c>
      <c r="N6" s="136"/>
      <c r="O6" s="155"/>
      <c r="P6" s="136"/>
      <c r="Q6" s="136"/>
      <c r="R6" s="137"/>
      <c r="S6" s="137"/>
      <c r="T6" s="137"/>
      <c r="U6" s="137"/>
      <c r="V6" s="137"/>
      <c r="W6" s="137"/>
      <c r="X6" s="137"/>
      <c r="Y6" s="137"/>
      <c r="Z6" s="137"/>
      <c r="AA6" s="137"/>
    </row>
    <row r="7" spans="1:27">
      <c r="A7" s="197" t="s">
        <v>200</v>
      </c>
      <c r="B7" s="153" t="s">
        <v>120</v>
      </c>
      <c r="C7" s="143" t="str">
        <f>[7]!S_INFO_NAME(B7)</f>
        <v>丰乐种业</v>
      </c>
      <c r="D7" s="144">
        <f>[7]!S_DQ_CLOSE(B7,$D$5,1)</f>
        <v>7.78</v>
      </c>
      <c r="E7" s="144">
        <f>[7]!s_pq_pctchange(B7,$B$5,$D$5)</f>
        <v>0</v>
      </c>
      <c r="F7" s="144">
        <f>[7]!S_VAL_PE_TTM(B7,$D$5)</f>
        <v>23.929790496826172</v>
      </c>
      <c r="G7" s="144">
        <f>IF([7]!s_val_estpe(B7,"2013-01-30",2012)&lt;&gt;0,[7]!s_val_estpe(B7,"2013-01-30",2012),"")</f>
        <v>65.195526123046875</v>
      </c>
      <c r="H7" s="144">
        <f>[7]!s_val_pb_lf(B7,$D$5)</f>
        <v>1.8518990278244019</v>
      </c>
      <c r="I7" s="144">
        <f>[7]!s_val_ashrmarketvalue(B7,$D$5)/100000000</f>
        <v>23.252366469000002</v>
      </c>
      <c r="J7" s="144">
        <f>[7]!S_VAL_MV(B7,$D$5)/100000000</f>
        <v>23.2525503104</v>
      </c>
      <c r="K7" s="144">
        <f t="shared" ref="K7:K38" si="0">I7/J7</f>
        <v>0.99999209371025788</v>
      </c>
      <c r="L7" s="144" t="str">
        <f>[7]!s_holder_name(B7,$D$5,1)</f>
        <v>合肥市建设投资控股(集团)有限公司</v>
      </c>
      <c r="M7" s="65">
        <f>[7]!s_holder_pct(B7,$D$5,1)</f>
        <v>34.110000610351563</v>
      </c>
      <c r="N7" s="136"/>
      <c r="O7" s="137"/>
      <c r="P7" s="137"/>
      <c r="Q7" s="137"/>
      <c r="R7" s="137"/>
      <c r="S7" s="137"/>
      <c r="T7" s="137"/>
      <c r="U7" s="137"/>
      <c r="V7" s="137"/>
      <c r="W7" s="137"/>
      <c r="X7" s="137"/>
      <c r="Y7" s="137"/>
      <c r="Z7" s="137"/>
      <c r="AA7" s="137"/>
    </row>
    <row r="8" spans="1:27" s="137" customFormat="1">
      <c r="A8" s="197"/>
      <c r="B8" s="142" t="s">
        <v>121</v>
      </c>
      <c r="C8" s="143" t="str">
        <f>[7]!S_INFO_NAME(B8)</f>
        <v>隆平高科</v>
      </c>
      <c r="D8" s="144">
        <f>[7]!S_DQ_CLOSE(B8,$D$5,1)</f>
        <v>17.760000000000002</v>
      </c>
      <c r="E8" s="144">
        <f>[7]!s_pq_pctchange(B8,$B$5,$D$5)</f>
        <v>5.6338028169022891E-2</v>
      </c>
      <c r="F8" s="144">
        <f>[7]!S_VAL_PE_TTM(B8,$D$5)</f>
        <v>72.327934265136719</v>
      </c>
      <c r="G8" s="144">
        <f>IF([7]!s_val_estpe(B8,"2013-01-30",2012)&lt;&gt;0,[7]!s_val_estpe(B8,"2013-01-30",2012),"")</f>
        <v>36.327411651611328</v>
      </c>
      <c r="H8" s="144">
        <f>[7]!s_val_pb_lf(B8,$D$5)</f>
        <v>10.759471893310547</v>
      </c>
      <c r="I8" s="144">
        <f>[7]!s_val_ashrmarketvalue(B8,$D$5)/100000000</f>
        <v>147.62748660480003</v>
      </c>
      <c r="J8" s="144">
        <f>[7]!S_VAL_MV(B8,$D$5)/100000000</f>
        <v>176.90736000000001</v>
      </c>
      <c r="K8" s="144">
        <f t="shared" si="0"/>
        <v>0.83449036040558189</v>
      </c>
      <c r="L8" s="144" t="str">
        <f>[7]!s_holder_name(B8,$D$5,1)</f>
        <v>湖南新大新股份有限公司</v>
      </c>
      <c r="M8" s="135">
        <f>[7]!s_holder_pct(B8,$D$5,1)</f>
        <v>14.399999618530273</v>
      </c>
      <c r="N8" s="136"/>
    </row>
    <row r="9" spans="1:27" s="137" customFormat="1">
      <c r="A9" s="197"/>
      <c r="B9" s="142" t="s">
        <v>122</v>
      </c>
      <c r="C9" s="143" t="str">
        <f>[7]!S_INFO_NAME(B9)</f>
        <v>登海种业</v>
      </c>
      <c r="D9" s="144">
        <f>[7]!S_DQ_CLOSE(B9,$D$5,1)</f>
        <v>33.299999999999997</v>
      </c>
      <c r="E9" s="144">
        <f>[7]!s_pq_pctchange(B9,$B$5,$D$5)</f>
        <v>0.30120481927708997</v>
      </c>
      <c r="F9" s="144">
        <f>[7]!S_VAL_PE_TTM(B9,$D$5)</f>
        <v>32.270919799804687</v>
      </c>
      <c r="G9" s="144">
        <f>IF([7]!s_val_estpe(B9,"2013-01-30",2012)&lt;&gt;0,[7]!s_val_estpe(B9,"2013-01-30",2012),"")</f>
        <v>33.884521484375</v>
      </c>
      <c r="H9" s="144">
        <f>[7]!s_val_pb_lf(B9,$D$5)</f>
        <v>6.5824599266052246</v>
      </c>
      <c r="I9" s="144">
        <f>[7]!s_val_ashrmarketvalue(B9,$D$5)/100000000</f>
        <v>109.70294823899999</v>
      </c>
      <c r="J9" s="144">
        <f>[7]!S_VAL_MV(B9,$D$5)/100000000</f>
        <v>117.21599999999998</v>
      </c>
      <c r="K9" s="144">
        <f t="shared" si="0"/>
        <v>0.93590421306818194</v>
      </c>
      <c r="L9" s="144" t="str">
        <f>[7]!s_holder_name(B9,$D$5,1)</f>
        <v>莱州市农业科学院</v>
      </c>
      <c r="M9" s="135">
        <f>[7]!s_holder_pct(B9,$D$5,1)</f>
        <v>53.099998474121094</v>
      </c>
      <c r="N9" s="136"/>
    </row>
    <row r="10" spans="1:27">
      <c r="A10" s="197"/>
      <c r="B10" s="153" t="s">
        <v>123</v>
      </c>
      <c r="C10" s="143" t="str">
        <f>[7]!S_INFO_NAME(B10)</f>
        <v>荃银高科</v>
      </c>
      <c r="D10" s="144">
        <f>[7]!S_DQ_CLOSE(B10,$D$5,1)</f>
        <v>12.83</v>
      </c>
      <c r="E10" s="144">
        <f>[7]!s_pq_pctchange(B10,$B$5,$D$5)</f>
        <v>8.728813559322024</v>
      </c>
      <c r="F10" s="144">
        <f>[7]!S_VAL_PE_TTM(B10,$D$5)</f>
        <v>182.09713745117187</v>
      </c>
      <c r="G10" s="144">
        <f>IF([7]!s_val_estpe(B10,"2013-01-30",2012)&lt;&gt;0,[7]!s_val_estpe(B10,"2013-01-30",2012),"")</f>
        <v>50.641021728515625</v>
      </c>
      <c r="H10" s="144">
        <f>[7]!s_val_pb_lf(B10,$D$5)</f>
        <v>3.6724579334259033</v>
      </c>
      <c r="I10" s="144">
        <f>[7]!s_val_ashrmarketvalue(B10,$D$5)/100000000</f>
        <v>13.701752183700002</v>
      </c>
      <c r="J10" s="144">
        <f>[7]!S_VAL_MV(B10,$D$5)/100000000</f>
        <v>20.32272</v>
      </c>
      <c r="K10" s="144">
        <f t="shared" si="0"/>
        <v>0.67420857954545466</v>
      </c>
      <c r="L10" s="144" t="str">
        <f>[7]!s_holder_name(B10,$D$5,1)</f>
        <v>贾桂兰</v>
      </c>
      <c r="M10" s="65">
        <f>[7]!s_holder_pct(B10,$D$5,1)</f>
        <v>11.390000343322754</v>
      </c>
      <c r="N10" s="136"/>
      <c r="O10" s="137"/>
      <c r="P10" s="137"/>
      <c r="Q10" s="137"/>
      <c r="R10" s="137"/>
      <c r="S10" s="137"/>
      <c r="T10" s="137"/>
      <c r="U10" s="137"/>
      <c r="V10" s="137"/>
      <c r="W10" s="137"/>
      <c r="X10" s="137"/>
      <c r="Y10" s="137"/>
      <c r="Z10" s="137"/>
      <c r="AA10" s="137"/>
    </row>
    <row r="11" spans="1:27">
      <c r="A11" s="197"/>
      <c r="B11" s="153" t="s">
        <v>124</v>
      </c>
      <c r="C11" s="143" t="str">
        <f>[7]!S_INFO_NAME(B11)</f>
        <v>神农大丰</v>
      </c>
      <c r="D11" s="144">
        <f>[7]!S_DQ_CLOSE(B11,$D$5,1)</f>
        <v>7.86</v>
      </c>
      <c r="E11" s="144">
        <f>[7]!s_pq_pctchange(B11,$B$5,$D$5)</f>
        <v>0</v>
      </c>
      <c r="F11" s="144">
        <f>[7]!S_VAL_PE_TTM(B11,$D$5)</f>
        <v>-113.99815368652344</v>
      </c>
      <c r="G11" s="144">
        <f>IF([7]!s_val_estpe(B11,"2013-01-30",2012)&lt;&gt;0,[7]!s_val_estpe(B11,"2013-01-30",2012),"")</f>
        <v>35.191184997558594</v>
      </c>
      <c r="H11" s="144">
        <f>[7]!s_val_pb_lf(B11,$D$5)</f>
        <v>2.4755611419677734</v>
      </c>
      <c r="I11" s="144">
        <f>[7]!s_val_ashrmarketvalue(B11,$D$5)/100000000</f>
        <v>32.043647999999997</v>
      </c>
      <c r="J11" s="144">
        <f>[7]!S_VAL_MV(B11,$D$5)/100000000</f>
        <v>32.194560000000003</v>
      </c>
      <c r="K11" s="144">
        <f t="shared" si="0"/>
        <v>0.99531249999999982</v>
      </c>
      <c r="L11" s="144" t="str">
        <f>[7]!s_holder_name(B11,$D$5,1)</f>
        <v>黄培劲</v>
      </c>
      <c r="M11" s="65">
        <f>[7]!s_holder_pct(B11,$D$5,1)</f>
        <v>17.729999542236328</v>
      </c>
      <c r="N11" s="136"/>
      <c r="O11" s="137"/>
      <c r="P11" s="137"/>
      <c r="Q11" s="137"/>
      <c r="R11" s="137"/>
      <c r="S11" s="137"/>
      <c r="T11" s="137"/>
      <c r="U11" s="137"/>
      <c r="V11" s="137"/>
      <c r="W11" s="137"/>
      <c r="X11" s="137"/>
      <c r="Y11" s="137"/>
      <c r="Z11" s="137"/>
      <c r="AA11" s="137"/>
    </row>
    <row r="12" spans="1:27" s="137" customFormat="1">
      <c r="A12" s="197"/>
      <c r="B12" s="142" t="s">
        <v>125</v>
      </c>
      <c r="C12" s="143" t="str">
        <f>[7]!S_INFO_NAME(B12)</f>
        <v>亚盛集团</v>
      </c>
      <c r="D12" s="144">
        <f>[7]!S_DQ_CLOSE(B12,$D$5,1)</f>
        <v>7.8</v>
      </c>
      <c r="E12" s="144">
        <f>[7]!s_pq_pctchange(B12,$B$5,$D$5)</f>
        <v>-0.38314176245211051</v>
      </c>
      <c r="F12" s="144">
        <f>[7]!S_VAL_PE_TTM(B12,$D$5)</f>
        <v>47.207046508789063</v>
      </c>
      <c r="G12" s="144">
        <f>IF([7]!s_val_estpe(B12,"2013-01-30",2012)&lt;&gt;0,[7]!s_val_estpe(B12,"2013-01-30",2012),"")</f>
        <v>38.090068817138672</v>
      </c>
      <c r="H12" s="144">
        <f>[7]!s_val_pb_lf(B12,$D$5)</f>
        <v>3.3778128623962402</v>
      </c>
      <c r="I12" s="144">
        <f>[7]!s_val_ashrmarketvalue(B12,$D$5)/100000000</f>
        <v>151.85937943799999</v>
      </c>
      <c r="J12" s="144">
        <f>[7]!S_VAL_MV(B12,$D$5)/100000000</f>
        <v>151.85937943799999</v>
      </c>
      <c r="K12" s="144">
        <f t="shared" si="0"/>
        <v>1</v>
      </c>
      <c r="L12" s="144" t="str">
        <f>[7]!s_holder_name(B12,$D$5,1)</f>
        <v>甘肃省农垦集团有限责任公司</v>
      </c>
      <c r="M12" s="135">
        <f>[7]!s_holder_pct(B12,$D$5,1)</f>
        <v>15.829999923706055</v>
      </c>
      <c r="N12" s="136"/>
      <c r="R12" s="141">
        <f>市场及表现!AG25</f>
        <v>0</v>
      </c>
    </row>
    <row r="13" spans="1:27">
      <c r="A13" s="197"/>
      <c r="B13" s="153" t="s">
        <v>126</v>
      </c>
      <c r="C13" s="143" t="str">
        <f>[7]!S_INFO_NAME(B13)</f>
        <v>敦煌种业</v>
      </c>
      <c r="D13" s="144">
        <f>[7]!S_DQ_CLOSE(B13,$D$5,1)</f>
        <v>7.56</v>
      </c>
      <c r="E13" s="144">
        <f>[7]!s_pq_pctchange(B13,$B$5,$D$5)</f>
        <v>1.0695187165775444</v>
      </c>
      <c r="F13" s="144">
        <f>[7]!S_VAL_PE_TTM(B13,$D$5)</f>
        <v>-176.11555480957031</v>
      </c>
      <c r="G13" s="144">
        <f>IF([7]!s_val_estpe(B13,"2013-01-30",2012)&lt;&gt;0,[7]!s_val_estpe(B13,"2013-01-30",2012),"")</f>
        <v>-74.311111450195313</v>
      </c>
      <c r="H13" s="144">
        <f>[7]!s_val_pb_lf(B13,$D$5)</f>
        <v>4.1049256324768066</v>
      </c>
      <c r="I13" s="144">
        <f>[7]!s_val_ashrmarketvalue(B13,$D$5)/100000000</f>
        <v>33.853837247999998</v>
      </c>
      <c r="J13" s="144">
        <f>[7]!S_VAL_MV(B13,$D$5)/100000000</f>
        <v>33.853837247999998</v>
      </c>
      <c r="K13" s="144">
        <f t="shared" si="0"/>
        <v>1</v>
      </c>
      <c r="L13" s="144" t="str">
        <f>[7]!s_holder_name(B13,$D$5,1)</f>
        <v>酒泉地区现代农业(控股集团)有限责任公司</v>
      </c>
      <c r="M13" s="65">
        <f>[7]!s_holder_pct(B13,$D$5,1)</f>
        <v>15.220000267028809</v>
      </c>
      <c r="N13" s="136"/>
      <c r="O13" s="137"/>
      <c r="P13" s="137"/>
      <c r="Q13" s="137"/>
      <c r="R13" s="137"/>
      <c r="S13" s="137"/>
      <c r="T13" s="137"/>
      <c r="U13" s="137"/>
      <c r="V13" s="137"/>
      <c r="W13" s="137"/>
      <c r="X13" s="137"/>
      <c r="Y13" s="137"/>
      <c r="Z13" s="137"/>
      <c r="AA13" s="137"/>
    </row>
    <row r="14" spans="1:27">
      <c r="A14" s="197"/>
      <c r="B14" s="154" t="s">
        <v>127</v>
      </c>
      <c r="C14" s="149" t="str">
        <f>[7]!S_INFO_NAME(B14)</f>
        <v>万向德农</v>
      </c>
      <c r="D14" s="150">
        <f>[7]!S_DQ_CLOSE(B14,$D$5,1)</f>
        <v>12.66</v>
      </c>
      <c r="E14" s="150">
        <f>[7]!s_pq_pctchange(B14,$B$5,$D$5)</f>
        <v>3.7704918032787083</v>
      </c>
      <c r="F14" s="150">
        <f>[7]!S_VAL_PE_TTM(B14,$D$5)</f>
        <v>-41.922740936279297</v>
      </c>
      <c r="G14" s="150">
        <f>IF([7]!s_val_estpe(B14,"2013-01-30",2012)&lt;&gt;0,[7]!s_val_estpe(B14,"2013-01-30",2012),"")</f>
        <v>30.454633712768555</v>
      </c>
      <c r="H14" s="150">
        <f>[7]!s_val_pb_lf(B14,$D$5)</f>
        <v>7.8539481163024902</v>
      </c>
      <c r="I14" s="150">
        <f>[7]!s_val_ashrmarketvalue(B14,$D$5)/100000000</f>
        <v>25.902360000000002</v>
      </c>
      <c r="J14" s="150">
        <f>[7]!S_VAL_MV(B14,$D$5)/100000000</f>
        <v>25.902360000000002</v>
      </c>
      <c r="K14" s="150">
        <f t="shared" si="0"/>
        <v>1</v>
      </c>
      <c r="L14" s="150" t="str">
        <f>[7]!s_holder_name(B14,$D$5,1)</f>
        <v>万向三农集团有限公司</v>
      </c>
      <c r="M14" s="91">
        <f>[7]!s_holder_pct(B14,$D$5,1)</f>
        <v>48.759998321533203</v>
      </c>
      <c r="N14" s="136"/>
      <c r="O14" s="137"/>
      <c r="P14" s="137"/>
      <c r="Q14" s="137"/>
      <c r="R14" s="137"/>
      <c r="S14" s="137"/>
      <c r="T14" s="137"/>
      <c r="U14" s="137"/>
      <c r="V14" s="137"/>
      <c r="W14" s="137"/>
      <c r="X14" s="137"/>
      <c r="Y14" s="137"/>
      <c r="Z14" s="137"/>
      <c r="AA14" s="137"/>
    </row>
    <row r="15" spans="1:27">
      <c r="A15" s="197" t="s">
        <v>201</v>
      </c>
      <c r="B15" s="153" t="s">
        <v>128</v>
      </c>
      <c r="C15" s="143" t="str">
        <f>[7]!S_INFO_NAME(B15)</f>
        <v>新中基</v>
      </c>
      <c r="D15" s="144">
        <f>[7]!S_DQ_CLOSE(B15,$D$5,1)</f>
        <v>4.93</v>
      </c>
      <c r="E15" s="144">
        <f>[7]!s_pq_pctchange(B15,$B$5,$D$5)</f>
        <v>2.7083333333333348</v>
      </c>
      <c r="F15" s="144">
        <f>[7]!S_VAL_PE_TTM(B15,$D$5)</f>
        <v>-14.572508811950684</v>
      </c>
      <c r="G15" s="144" t="str">
        <f>IF([7]!s_val_estpe(B15,"2013-01-30",2012)&lt;&gt;0,[7]!s_val_estpe(B15,"2013-01-30",2012),"")</f>
        <v/>
      </c>
      <c r="H15" s="144">
        <f>[7]!s_val_pb_lf(B15,$D$5)</f>
        <v>4.4445958137512207</v>
      </c>
      <c r="I15" s="144">
        <f>[7]!s_val_ashrmarketvalue(B15,$D$5)/100000000</f>
        <v>38.024280444699997</v>
      </c>
      <c r="J15" s="144">
        <f>[7]!S_VAL_MV(B15,$D$5)/100000000</f>
        <v>38.024280444699997</v>
      </c>
      <c r="K15" s="144">
        <f t="shared" si="0"/>
        <v>1</v>
      </c>
      <c r="L15" s="144" t="str">
        <f>[7]!s_holder_name(B15,$D$5,1)</f>
        <v>农六师国有资产经营有限责任公司</v>
      </c>
      <c r="M15" s="65">
        <f>[7]!s_holder_pct(B15,$D$5,1)</f>
        <v>15.460000038146973</v>
      </c>
      <c r="N15" s="136"/>
      <c r="O15" s="137"/>
      <c r="P15" s="137"/>
      <c r="Q15" s="137"/>
      <c r="R15" s="137"/>
      <c r="S15" s="137"/>
      <c r="T15" s="137"/>
      <c r="U15" s="137"/>
      <c r="V15" s="137"/>
      <c r="W15" s="137"/>
      <c r="X15" s="137"/>
      <c r="Y15" s="137"/>
      <c r="Z15" s="137"/>
      <c r="AA15" s="137"/>
    </row>
    <row r="16" spans="1:27">
      <c r="A16" s="197"/>
      <c r="B16" s="153" t="s">
        <v>129</v>
      </c>
      <c r="C16" s="143" t="str">
        <f>[7]!S_INFO_NAME(B16)</f>
        <v>朗源股份</v>
      </c>
      <c r="D16" s="144">
        <f>[7]!S_DQ_CLOSE(B16,$D$5,1)</f>
        <v>7.25</v>
      </c>
      <c r="E16" s="144">
        <f>[7]!s_pq_pctchange(B16,$B$5,$D$5)</f>
        <v>1.2569832402234749</v>
      </c>
      <c r="F16" s="144">
        <f>[7]!S_VAL_PE_TTM(B16,$D$5)</f>
        <v>32.966419219970703</v>
      </c>
      <c r="G16" s="144">
        <f>IF([7]!s_val_estpe(B16,"2013-01-30",2012)&lt;&gt;0,[7]!s_val_estpe(B16,"2013-01-30",2012),"")</f>
        <v>24.499998092651367</v>
      </c>
      <c r="H16" s="144">
        <f>[7]!s_val_pb_lf(B16,$D$5)</f>
        <v>4.1752638816833496</v>
      </c>
      <c r="I16" s="144">
        <f>[7]!s_val_ashrmarketvalue(B16,$D$5)/100000000</f>
        <v>33.6975291125</v>
      </c>
      <c r="J16" s="144">
        <f>[7]!S_VAL_MV(B16,$D$5)/100000000</f>
        <v>34.133000000000003</v>
      </c>
      <c r="K16" s="144">
        <f t="shared" si="0"/>
        <v>0.98724193925233639</v>
      </c>
      <c r="L16" s="144" t="str">
        <f>[7]!s_holder_name(B16,$D$5,1)</f>
        <v>新疆尚龙股权投资管理有限公司</v>
      </c>
      <c r="M16" s="65">
        <f>[7]!s_holder_pct(B16,$D$5,1)</f>
        <v>39.840000152587891</v>
      </c>
      <c r="N16" s="136"/>
      <c r="O16" s="137"/>
      <c r="P16" s="137"/>
      <c r="Q16" s="137"/>
      <c r="R16" s="137"/>
      <c r="S16" s="137"/>
      <c r="T16" s="137"/>
      <c r="U16" s="137"/>
      <c r="V16" s="137"/>
      <c r="W16" s="137"/>
      <c r="X16" s="137"/>
      <c r="Y16" s="137"/>
      <c r="Z16" s="137"/>
      <c r="AA16" s="137"/>
    </row>
    <row r="17" spans="1:27">
      <c r="A17" s="197"/>
      <c r="B17" s="153" t="s">
        <v>130</v>
      </c>
      <c r="C17" s="143" t="str">
        <f>[7]!S_INFO_NAME(B17)</f>
        <v>香梨股份</v>
      </c>
      <c r="D17" s="144">
        <f>[7]!S_DQ_CLOSE(B17,$D$5,1)</f>
        <v>12.79</v>
      </c>
      <c r="E17" s="144">
        <f>[7]!s_pq_pctchange(B17,$B$5,$D$5)</f>
        <v>0.39246467817894981</v>
      </c>
      <c r="F17" s="144">
        <f>[7]!S_VAL_PE_TTM(B17,$D$5)</f>
        <v>-580.1270751953125</v>
      </c>
      <c r="G17" s="144" t="str">
        <f>IF([7]!s_val_estpe(B17,"2013-01-30",2012)&lt;&gt;0,[7]!s_val_estpe(B17,"2013-01-30",2012),"")</f>
        <v/>
      </c>
      <c r="H17" s="144">
        <f>[7]!s_val_pb_lf(B17,$D$5)</f>
        <v>6.7529511451721191</v>
      </c>
      <c r="I17" s="144">
        <f>[7]!s_val_ashrmarketvalue(B17,$D$5)/100000000</f>
        <v>18.891709056699998</v>
      </c>
      <c r="J17" s="144">
        <f>[7]!S_VAL_MV(B17,$D$5)/100000000</f>
        <v>18.891709056699998</v>
      </c>
      <c r="K17" s="144">
        <f t="shared" si="0"/>
        <v>1</v>
      </c>
      <c r="L17" s="144" t="str">
        <f>[7]!s_holder_name(B17,$D$5,1)</f>
        <v>新疆融盛投资有限公司</v>
      </c>
      <c r="M17" s="65">
        <f>[7]!s_holder_pct(B17,$D$5,1)</f>
        <v>25.219999313354492</v>
      </c>
      <c r="N17" s="136"/>
      <c r="O17" s="137"/>
      <c r="P17" s="137"/>
      <c r="Q17" s="137"/>
      <c r="R17" s="137"/>
      <c r="S17" s="137"/>
      <c r="T17" s="137"/>
      <c r="U17" s="137"/>
      <c r="V17" s="137"/>
      <c r="W17" s="137"/>
      <c r="X17" s="137"/>
      <c r="Y17" s="137"/>
      <c r="Z17" s="137"/>
      <c r="AA17" s="137"/>
    </row>
    <row r="18" spans="1:27" s="137" customFormat="1">
      <c r="A18" s="197"/>
      <c r="B18" s="142" t="s">
        <v>131</v>
      </c>
      <c r="C18" s="143" t="str">
        <f>[7]!S_INFO_NAME(B18)</f>
        <v>中粮屯河</v>
      </c>
      <c r="D18" s="144">
        <f>[7]!S_DQ_CLOSE(B18,$D$5,1)</f>
        <v>6.46</v>
      </c>
      <c r="E18" s="144">
        <f>[7]!s_pq_pctchange(B18,$B$5,$D$5)</f>
        <v>-1.3740458015267243</v>
      </c>
      <c r="F18" s="144">
        <f>[7]!S_VAL_PE_TTM(B18,$D$5)</f>
        <v>-878.0540771484375</v>
      </c>
      <c r="G18" s="144">
        <f>IF([7]!s_val_estpe(B18,"2013-01-30",2012)&lt;&gt;0,[7]!s_val_estpe(B18,"2013-01-30",2012),"")</f>
        <v>-20.25743293762207</v>
      </c>
      <c r="H18" s="144">
        <f>[7]!s_val_pb_lf(B18,$D$5)</f>
        <v>2.2014248371124268</v>
      </c>
      <c r="I18" s="144">
        <f>[7]!s_val_ashrmarketvalue(B18,$D$5)/100000000</f>
        <v>85.444059193000001</v>
      </c>
      <c r="J18" s="144">
        <f>[7]!S_VAL_MV(B18,$D$5)/100000000</f>
        <v>132.55119961300002</v>
      </c>
      <c r="K18" s="144">
        <f t="shared" si="0"/>
        <v>0.64461173827520779</v>
      </c>
      <c r="L18" s="144" t="str">
        <f>[7]!s_holder_name(B18,$D$5,1)</f>
        <v>中粮集团有限公司</v>
      </c>
      <c r="M18" s="135">
        <f>[7]!s_holder_pct(B18,$D$5,1)</f>
        <v>55</v>
      </c>
      <c r="N18" s="136"/>
    </row>
    <row r="19" spans="1:27">
      <c r="A19" s="197"/>
      <c r="B19" s="154" t="s">
        <v>132</v>
      </c>
      <c r="C19" s="149" t="str">
        <f>[7]!S_INFO_NAME(B19)</f>
        <v>国投中鲁</v>
      </c>
      <c r="D19" s="150">
        <f>[7]!S_DQ_CLOSE(B19,$D$5,1)</f>
        <v>15.49</v>
      </c>
      <c r="E19" s="150">
        <f>[7]!s_pq_pctchange(B19,$B$5,$D$5)</f>
        <v>14.486326681448647</v>
      </c>
      <c r="F19" s="150">
        <f>[7]!S_VAL_PE_TTM(B19,$D$5)</f>
        <v>-50.270137786865234</v>
      </c>
      <c r="G19" s="150" t="str">
        <f>IF([7]!s_val_estpe(B19,"2013-01-30",2012)&lt;&gt;0,[7]!s_val_estpe(B19,"2013-01-30",2012),"")</f>
        <v/>
      </c>
      <c r="H19" s="150">
        <f>[7]!s_val_pb_lf(B19,$D$5)</f>
        <v>4.8149809837341309</v>
      </c>
      <c r="I19" s="150">
        <f>[7]!s_val_ashrmarketvalue(B19,$D$5)/100000000</f>
        <v>39.347698000000001</v>
      </c>
      <c r="J19" s="150">
        <f>[7]!S_VAL_MV(B19,$D$5)/100000000</f>
        <v>40.616329</v>
      </c>
      <c r="K19" s="150">
        <f t="shared" si="0"/>
        <v>0.96876549330689143</v>
      </c>
      <c r="L19" s="150" t="str">
        <f>[7]!s_holder_name(B19,$D$5,1)</f>
        <v>国家开发投资公司</v>
      </c>
      <c r="M19" s="150">
        <f>[7]!s_holder_pct(B19,$D$5,1)</f>
        <v>44.369998931884766</v>
      </c>
      <c r="N19" s="136"/>
      <c r="O19" s="137"/>
      <c r="P19" s="137"/>
      <c r="Q19" s="137"/>
      <c r="R19" s="137"/>
      <c r="S19" s="137"/>
      <c r="T19" s="137"/>
      <c r="U19" s="137"/>
      <c r="V19" s="137"/>
      <c r="W19" s="137"/>
      <c r="X19" s="137"/>
      <c r="Y19" s="137"/>
      <c r="Z19" s="137"/>
      <c r="AA19" s="137"/>
    </row>
    <row r="20" spans="1:27">
      <c r="A20" s="197" t="s">
        <v>202</v>
      </c>
      <c r="B20" s="153" t="s">
        <v>134</v>
      </c>
      <c r="C20" s="143" t="str">
        <f>[7]!S_INFO_NAME(B20)</f>
        <v>农产品</v>
      </c>
      <c r="D20" s="144">
        <f>[7]!S_DQ_CLOSE(B20,$D$5,1)</f>
        <v>12.12</v>
      </c>
      <c r="E20" s="144">
        <f>[7]!s_pq_pctchange(B20,$B$5,$D$5)</f>
        <v>3.678357570573132</v>
      </c>
      <c r="F20" s="144">
        <f>[7]!S_VAL_PE_TTM(B20,$D$5)</f>
        <v>184.34646606445312</v>
      </c>
      <c r="G20" s="144">
        <f>IF([7]!s_val_estpe(B20,"2013-01-30",2012)&lt;&gt;0,[7]!s_val_estpe(B20,"2013-01-30",2012),"")</f>
        <v>30.870841979980469</v>
      </c>
      <c r="H20" s="144">
        <f>[7]!s_val_pb_lf(B20,$D$5)</f>
        <v>4.2462263107299805</v>
      </c>
      <c r="I20" s="144">
        <f>[7]!s_val_ashrmarketvalue(B20,$D$5)/100000000</f>
        <v>194.61052124399998</v>
      </c>
      <c r="J20" s="144">
        <f>[7]!S_VAL_MV(B20,$D$5)/100000000</f>
        <v>205.67205267719999</v>
      </c>
      <c r="K20" s="144">
        <f t="shared" si="0"/>
        <v>0.94621762515026309</v>
      </c>
      <c r="L20" s="144" t="str">
        <f>[7]!s_holder_name(B20,$D$5,1)</f>
        <v>深圳市人民政府国有资产监督管理委员会</v>
      </c>
      <c r="M20" s="144">
        <f>[7]!s_holder_pct(B20,$D$5,1)</f>
        <v>24.760000228881836</v>
      </c>
      <c r="N20" s="136"/>
      <c r="O20" s="137"/>
      <c r="P20" s="137"/>
      <c r="Q20" s="137"/>
      <c r="R20" s="137"/>
      <c r="S20" s="137"/>
      <c r="T20" s="137"/>
      <c r="U20" s="137"/>
      <c r="V20" s="137"/>
      <c r="W20" s="137"/>
      <c r="X20" s="137"/>
      <c r="Y20" s="137"/>
      <c r="Z20" s="137"/>
      <c r="AA20" s="137"/>
    </row>
    <row r="21" spans="1:27">
      <c r="A21" s="197"/>
      <c r="B21" s="153" t="s">
        <v>136</v>
      </c>
      <c r="C21" s="143" t="str">
        <f>[7]!S_INFO_NAME(B21)</f>
        <v>西王食品</v>
      </c>
      <c r="D21" s="144">
        <f>[7]!S_DQ_CLOSE(B21,$D$5,1)</f>
        <v>17.760000000000002</v>
      </c>
      <c r="E21" s="144">
        <f>[7]!s_pq_pctchange(B21,$B$5,$D$5)</f>
        <v>-0.16863406408094139</v>
      </c>
      <c r="F21" s="144">
        <f>[7]!S_VAL_PE_TTM(B21,$D$5)</f>
        <v>22.8172607421875</v>
      </c>
      <c r="G21" s="144">
        <f>IF([7]!s_val_estpe(B21,"2013-01-30",2012)&lt;&gt;0,[7]!s_val_estpe(B21,"2013-01-30",2012),"")</f>
        <v>24.571176528930664</v>
      </c>
      <c r="H21" s="144">
        <f>[7]!s_val_pb_lf(B21,$D$5)</f>
        <v>2.7991714477539062</v>
      </c>
      <c r="I21" s="144">
        <f>[7]!s_val_ashrmarketvalue(B21,$D$5)/100000000</f>
        <v>33.446135318400003</v>
      </c>
      <c r="J21" s="144">
        <f>[7]!S_VAL_MV(B21,$D$5)/100000000</f>
        <v>33.446135318400003</v>
      </c>
      <c r="K21" s="144">
        <f t="shared" si="0"/>
        <v>1</v>
      </c>
      <c r="L21" s="144" t="str">
        <f>[7]!s_holder_name(B21,$D$5,1)</f>
        <v>西王集团有限公司</v>
      </c>
      <c r="M21" s="144">
        <f>[7]!s_holder_pct(B21,$D$5,1)</f>
        <v>41.959999084472656</v>
      </c>
      <c r="N21" s="136"/>
      <c r="O21" s="137"/>
      <c r="P21" s="137"/>
      <c r="Q21" s="137"/>
      <c r="R21" s="137"/>
      <c r="S21" s="137"/>
      <c r="T21" s="137"/>
      <c r="U21" s="137"/>
      <c r="V21" s="137"/>
      <c r="W21" s="137"/>
      <c r="X21" s="137"/>
      <c r="Y21" s="137"/>
      <c r="Z21" s="137"/>
      <c r="AA21" s="137"/>
    </row>
    <row r="22" spans="1:27">
      <c r="A22" s="197"/>
      <c r="B22" s="153" t="s">
        <v>142</v>
      </c>
      <c r="C22" s="143" t="str">
        <f>[7]!S_INFO_NAME(B22)</f>
        <v>东凌粮油</v>
      </c>
      <c r="D22" s="144">
        <f>[7]!S_DQ_CLOSE(B22,$D$5,1)</f>
        <v>13.82</v>
      </c>
      <c r="E22" s="144">
        <f>[7]!s_pq_pctchange(B22,$B$5,$D$5)</f>
        <v>4.6969696969697106</v>
      </c>
      <c r="F22" s="144">
        <f>[7]!S_VAL_PE_TTM(B22,$D$5)</f>
        <v>-31.733488082885742</v>
      </c>
      <c r="G22" s="144">
        <f>IF([7]!s_val_estpe(B22,"2013-01-30",2012)&lt;&gt;0,[7]!s_val_estpe(B22,"2013-01-30",2012),"")</f>
        <v>30.208105087280273</v>
      </c>
      <c r="H22" s="144">
        <f>[7]!s_val_pb_lf(B22,$D$5)</f>
        <v>7.0967850685119629</v>
      </c>
      <c r="I22" s="144">
        <f>[7]!s_val_ashrmarketvalue(B22,$D$5)/100000000</f>
        <v>53.597562874000005</v>
      </c>
      <c r="J22" s="144">
        <f>[7]!S_VAL_MV(B22,$D$5)/100000000</f>
        <v>56.339993999999997</v>
      </c>
      <c r="K22" s="144">
        <f t="shared" si="0"/>
        <v>0.95132354600534763</v>
      </c>
      <c r="L22" s="144" t="str">
        <f>[7]!s_holder_name(B22,$D$5,1)</f>
        <v>广州东凌实业投资集团有限公司</v>
      </c>
      <c r="M22" s="144">
        <f>[7]!s_holder_pct(B22,$D$5,1)</f>
        <v>40.220001220703125</v>
      </c>
      <c r="N22" s="136"/>
      <c r="O22" s="137"/>
      <c r="P22" s="137"/>
      <c r="Q22" s="137"/>
      <c r="R22" s="137"/>
      <c r="S22" s="137"/>
      <c r="T22" s="137"/>
      <c r="U22" s="137"/>
      <c r="V22" s="137"/>
      <c r="W22" s="137"/>
      <c r="X22" s="137"/>
      <c r="Y22" s="137"/>
      <c r="Z22" s="137"/>
      <c r="AA22" s="137"/>
    </row>
    <row r="23" spans="1:27">
      <c r="A23" s="197"/>
      <c r="B23" s="153" t="s">
        <v>144</v>
      </c>
      <c r="C23" s="143" t="str">
        <f>[7]!S_INFO_NAME(B23)</f>
        <v>南宁糖业</v>
      </c>
      <c r="D23" s="144">
        <f>[7]!S_DQ_CLOSE(B23,$D$5,1)</f>
        <v>9.67</v>
      </c>
      <c r="E23" s="144">
        <f>[7]!s_pq_pctchange(B23,$B$5,$D$5)</f>
        <v>-1.3265306122449028</v>
      </c>
      <c r="F23" s="144">
        <f>[7]!S_VAL_PE_TTM(B23,$D$5)</f>
        <v>56.398696899414062</v>
      </c>
      <c r="G23" s="144">
        <f>IF([7]!s_val_estpe(B23,"2013-01-30",2012)&lt;&gt;0,[7]!s_val_estpe(B23,"2013-01-30",2012),"")</f>
        <v>-96.411483764648438</v>
      </c>
      <c r="H23" s="144">
        <f>[7]!s_val_pb_lf(B23,$D$5)</f>
        <v>2.310255765914917</v>
      </c>
      <c r="I23" s="144">
        <f>[7]!s_val_ashrmarketvalue(B23,$D$5)/100000000</f>
        <v>27.718088000000002</v>
      </c>
      <c r="J23" s="144">
        <f>[7]!S_VAL_MV(B23,$D$5)/100000000</f>
        <v>27.718088000000002</v>
      </c>
      <c r="K23" s="144">
        <f t="shared" si="0"/>
        <v>1</v>
      </c>
      <c r="L23" s="144" t="str">
        <f>[7]!s_holder_name(B23,$D$5,1)</f>
        <v>南宁振宁资产经营有限责任公司</v>
      </c>
      <c r="M23" s="144">
        <f>[7]!s_holder_pct(B23,$D$5,1)</f>
        <v>47.709999084472656</v>
      </c>
      <c r="N23" s="136"/>
      <c r="O23" s="137"/>
      <c r="P23" s="137"/>
      <c r="Q23" s="137"/>
      <c r="R23" s="137"/>
      <c r="S23" s="137"/>
      <c r="T23" s="137"/>
      <c r="U23" s="137"/>
      <c r="V23" s="137"/>
      <c r="W23" s="137"/>
      <c r="X23" s="137"/>
      <c r="Y23" s="137"/>
      <c r="Z23" s="137"/>
      <c r="AA23" s="137"/>
    </row>
    <row r="24" spans="1:27">
      <c r="A24" s="197"/>
      <c r="B24" s="153" t="s">
        <v>145</v>
      </c>
      <c r="C24" s="143" t="str">
        <f>[7]!S_INFO_NAME(B24)</f>
        <v>中粮生化</v>
      </c>
      <c r="D24" s="144">
        <f>[7]!S_DQ_CLOSE(B24,$D$5,1)</f>
        <v>5.62</v>
      </c>
      <c r="E24" s="144">
        <f>[7]!s_pq_pctchange(B24,$B$5,$D$5)</f>
        <v>5.2434456928839079</v>
      </c>
      <c r="F24" s="144">
        <f>[7]!S_VAL_PE_TTM(B24,$D$5)</f>
        <v>223.97361755371094</v>
      </c>
      <c r="G24" s="144" t="str">
        <f>IF([7]!s_val_estpe(B24,"2013-01-30",2012)&lt;&gt;0,[7]!s_val_estpe(B24,"2013-01-30",2012),"")</f>
        <v/>
      </c>
      <c r="H24" s="144">
        <f>[7]!s_val_pb_lf(B24,$D$5)</f>
        <v>1.8752895593643188</v>
      </c>
      <c r="I24" s="144">
        <f>[7]!s_val_ashrmarketvalue(B24,$D$5)/100000000</f>
        <v>54.199904663000005</v>
      </c>
      <c r="J24" s="144">
        <f>[7]!S_VAL_MV(B24,$D$5)/100000000</f>
        <v>54.199904663000005</v>
      </c>
      <c r="K24" s="144">
        <f t="shared" si="0"/>
        <v>1</v>
      </c>
      <c r="L24" s="144" t="str">
        <f>[7]!s_holder_name(B24,$D$5,1)</f>
        <v>大耀香港有限公司</v>
      </c>
      <c r="M24" s="144">
        <f>[7]!s_holder_pct(B24,$D$5,1)</f>
        <v>20.739999771118164</v>
      </c>
      <c r="N24" s="136"/>
      <c r="O24" s="137"/>
      <c r="P24" s="137"/>
      <c r="Q24" s="137"/>
      <c r="R24" s="137"/>
      <c r="S24" s="137"/>
      <c r="T24" s="137"/>
      <c r="U24" s="137"/>
      <c r="V24" s="137"/>
      <c r="W24" s="137"/>
      <c r="X24" s="137"/>
      <c r="Y24" s="137"/>
      <c r="Z24" s="137"/>
      <c r="AA24" s="137"/>
    </row>
    <row r="25" spans="1:27">
      <c r="A25" s="197"/>
      <c r="B25" s="153" t="s">
        <v>156</v>
      </c>
      <c r="C25" s="143" t="str">
        <f>[7]!S_INFO_NAME(B25)</f>
        <v>保龄宝</v>
      </c>
      <c r="D25" s="144">
        <f>[7]!S_DQ_CLOSE(B25,$D$5,1)</f>
        <v>9.86</v>
      </c>
      <c r="E25" s="144">
        <f>[7]!s_pq_pctchange(B25,$B$5,$D$5)</f>
        <v>7.290533188248105</v>
      </c>
      <c r="F25" s="144">
        <f>[7]!S_VAL_PE_TTM(B25,$D$5)</f>
        <v>106.04119873046875</v>
      </c>
      <c r="G25" s="144">
        <f>IF([7]!s_val_estpe(B25,"2013-01-30",2012)&lt;&gt;0,[7]!s_val_estpe(B25,"2013-01-30",2012),"")</f>
        <v>27.614253997802734</v>
      </c>
      <c r="H25" s="144">
        <f>[7]!s_val_pb_lf(B25,$D$5)</f>
        <v>2.4986486434936523</v>
      </c>
      <c r="I25" s="144">
        <f>[7]!s_val_ashrmarketvalue(B25,$D$5)/100000000</f>
        <v>33.036853881999996</v>
      </c>
      <c r="J25" s="144">
        <f>[7]!S_VAL_MV(B25,$D$5)/100000000</f>
        <v>36.408641600000003</v>
      </c>
      <c r="K25" s="144">
        <f t="shared" si="0"/>
        <v>0.90739045540221397</v>
      </c>
      <c r="L25" s="144" t="str">
        <f>[7]!s_holder_name(B25,$D$5,1)</f>
        <v>刘宗利</v>
      </c>
      <c r="M25" s="144">
        <f>[7]!s_holder_pct(B25,$D$5,1)</f>
        <v>25.010000228881836</v>
      </c>
      <c r="N25" s="136"/>
      <c r="O25" s="137"/>
      <c r="P25" s="137"/>
      <c r="Q25" s="137"/>
      <c r="R25" s="137"/>
      <c r="S25" s="137"/>
      <c r="T25" s="137"/>
      <c r="U25" s="137"/>
      <c r="V25" s="137"/>
      <c r="W25" s="137"/>
      <c r="X25" s="137"/>
      <c r="Y25" s="137"/>
      <c r="Z25" s="137"/>
      <c r="AA25" s="137"/>
    </row>
    <row r="26" spans="1:27">
      <c r="A26" s="197"/>
      <c r="B26" s="153" t="s">
        <v>168</v>
      </c>
      <c r="C26" s="143" t="str">
        <f>[7]!S_INFO_NAME(B26)</f>
        <v>龙力生物</v>
      </c>
      <c r="D26" s="144">
        <f>[7]!S_DQ_CLOSE(B26,$D$5,1)</f>
        <v>15.09</v>
      </c>
      <c r="E26" s="144">
        <f>[7]!s_pq_pctchange(B26,$B$5,$D$5)</f>
        <v>3.356164383561655</v>
      </c>
      <c r="F26" s="144">
        <f>[7]!S_VAL_PE_TTM(B26,$D$5)</f>
        <v>46.186428070068359</v>
      </c>
      <c r="G26" s="144">
        <f>IF([7]!s_val_estpe(B26,"2013-01-30",2012)&lt;&gt;0,[7]!s_val_estpe(B26,"2013-01-30",2012),"")</f>
        <v>31.231409072875977</v>
      </c>
      <c r="H26" s="144">
        <f>[7]!s_val_pb_lf(B26,$D$5)</f>
        <v>2.5718929767608643</v>
      </c>
      <c r="I26" s="144">
        <f>[7]!s_val_ashrmarketvalue(B26,$D$5)/100000000</f>
        <v>46.986273976499994</v>
      </c>
      <c r="J26" s="144">
        <f>[7]!S_VAL_MV(B26,$D$5)/100000000</f>
        <v>47.535914400000003</v>
      </c>
      <c r="K26" s="144">
        <f t="shared" si="0"/>
        <v>0.98843736508621771</v>
      </c>
      <c r="L26" s="144" t="str">
        <f>[7]!s_holder_name(B26,$D$5,1)</f>
        <v>程少博</v>
      </c>
      <c r="M26" s="144">
        <f>[7]!s_holder_pct(B26,$D$5,1)</f>
        <v>17.850000381469727</v>
      </c>
      <c r="N26" s="136"/>
      <c r="O26" s="137"/>
      <c r="P26" s="137"/>
      <c r="Q26" s="137"/>
      <c r="R26" s="137"/>
      <c r="S26" s="137"/>
      <c r="T26" s="137"/>
      <c r="U26" s="137"/>
      <c r="V26" s="137"/>
      <c r="W26" s="137"/>
      <c r="X26" s="137"/>
      <c r="Y26" s="137"/>
      <c r="Z26" s="137"/>
      <c r="AA26" s="137"/>
    </row>
    <row r="27" spans="1:27">
      <c r="A27" s="197"/>
      <c r="B27" s="153" t="s">
        <v>173</v>
      </c>
      <c r="C27" s="143" t="str">
        <f>[7]!S_INFO_NAME(B27)</f>
        <v>量子高科</v>
      </c>
      <c r="D27" s="144">
        <f>[7]!S_DQ_CLOSE(B27,$D$5,1)</f>
        <v>8.69</v>
      </c>
      <c r="E27" s="144">
        <f>[7]!s_pq_pctchange(B27,$B$5,$D$5)</f>
        <v>1.9953051643192499</v>
      </c>
      <c r="F27" s="144">
        <f>[7]!S_VAL_PE_TTM(B27,$D$5)</f>
        <v>62.200469970703125</v>
      </c>
      <c r="G27" s="144">
        <f>IF([7]!s_val_estpe(B27,"2013-01-30",2012)&lt;&gt;0,[7]!s_val_estpe(B27,"2013-01-30",2012),"")</f>
        <v>34.066448211669922</v>
      </c>
      <c r="H27" s="144">
        <f>[7]!s_val_pb_lf(B27,$D$5)</f>
        <v>3.9149773120880127</v>
      </c>
      <c r="I27" s="144">
        <f>[7]!s_val_ashrmarketvalue(B27,$D$5)/100000000</f>
        <v>15.3754016625</v>
      </c>
      <c r="J27" s="144">
        <f>[7]!S_VAL_MV(B27,$D$5)/100000000</f>
        <v>26.20035</v>
      </c>
      <c r="K27" s="144">
        <f t="shared" si="0"/>
        <v>0.58683955223880591</v>
      </c>
      <c r="L27" s="144" t="str">
        <f>[7]!s_holder_name(B27,$D$5,1)</f>
        <v>QUANTUM HI-TECH GROUP LIMITED</v>
      </c>
      <c r="M27" s="144">
        <f>[7]!s_holder_pct(B27,$D$5,1)</f>
        <v>24.090000152587891</v>
      </c>
      <c r="N27" s="136"/>
      <c r="O27" s="137"/>
      <c r="P27" s="137"/>
      <c r="Q27" s="137"/>
      <c r="R27" s="137"/>
      <c r="S27" s="137"/>
      <c r="T27" s="137"/>
      <c r="U27" s="137"/>
      <c r="V27" s="137"/>
      <c r="W27" s="137"/>
      <c r="X27" s="137"/>
      <c r="Y27" s="137"/>
      <c r="Z27" s="137"/>
      <c r="AA27" s="137"/>
    </row>
    <row r="28" spans="1:27">
      <c r="A28" s="197"/>
      <c r="B28" s="153" t="s">
        <v>174</v>
      </c>
      <c r="C28" s="143" t="str">
        <f>[7]!S_INFO_NAME(B28)</f>
        <v>万福生科</v>
      </c>
      <c r="D28" s="144">
        <f>[7]!S_DQ_CLOSE(B28,$D$5,1)</f>
        <v>5.65</v>
      </c>
      <c r="E28" s="144">
        <f>[7]!s_pq_pctchange(B28,$B$5,$D$5)</f>
        <v>0</v>
      </c>
      <c r="F28" s="144">
        <f>[7]!S_VAL_PE_TTM(B28,$D$5)</f>
        <v>-4.2725715637207031</v>
      </c>
      <c r="G28" s="144" t="str">
        <f>IF([7]!s_val_estpe(B28,"2013-01-30",2012)&lt;&gt;0,[7]!s_val_estpe(B28,"2013-01-30",2012),"")</f>
        <v/>
      </c>
      <c r="H28" s="144">
        <f>[7]!s_val_pb_lf(B28,$D$5)</f>
        <v>2.7817139625549316</v>
      </c>
      <c r="I28" s="144">
        <f>[7]!s_val_ashrmarketvalue(B28,$D$5)/100000000</f>
        <v>1.921</v>
      </c>
      <c r="J28" s="144">
        <f>[7]!S_VAL_MV(B28,$D$5)/100000000</f>
        <v>7.5709999999999997</v>
      </c>
      <c r="K28" s="144">
        <f t="shared" si="0"/>
        <v>0.2537313432835821</v>
      </c>
      <c r="L28" s="144" t="str">
        <f>[7]!s_holder_name(B28,$D$5,1)</f>
        <v>杨荣华</v>
      </c>
      <c r="M28" s="144">
        <f>[7]!s_holder_pct(B28,$D$5,1)</f>
        <v>29.989999771118164</v>
      </c>
      <c r="N28" s="136"/>
      <c r="O28" s="137"/>
      <c r="P28" s="137"/>
      <c r="Q28" s="137"/>
      <c r="R28" s="137"/>
      <c r="S28" s="137"/>
      <c r="T28" s="137"/>
      <c r="U28" s="137"/>
      <c r="V28" s="137"/>
      <c r="W28" s="137"/>
      <c r="X28" s="137"/>
      <c r="Y28" s="137"/>
      <c r="Z28" s="137"/>
      <c r="AA28" s="137"/>
    </row>
    <row r="29" spans="1:27">
      <c r="A29" s="197"/>
      <c r="B29" s="153" t="s">
        <v>176</v>
      </c>
      <c r="C29" s="143" t="str">
        <f>[7]!S_INFO_NAME(B29)</f>
        <v>哈高科</v>
      </c>
      <c r="D29" s="144">
        <f>[7]!S_DQ_CLOSE(B29,$D$5,1)</f>
        <v>6.91</v>
      </c>
      <c r="E29" s="144">
        <f>[7]!s_pq_pctchange(B29,$B$5,$D$5)</f>
        <v>4.2232277526395245</v>
      </c>
      <c r="F29" s="144">
        <f>[7]!S_VAL_PE_TTM(B29,$D$5)</f>
        <v>36.425323486328125</v>
      </c>
      <c r="G29" s="144" t="str">
        <f>IF([7]!s_val_estpe(B29,"2013-01-30",2012)&lt;&gt;0,[7]!s_val_estpe(B29,"2013-01-30",2012),"")</f>
        <v/>
      </c>
      <c r="H29" s="144">
        <f>[7]!s_val_pb_lf(B29,$D$5)</f>
        <v>3.5562973022460937</v>
      </c>
      <c r="I29" s="144">
        <f>[7]!s_val_ashrmarketvalue(B29,$D$5)/100000000</f>
        <v>24.9633123415</v>
      </c>
      <c r="J29" s="144">
        <f>[7]!S_VAL_MV(B29,$D$5)/100000000</f>
        <v>24.9633123415</v>
      </c>
      <c r="K29" s="144">
        <f t="shared" si="0"/>
        <v>1</v>
      </c>
      <c r="L29" s="144" t="str">
        <f>[7]!s_holder_name(B29,$D$5,1)</f>
        <v>浙江新湖集团股份有限公司</v>
      </c>
      <c r="M29" s="144">
        <f>[7]!s_holder_pct(B29,$D$5,1)</f>
        <v>17.579999923706055</v>
      </c>
      <c r="N29" s="136"/>
      <c r="O29" s="137"/>
      <c r="P29" s="137"/>
      <c r="Q29" s="137"/>
      <c r="R29" s="137"/>
      <c r="S29" s="137"/>
      <c r="T29" s="137"/>
      <c r="U29" s="137"/>
      <c r="V29" s="137"/>
      <c r="W29" s="137"/>
      <c r="X29" s="137"/>
      <c r="Y29" s="137"/>
      <c r="Z29" s="137"/>
      <c r="AA29" s="137"/>
    </row>
    <row r="30" spans="1:27">
      <c r="A30" s="197"/>
      <c r="B30" s="153" t="s">
        <v>178</v>
      </c>
      <c r="C30" s="143" t="str">
        <f>[7]!S_INFO_NAME(B30)</f>
        <v>金健米业</v>
      </c>
      <c r="D30" s="144">
        <f>[7]!S_DQ_CLOSE(B30,$D$5,1)</f>
        <v>5.8</v>
      </c>
      <c r="E30" s="144">
        <f>[7]!s_pq_pctchange(B30,$B$5,$D$5)</f>
        <v>2.8368794326241176</v>
      </c>
      <c r="F30" s="144">
        <f>[7]!S_VAL_PE_TTM(B30,$D$5)</f>
        <v>-275.61117553710937</v>
      </c>
      <c r="G30" s="144" t="str">
        <f>IF([7]!s_val_estpe(B30,"2013-01-30",2012)&lt;&gt;0,[7]!s_val_estpe(B30,"2013-01-30",2012),"")</f>
        <v/>
      </c>
      <c r="H30" s="144">
        <f>[7]!s_val_pb_lf(B30,$D$5)</f>
        <v>4.2090883255004883</v>
      </c>
      <c r="I30" s="144">
        <f>[7]!s_val_ashrmarketvalue(B30,$D$5)/100000000</f>
        <v>31.578657785999997</v>
      </c>
      <c r="J30" s="144">
        <f>[7]!S_VAL_MV(B30,$D$5)/100000000</f>
        <v>37.223426644</v>
      </c>
      <c r="K30" s="144">
        <f t="shared" si="0"/>
        <v>0.84835440025482245</v>
      </c>
      <c r="L30" s="144" t="str">
        <f>[7]!s_holder_name(B30,$D$5,1)</f>
        <v>湖南金霞粮食产业有限公司</v>
      </c>
      <c r="M30" s="144">
        <f>[7]!s_holder_pct(B30,$D$5,1)</f>
        <v>22.340000152587891</v>
      </c>
      <c r="N30" s="136"/>
      <c r="O30" s="137"/>
      <c r="P30" s="137"/>
      <c r="Q30" s="137"/>
      <c r="R30" s="137"/>
      <c r="S30" s="137"/>
      <c r="T30" s="137"/>
      <c r="U30" s="137"/>
      <c r="V30" s="137"/>
      <c r="W30" s="137"/>
      <c r="X30" s="137"/>
      <c r="Y30" s="137"/>
      <c r="Z30" s="137"/>
      <c r="AA30" s="137"/>
    </row>
    <row r="31" spans="1:27">
      <c r="A31" s="197"/>
      <c r="B31" s="153" t="s">
        <v>181</v>
      </c>
      <c r="C31" s="143" t="str">
        <f>[7]!S_INFO_NAME(B31)</f>
        <v>华资实业</v>
      </c>
      <c r="D31" s="144">
        <f>[7]!S_DQ_CLOSE(B31,$D$5,1)</f>
        <v>7.48</v>
      </c>
      <c r="E31" s="144">
        <f>[7]!s_pq_pctchange(B31,$B$5,$D$5)</f>
        <v>6.0992907801418639</v>
      </c>
      <c r="F31" s="144">
        <f>[7]!S_VAL_PE_TTM(B31,$D$5)</f>
        <v>123.44489288330078</v>
      </c>
      <c r="G31" s="144" t="str">
        <f>IF([7]!s_val_estpe(B31,"2013-01-30",2012)&lt;&gt;0,[7]!s_val_estpe(B31,"2013-01-30",2012),"")</f>
        <v/>
      </c>
      <c r="H31" s="144">
        <f>[7]!s_val_pb_lf(B31,$D$5)</f>
        <v>2.1382253170013428</v>
      </c>
      <c r="I31" s="144">
        <f>[7]!s_val_ashrmarketvalue(B31,$D$5)/100000000</f>
        <v>36.272913600000003</v>
      </c>
      <c r="J31" s="144">
        <f>[7]!S_VAL_MV(B31,$D$5)/100000000</f>
        <v>36.272913600000003</v>
      </c>
      <c r="K31" s="144">
        <f t="shared" si="0"/>
        <v>1</v>
      </c>
      <c r="L31" s="144" t="str">
        <f>[7]!s_holder_name(B31,$D$5,1)</f>
        <v>包头草原糖业(集团)有限责任公司</v>
      </c>
      <c r="M31" s="144">
        <f>[7]!s_holder_pct(B31,$D$5,1)</f>
        <v>31.489999771118164</v>
      </c>
      <c r="N31" s="136"/>
      <c r="O31" s="137"/>
      <c r="P31" s="137"/>
      <c r="Q31" s="137"/>
      <c r="R31" s="137"/>
      <c r="S31" s="137"/>
      <c r="T31" s="137"/>
      <c r="U31" s="137"/>
      <c r="V31" s="137"/>
      <c r="W31" s="137"/>
      <c r="X31" s="137"/>
      <c r="Y31" s="137"/>
      <c r="Z31" s="137"/>
      <c r="AA31" s="137"/>
    </row>
    <row r="32" spans="1:27">
      <c r="A32" s="197"/>
      <c r="B32" s="153" t="s">
        <v>184</v>
      </c>
      <c r="C32" s="143" t="str">
        <f>[7]!S_INFO_NAME(B32)</f>
        <v>冠农股份</v>
      </c>
      <c r="D32" s="144">
        <f>[7]!S_DQ_CLOSE(B32,$D$5,1)</f>
        <v>17.79</v>
      </c>
      <c r="E32" s="144">
        <f>[7]!s_pq_pctchange(B32,$B$5,$D$5)</f>
        <v>-0.89136490250696365</v>
      </c>
      <c r="F32" s="144">
        <f>[7]!S_VAL_PE_TTM(B32,$D$5)</f>
        <v>25.682956695556641</v>
      </c>
      <c r="G32" s="144">
        <f>IF([7]!s_val_estpe(B32,"2013-01-30",2012)&lt;&gt;0,[7]!s_val_estpe(B32,"2013-01-30",2012),"")</f>
        <v>24.648387908935547</v>
      </c>
      <c r="H32" s="144">
        <f>[7]!s_val_pb_lf(B32,$D$5)</f>
        <v>3.720311164855957</v>
      </c>
      <c r="I32" s="144">
        <f>[7]!s_val_ashrmarketvalue(B32,$D$5)/100000000</f>
        <v>64.417590000000004</v>
      </c>
      <c r="J32" s="144">
        <f>[7]!S_VAL_MV(B32,$D$5)/100000000</f>
        <v>69.811696611600013</v>
      </c>
      <c r="K32" s="144">
        <f t="shared" si="0"/>
        <v>0.92273348345034034</v>
      </c>
      <c r="L32" s="144" t="str">
        <f>[7]!s_holder_name(B32,$D$5,1)</f>
        <v>新疆冠源投资有限责任公司</v>
      </c>
      <c r="M32" s="144">
        <f>[7]!s_holder_pct(B32,$D$5,1)</f>
        <v>40.889999389648438</v>
      </c>
      <c r="N32" s="136"/>
      <c r="O32" s="137"/>
      <c r="P32" s="137"/>
      <c r="Q32" s="137"/>
      <c r="R32" s="137"/>
      <c r="S32" s="137"/>
      <c r="T32" s="137"/>
      <c r="U32" s="137"/>
      <c r="V32" s="137"/>
      <c r="W32" s="137"/>
      <c r="X32" s="137"/>
      <c r="Y32" s="137"/>
      <c r="Z32" s="137"/>
      <c r="AA32" s="137"/>
    </row>
    <row r="33" spans="1:27" s="137" customFormat="1">
      <c r="A33" s="197"/>
      <c r="B33" s="142" t="s">
        <v>187</v>
      </c>
      <c r="C33" s="143" t="str">
        <f>[7]!S_INFO_NAME(B33)</f>
        <v>安琪酵母</v>
      </c>
      <c r="D33" s="144">
        <f>[7]!S_DQ_CLOSE(B33,$D$5,1)</f>
        <v>18.41</v>
      </c>
      <c r="E33" s="144">
        <f>[7]!s_pq_pctchange(B33,$B$5,$D$5)</f>
        <v>5.8654399079930863</v>
      </c>
      <c r="F33" s="144">
        <f>[7]!S_VAL_PE_TTM(B33,$D$5)</f>
        <v>44.253154754638672</v>
      </c>
      <c r="G33" s="144">
        <f>IF([7]!s_val_estpe(B33,"2013-01-30",2012)&lt;&gt;0,[7]!s_val_estpe(B33,"2013-01-30",2012),"")</f>
        <v>17.021055221557617</v>
      </c>
      <c r="H33" s="144">
        <f>[7]!s_val_pb_lf(B33,$D$5)</f>
        <v>2.1641180515289307</v>
      </c>
      <c r="I33" s="144">
        <f>[7]!s_val_ashrmarketvalue(B33,$D$5)/100000000</f>
        <v>58.890589169999998</v>
      </c>
      <c r="J33" s="144">
        <f>[7]!S_VAL_MV(B33,$D$5)/100000000</f>
        <v>60.685320605699999</v>
      </c>
      <c r="K33" s="144">
        <f t="shared" si="0"/>
        <v>0.97042560840435887</v>
      </c>
      <c r="L33" s="144" t="str">
        <f>[7]!s_holder_name(B33,$D$5,1)</f>
        <v>湖北安琪生物集团有限公司</v>
      </c>
      <c r="M33" s="144">
        <f>[7]!s_holder_pct(B33,$D$5,1)</f>
        <v>39.369998931884766</v>
      </c>
      <c r="N33" s="136"/>
    </row>
    <row r="34" spans="1:27">
      <c r="A34" s="197"/>
      <c r="B34" s="153" t="s">
        <v>188</v>
      </c>
      <c r="C34" s="143" t="str">
        <f>[7]!S_INFO_NAME(B34)</f>
        <v>农发种业</v>
      </c>
      <c r="D34" s="144">
        <f>[7]!S_DQ_CLOSE(B34,$D$5,1)</f>
        <v>9.66</v>
      </c>
      <c r="E34" s="144">
        <f>[7]!s_pq_pctchange(B34,$B$5,$D$5)</f>
        <v>-5.1080550098231754</v>
      </c>
      <c r="F34" s="144">
        <f>[7]!S_VAL_PE_TTM(B34,$D$5)</f>
        <v>82.211181640625</v>
      </c>
      <c r="G34" s="144">
        <f>IF([7]!s_val_estpe(B34,"2013-01-30",2012)&lt;&gt;0,[7]!s_val_estpe(B34,"2013-01-30",2012),"")</f>
        <v>135.33334350585937</v>
      </c>
      <c r="H34" s="144">
        <f>[7]!s_val_pb_lf(B34,$D$5)</f>
        <v>3.4180073738098145</v>
      </c>
      <c r="I34" s="144">
        <f>[7]!s_val_ashrmarketvalue(B34,$D$5)/100000000</f>
        <v>29.385719999999999</v>
      </c>
      <c r="J34" s="144">
        <f>[7]!S_VAL_MV(B34,$D$5)/100000000</f>
        <v>35.479948156800006</v>
      </c>
      <c r="K34" s="144">
        <f t="shared" si="0"/>
        <v>0.82823458112545179</v>
      </c>
      <c r="L34" s="144" t="str">
        <f>[7]!s_holder_name(B34,$D$5,1)</f>
        <v>中国农垦(集团)总公司</v>
      </c>
      <c r="M34" s="144">
        <f>[7]!s_holder_pct(B34,$D$5,1)</f>
        <v>27.25</v>
      </c>
      <c r="N34" s="136"/>
      <c r="O34" s="137"/>
      <c r="P34" s="137"/>
      <c r="Q34" s="137"/>
      <c r="R34" s="137"/>
      <c r="S34" s="137"/>
      <c r="T34" s="137"/>
      <c r="U34" s="137"/>
      <c r="V34" s="137"/>
      <c r="W34" s="137"/>
      <c r="X34" s="137"/>
      <c r="Y34" s="137"/>
      <c r="Z34" s="137"/>
      <c r="AA34" s="137"/>
    </row>
    <row r="35" spans="1:27">
      <c r="A35" s="197"/>
      <c r="B35" s="153" t="s">
        <v>189</v>
      </c>
      <c r="C35" s="143" t="str">
        <f>[7]!S_INFO_NAME(B35)</f>
        <v>新农开发</v>
      </c>
      <c r="D35" s="144">
        <f>[7]!S_DQ_CLOSE(B35,$D$5,1)</f>
        <v>9.83</v>
      </c>
      <c r="E35" s="144">
        <f>[7]!s_pq_pctchange(B35,$B$5,$D$5)</f>
        <v>-2.6732673267326645</v>
      </c>
      <c r="F35" s="144">
        <f>[7]!S_VAL_PE_TTM(B35,$D$5)</f>
        <v>-115.01180267333984</v>
      </c>
      <c r="G35" s="144" t="str">
        <f>IF([7]!s_val_estpe(B35,"2013-01-30",2012)&lt;&gt;0,[7]!s_val_estpe(B35,"2013-01-30",2012),"")</f>
        <v/>
      </c>
      <c r="H35" s="144">
        <f>[7]!s_val_pb_lf(B35,$D$5)</f>
        <v>8.4417343139648438</v>
      </c>
      <c r="I35" s="144">
        <f>[7]!s_val_ashrmarketvalue(B35,$D$5)/100000000</f>
        <v>31.554300000000001</v>
      </c>
      <c r="J35" s="144">
        <f>[7]!S_VAL_MV(B35,$D$5)/100000000</f>
        <v>31.554300000000001</v>
      </c>
      <c r="K35" s="144">
        <f t="shared" si="0"/>
        <v>1</v>
      </c>
      <c r="L35" s="144" t="str">
        <f>[7]!s_holder_name(B35,$D$5,1)</f>
        <v>阿拉尔统众国有资产经营有限责任公司</v>
      </c>
      <c r="M35" s="144">
        <f>[7]!s_holder_pct(B35,$D$5,1)</f>
        <v>49.799999237060547</v>
      </c>
      <c r="N35" s="136"/>
      <c r="O35" s="137"/>
      <c r="P35" s="137"/>
      <c r="Q35" s="137"/>
      <c r="R35" s="137"/>
      <c r="S35" s="137"/>
      <c r="T35" s="137"/>
      <c r="U35" s="137"/>
      <c r="V35" s="137"/>
      <c r="W35" s="137"/>
      <c r="X35" s="137"/>
      <c r="Y35" s="137"/>
      <c r="Z35" s="137"/>
      <c r="AA35" s="137"/>
    </row>
    <row r="36" spans="1:27">
      <c r="A36" s="197"/>
      <c r="B36" s="153" t="s">
        <v>192</v>
      </c>
      <c r="C36" s="143" t="str">
        <f>[7]!S_INFO_NAME(B36)</f>
        <v>新赛股份</v>
      </c>
      <c r="D36" s="144">
        <f>[7]!S_DQ_CLOSE(B36,$D$5,1)</f>
        <v>8.35</v>
      </c>
      <c r="E36" s="144">
        <f>[7]!s_pq_pctchange(B36,$B$5,$D$5)</f>
        <v>6.6411238825031971</v>
      </c>
      <c r="F36" s="144">
        <f>[7]!S_VAL_PE_TTM(B36,$D$5)</f>
        <v>-67.284080505371094</v>
      </c>
      <c r="G36" s="144" t="str">
        <f>IF([7]!s_val_estpe(B36,"2013-01-30",2012)&lt;&gt;0,[7]!s_val_estpe(B36,"2013-01-30",2012),"")</f>
        <v/>
      </c>
      <c r="H36" s="144">
        <f>[7]!s_val_pb_lf(B36,$D$5)</f>
        <v>3.7139053344726562</v>
      </c>
      <c r="I36" s="144">
        <f>[7]!s_val_ashrmarketvalue(B36,$D$5)/100000000</f>
        <v>25.276157578999999</v>
      </c>
      <c r="J36" s="144">
        <f>[7]!S_VAL_MV(B36,$D$5)/100000000</f>
        <v>25.276157578999999</v>
      </c>
      <c r="K36" s="144">
        <f t="shared" si="0"/>
        <v>1</v>
      </c>
      <c r="L36" s="144" t="str">
        <f>[7]!s_holder_name(B36,$D$5,1)</f>
        <v>新疆艾比湖农工商联合企业总公司</v>
      </c>
      <c r="M36" s="144">
        <f>[7]!s_holder_pct(B36,$D$5,1)</f>
        <v>49.490001678466797</v>
      </c>
      <c r="N36" s="136"/>
      <c r="O36" s="137"/>
      <c r="P36" s="137"/>
      <c r="Q36" s="137"/>
      <c r="R36" s="137"/>
      <c r="S36" s="137"/>
      <c r="T36" s="137"/>
      <c r="U36" s="137"/>
      <c r="V36" s="137"/>
      <c r="W36" s="137"/>
      <c r="X36" s="137"/>
      <c r="Y36" s="137"/>
      <c r="Z36" s="137"/>
      <c r="AA36" s="137"/>
    </row>
    <row r="37" spans="1:27" s="137" customFormat="1">
      <c r="A37" s="197"/>
      <c r="B37" s="142" t="s">
        <v>193</v>
      </c>
      <c r="C37" s="143" t="str">
        <f>[7]!S_INFO_NAME(B37)</f>
        <v>*ST大荒</v>
      </c>
      <c r="D37" s="144">
        <f>[7]!S_DQ_CLOSE(B37,$D$5,1)</f>
        <v>10.01</v>
      </c>
      <c r="E37" s="144">
        <f>[7]!s_pq_pctchange(B37,$B$5,$D$5)</f>
        <v>2.1428571428571352</v>
      </c>
      <c r="F37" s="144">
        <f>[7]!S_VAL_PE_TTM(B37,$D$5)</f>
        <v>24.330095291137695</v>
      </c>
      <c r="G37" s="144">
        <f>IF([7]!s_val_estpe(B37,"2013-01-30",2012)&lt;&gt;0,[7]!s_val_estpe(B37,"2013-01-30",2012),"")</f>
        <v>27.680963516235352</v>
      </c>
      <c r="H37" s="144">
        <f>[7]!s_val_pb_lf(B37,$D$5)</f>
        <v>2.9273221492767334</v>
      </c>
      <c r="I37" s="144">
        <f>[7]!s_val_ashrmarketvalue(B37,$D$5)/100000000</f>
        <v>177.94575889090001</v>
      </c>
      <c r="J37" s="144">
        <f>[7]!S_VAL_MV(B37,$D$5)/100000000</f>
        <v>177.94575889090001</v>
      </c>
      <c r="K37" s="144">
        <f t="shared" si="0"/>
        <v>1</v>
      </c>
      <c r="L37" s="144" t="str">
        <f>[7]!s_holder_name(B37,$D$5,1)</f>
        <v>黑龙江北大荒农垦集团总公司</v>
      </c>
      <c r="M37" s="144">
        <f>[7]!s_holder_pct(B37,$D$5,1)</f>
        <v>64.139999389648438</v>
      </c>
      <c r="N37" s="136"/>
    </row>
    <row r="38" spans="1:27" s="137" customFormat="1">
      <c r="A38" s="197"/>
      <c r="B38" s="148" t="s">
        <v>198</v>
      </c>
      <c r="C38" s="149" t="str">
        <f>[7]!S_INFO_NAME(B38)</f>
        <v>海南橡胶</v>
      </c>
      <c r="D38" s="150">
        <f>[7]!S_DQ_CLOSE(B38,$D$5,1)</f>
        <v>7.94</v>
      </c>
      <c r="E38" s="150">
        <f>[7]!s_pq_pctchange(B38,$B$5,$D$5)</f>
        <v>-0.74999999999998401</v>
      </c>
      <c r="F38" s="150">
        <f>[7]!S_VAL_PE_TTM(B38,$D$5)</f>
        <v>10864.3994140625</v>
      </c>
      <c r="G38" s="150">
        <f>IF([7]!s_val_estpe(B38,"2013-01-30",2012)&lt;&gt;0,[7]!s_val_estpe(B38,"2013-01-30",2012),"")</f>
        <v>87.634407043457031</v>
      </c>
      <c r="H38" s="150">
        <f>[7]!s_val_pb_lf(B38,$D$5)</f>
        <v>3.4775080680847168</v>
      </c>
      <c r="I38" s="150">
        <f>[7]!s_val_ashrmarketvalue(B38,$D$5)/100000000</f>
        <v>312.13502503999996</v>
      </c>
      <c r="J38" s="150">
        <f>[7]!S_VAL_MV(B38,$D$5)/100000000</f>
        <v>312.13502503999996</v>
      </c>
      <c r="K38" s="150">
        <f t="shared" si="0"/>
        <v>1</v>
      </c>
      <c r="L38" s="150" t="str">
        <f>[7]!s_holder_name(B38,$D$5,1)</f>
        <v>海南省农垦集团有限公司</v>
      </c>
      <c r="M38" s="150">
        <f>[7]!s_holder_pct(B38,$D$5,1)</f>
        <v>71.25</v>
      </c>
      <c r="N38" s="136"/>
    </row>
    <row r="39" spans="1:27" s="137" customFormat="1">
      <c r="A39" s="196" t="s">
        <v>203</v>
      </c>
      <c r="B39" s="142" t="s">
        <v>133</v>
      </c>
      <c r="C39" s="143" t="str">
        <f>[7]!S_INFO_NAME(B39)</f>
        <v>康达尔</v>
      </c>
      <c r="D39" s="144">
        <f>[7]!S_DQ_CLOSE(B39,$D$5,1)</f>
        <v>10.26</v>
      </c>
      <c r="E39" s="144">
        <f>[7]!s_pq_pctchange(B39,$B$5,$D$5)</f>
        <v>3.5317860746720608</v>
      </c>
      <c r="F39" s="144">
        <f>[7]!S_VAL_PE_TTM(B39,$D$5)</f>
        <v>-114.03629302978516</v>
      </c>
      <c r="G39" s="144" t="str">
        <f>IF([7]!s_val_estpe(B39,"2013-01-30",2012)&lt;&gt;0,[7]!s_val_estpe(B39,"2013-01-30",2012),"")</f>
        <v/>
      </c>
      <c r="H39" s="144">
        <f>[7]!s_val_pb_lf(B39,$D$5)</f>
        <v>9.6622495651245117</v>
      </c>
      <c r="I39" s="144">
        <f>[7]!s_val_ashrmarketvalue(B39,$D$5)/100000000</f>
        <v>38.9735014914</v>
      </c>
      <c r="J39" s="144">
        <f>[7]!S_VAL_MV(B39,$D$5)/100000000</f>
        <v>40.092865644600003</v>
      </c>
      <c r="K39" s="144">
        <f t="shared" ref="K39:K70" si="1">I39/J39</f>
        <v>0.97208071473058277</v>
      </c>
      <c r="L39" s="144" t="str">
        <f>[7]!s_holder_name(B39,$D$5,1)</f>
        <v>深圳市华超投资集团有限公司</v>
      </c>
      <c r="M39" s="144">
        <f>[7]!s_holder_pct(B39,$D$5,1)</f>
        <v>26.360000610351563</v>
      </c>
      <c r="N39" s="136"/>
    </row>
    <row r="40" spans="1:27" s="137" customFormat="1">
      <c r="A40" s="196"/>
      <c r="B40" s="142" t="s">
        <v>340</v>
      </c>
      <c r="C40" s="143" t="str">
        <f>[7]!S_INFO_NAME(B40)</f>
        <v>正虹科技</v>
      </c>
      <c r="D40" s="144">
        <f>[7]!S_DQ_CLOSE(B40,$D$5,1)</f>
        <v>8.2799999999999994</v>
      </c>
      <c r="E40" s="144">
        <f>[7]!s_pq_pctchange(B40,$B$5,$D$5)</f>
        <v>10.400000000000009</v>
      </c>
      <c r="F40" s="144">
        <f>[7]!S_VAL_PE_TTM(B40,$D$5)</f>
        <v>-96.321342468261719</v>
      </c>
      <c r="G40" s="144" t="str">
        <f>IF([7]!s_val_estpe(B40,"2013-01-30",2012)&lt;&gt;0,[7]!s_val_estpe(B40,"2013-01-30",2012),"")</f>
        <v/>
      </c>
      <c r="H40" s="144">
        <f>[7]!s_val_pb_lf(B40,$D$5)</f>
        <v>5.0276217460632324</v>
      </c>
      <c r="I40" s="144">
        <f>[7]!s_val_ashrmarketvalue(B40,$D$5)/100000000</f>
        <v>22.077129268799997</v>
      </c>
      <c r="J40" s="144">
        <f>[7]!S_VAL_MV(B40,$D$5)/100000000</f>
        <v>22.077342892800001</v>
      </c>
      <c r="K40" s="144">
        <f t="shared" si="1"/>
        <v>0.99999032383557018</v>
      </c>
      <c r="L40" s="144" t="str">
        <f>[7]!s_holder_name(B40,$D$5,1)</f>
        <v>岳阳市屈原农垦有限责任公司</v>
      </c>
      <c r="M40" s="144">
        <f>[7]!s_holder_pct(B40,$D$5,1)</f>
        <v>25.649999618530273</v>
      </c>
      <c r="N40" s="136"/>
    </row>
    <row r="41" spans="1:27" s="137" customFormat="1">
      <c r="A41" s="196"/>
      <c r="B41" s="142" t="s">
        <v>141</v>
      </c>
      <c r="C41" s="143" t="str">
        <f>[7]!S_INFO_NAME(B41)</f>
        <v>新希望</v>
      </c>
      <c r="D41" s="144">
        <f>[7]!S_DQ_CLOSE(B41,$D$5,1)</f>
        <v>13.7</v>
      </c>
      <c r="E41" s="144">
        <f>[7]!s_pq_pctchange(B41,$B$5,$D$5)</f>
        <v>4.6600458365164243</v>
      </c>
      <c r="F41" s="144">
        <f>[7]!S_VAL_PE_TTM(B41,$D$5)</f>
        <v>13.726318359375</v>
      </c>
      <c r="G41" s="144">
        <f>IF([7]!s_val_estpe(B41,"2013-01-30",2012)&lt;&gt;0,[7]!s_val_estpe(B41,"2013-01-30",2012),"")</f>
        <v>12.086207389831543</v>
      </c>
      <c r="H41" s="144">
        <f>[7]!s_val_pb_lf(B41,$D$5)</f>
        <v>1.6639244556427002</v>
      </c>
      <c r="I41" s="144">
        <f>[7]!s_val_ashrmarketvalue(B41,$D$5)/100000000</f>
        <v>147.155728074</v>
      </c>
      <c r="J41" s="144">
        <f>[7]!S_VAL_MV(B41,$D$5)/100000000</f>
        <v>285.52406900399995</v>
      </c>
      <c r="K41" s="144">
        <f t="shared" si="1"/>
        <v>0.51538817230829836</v>
      </c>
      <c r="L41" s="144" t="str">
        <f>[7]!s_holder_name(B41,$D$5,1)</f>
        <v>南方希望实业有限公司</v>
      </c>
      <c r="M41" s="144">
        <f>[7]!s_holder_pct(B41,$D$5,1)</f>
        <v>29.409999847412109</v>
      </c>
      <c r="N41" s="136"/>
    </row>
    <row r="42" spans="1:27" s="137" customFormat="1">
      <c r="A42" s="196"/>
      <c r="B42" s="142" t="s">
        <v>148</v>
      </c>
      <c r="C42" s="143" t="str">
        <f>[7]!S_INFO_NAME(B42)</f>
        <v>天康生物</v>
      </c>
      <c r="D42" s="144">
        <f>[7]!S_DQ_CLOSE(B42,$D$5,1)</f>
        <v>14.08</v>
      </c>
      <c r="E42" s="144">
        <f>[7]!s_pq_pctchange(B42,$B$5,$D$5)</f>
        <v>4.9180327868852514</v>
      </c>
      <c r="F42" s="144">
        <f>[7]!S_VAL_PE_TTM(B42,$D$5)</f>
        <v>31.402334213256836</v>
      </c>
      <c r="G42" s="144">
        <f>IF([7]!s_val_estpe(B42,"2013-01-30",2012)&lt;&gt;0,[7]!s_val_estpe(B42,"2013-01-30",2012),"")</f>
        <v>24.862979888916016</v>
      </c>
      <c r="H42" s="144">
        <f>[7]!s_val_pb_lf(B42,$D$5)</f>
        <v>3.4235284328460693</v>
      </c>
      <c r="I42" s="144">
        <f>[7]!s_val_ashrmarketvalue(B42,$D$5)/100000000</f>
        <v>53.952498828800003</v>
      </c>
      <c r="J42" s="144">
        <f>[7]!S_VAL_MV(B42,$D$5)/100000000</f>
        <v>61.129593395200004</v>
      </c>
      <c r="K42" s="144">
        <f t="shared" si="1"/>
        <v>0.88259214289222543</v>
      </c>
      <c r="L42" s="144" t="str">
        <f>[7]!s_holder_name(B42,$D$5,1)</f>
        <v>新疆天康控股(集团)有限公司</v>
      </c>
      <c r="M42" s="144">
        <f>[7]!s_holder_pct(B42,$D$5,1)</f>
        <v>33.75</v>
      </c>
      <c r="N42" s="136"/>
    </row>
    <row r="43" spans="1:27" s="137" customFormat="1">
      <c r="A43" s="196"/>
      <c r="B43" s="142" t="s">
        <v>149</v>
      </c>
      <c r="C43" s="143" t="str">
        <f>[7]!S_INFO_NAME(B43)</f>
        <v>天邦股份</v>
      </c>
      <c r="D43" s="144">
        <f>[7]!S_DQ_CLOSE(B43,$D$5,1)</f>
        <v>11.45</v>
      </c>
      <c r="E43" s="144">
        <f>[7]!s_pq_pctchange(B43,$B$5,$D$5)</f>
        <v>0.43859649122808264</v>
      </c>
      <c r="F43" s="144">
        <f>[7]!S_VAL_PE_TTM(B43,$D$5)</f>
        <v>24.967861175537109</v>
      </c>
      <c r="G43" s="144">
        <f>IF([7]!s_val_estpe(B43,"2013-01-30",2012)&lt;&gt;0,[7]!s_val_estpe(B43,"2013-01-30",2012),"")</f>
        <v>28.226388931274414</v>
      </c>
      <c r="H43" s="144">
        <f>[7]!s_val_pb_lf(B43,$D$5)</f>
        <v>4.3528571128845215</v>
      </c>
      <c r="I43" s="144">
        <f>[7]!s_val_ashrmarketvalue(B43,$D$5)/100000000</f>
        <v>16.556883200000001</v>
      </c>
      <c r="J43" s="144">
        <f>[7]!S_VAL_MV(B43,$D$5)/100000000</f>
        <v>23.529761449999995</v>
      </c>
      <c r="K43" s="144">
        <f t="shared" si="1"/>
        <v>0.7036570785123708</v>
      </c>
      <c r="L43" s="144" t="str">
        <f>[7]!s_holder_name(B43,$D$5,1)</f>
        <v>张邦辉</v>
      </c>
      <c r="M43" s="144">
        <f>[7]!s_holder_pct(B43,$D$5,1)</f>
        <v>24.090000152587891</v>
      </c>
      <c r="N43" s="136"/>
    </row>
    <row r="44" spans="1:27" s="137" customFormat="1">
      <c r="A44" s="196"/>
      <c r="B44" s="142" t="s">
        <v>150</v>
      </c>
      <c r="C44" s="143" t="str">
        <f>[7]!S_INFO_NAME(B44)</f>
        <v>正邦科技</v>
      </c>
      <c r="D44" s="144">
        <f>[7]!S_DQ_CLOSE(B44,$D$5,1)</f>
        <v>9.35</v>
      </c>
      <c r="E44" s="144">
        <f>[7]!s_pq_pctchange(B44,$B$5,$D$5)</f>
        <v>5.2927927927927776</v>
      </c>
      <c r="F44" s="144">
        <f>[7]!S_VAL_PE_TTM(B44,$D$5)</f>
        <v>-34.558300018310547</v>
      </c>
      <c r="G44" s="144">
        <f>IF([7]!s_val_estpe(B44,"2013-01-30",2012)&lt;&gt;0,[7]!s_val_estpe(B44,"2013-01-30",2012),"")</f>
        <v>20.461782455444336</v>
      </c>
      <c r="H44" s="144">
        <f>[7]!s_val_pb_lf(B44,$D$5)</f>
        <v>3.0554091930389404</v>
      </c>
      <c r="I44" s="144">
        <f>[7]!s_val_ashrmarketvalue(B44,$D$5)/100000000</f>
        <v>25.779211127999996</v>
      </c>
      <c r="J44" s="144">
        <f>[7]!S_VAL_MV(B44,$D$5)/100000000</f>
        <v>55.758404108000001</v>
      </c>
      <c r="K44" s="144">
        <f t="shared" si="1"/>
        <v>0.46233767878412602</v>
      </c>
      <c r="L44" s="144" t="str">
        <f>[7]!s_holder_name(B44,$D$5,1)</f>
        <v>正邦集团有限公司</v>
      </c>
      <c r="M44" s="144">
        <f>[7]!s_holder_pct(B44,$D$5,1)</f>
        <v>29.430000305175781</v>
      </c>
      <c r="N44" s="136"/>
    </row>
    <row r="45" spans="1:27" s="137" customFormat="1">
      <c r="A45" s="196"/>
      <c r="B45" s="142" t="s">
        <v>158</v>
      </c>
      <c r="C45" s="143" t="str">
        <f>[7]!S_INFO_NAME(B45)</f>
        <v>海大集团</v>
      </c>
      <c r="D45" s="144">
        <f>[7]!S_DQ_CLOSE(B45,$D$5,1)</f>
        <v>11.41</v>
      </c>
      <c r="E45" s="144">
        <f>[7]!s_pq_pctchange(B45,$B$5,$D$5)</f>
        <v>3.7272727272727124</v>
      </c>
      <c r="F45" s="144">
        <f>[7]!S_VAL_PE_TTM(B45,$D$5)</f>
        <v>23.132656097412109</v>
      </c>
      <c r="G45" s="144">
        <f>IF([7]!s_val_estpe(B45,"2013-01-30",2012)&lt;&gt;0,[7]!s_val_estpe(B45,"2013-01-30",2012),"")</f>
        <v>29.709543228149414</v>
      </c>
      <c r="H45" s="144">
        <f>[7]!s_val_pb_lf(B45,$D$5)</f>
        <v>2.8187534809112549</v>
      </c>
      <c r="I45" s="144">
        <f>[7]!s_val_ashrmarketvalue(B45,$D$5)/100000000</f>
        <v>114.20374656600002</v>
      </c>
      <c r="J45" s="144">
        <f>[7]!S_VAL_MV(B45,$D$5)/100000000</f>
        <v>122.08670105799999</v>
      </c>
      <c r="K45" s="144">
        <f t="shared" si="1"/>
        <v>0.93543150544910703</v>
      </c>
      <c r="L45" s="144" t="str">
        <f>[7]!s_holder_name(B45,$D$5,1)</f>
        <v>广州市海灏投资有限公司</v>
      </c>
      <c r="M45" s="144">
        <f>[7]!s_holder_pct(B45,$D$5,1)</f>
        <v>60.790000915527344</v>
      </c>
      <c r="N45" s="136"/>
    </row>
    <row r="46" spans="1:27" s="137" customFormat="1">
      <c r="A46" s="196"/>
      <c r="B46" s="142" t="s">
        <v>161</v>
      </c>
      <c r="C46" s="143" t="str">
        <f>[7]!S_INFO_NAME(B46)</f>
        <v>大北农</v>
      </c>
      <c r="D46" s="144">
        <f>[7]!S_DQ_CLOSE(B46,$D$5,1)</f>
        <v>13.03</v>
      </c>
      <c r="E46" s="144">
        <f>[7]!s_pq_pctchange(B46,$B$5,$D$5)</f>
        <v>0.5401234567901092</v>
      </c>
      <c r="F46" s="144">
        <f>[7]!S_VAL_PE_TTM(B46,$D$5)</f>
        <v>28.080556869506836</v>
      </c>
      <c r="G46" s="144">
        <f>IF([7]!s_val_estpe(B46,"2013-01-30",2012)&lt;&gt;0,[7]!s_val_estpe(B46,"2013-01-30",2012),"")</f>
        <v>27.051916122436523</v>
      </c>
      <c r="H46" s="144">
        <f>[7]!s_val_pb_lf(B46,$D$5)</f>
        <v>3.9572463035583496</v>
      </c>
      <c r="I46" s="144">
        <f>[7]!s_val_ashrmarketvalue(B46,$D$5)/100000000</f>
        <v>122.72289850969999</v>
      </c>
      <c r="J46" s="144">
        <f>[7]!S_VAL_MV(B46,$D$5)/100000000</f>
        <v>213.6564654961</v>
      </c>
      <c r="K46" s="144">
        <f t="shared" si="1"/>
        <v>0.57439356316572654</v>
      </c>
      <c r="L46" s="144" t="str">
        <f>[7]!s_holder_name(B46,$D$5,1)</f>
        <v>邵根伙</v>
      </c>
      <c r="M46" s="144">
        <f>[7]!s_holder_pct(B46,$D$5,1)</f>
        <v>44.290000915527344</v>
      </c>
      <c r="N46" s="136"/>
    </row>
    <row r="47" spans="1:27" s="137" customFormat="1">
      <c r="A47" s="196"/>
      <c r="B47" s="142" t="s">
        <v>166</v>
      </c>
      <c r="C47" s="143" t="str">
        <f>[7]!S_INFO_NAME(B47)</f>
        <v>金新农</v>
      </c>
      <c r="D47" s="144">
        <f>[7]!S_DQ_CLOSE(B47,$D$5,1)</f>
        <v>9.7799999999999994</v>
      </c>
      <c r="E47" s="144">
        <f>[7]!s_pq_pctchange(B47,$B$5,$D$5)</f>
        <v>1.1375387797311287</v>
      </c>
      <c r="F47" s="144">
        <f>[7]!S_VAL_PE_TTM(B47,$D$5)</f>
        <v>52.964691162109375</v>
      </c>
      <c r="G47" s="144">
        <f>IF([7]!s_val_estpe(B47,"2013-01-30",2012)&lt;&gt;0,[7]!s_val_estpe(B47,"2013-01-30",2012),"")</f>
        <v>23.654474258422852</v>
      </c>
      <c r="H47" s="144">
        <f>[7]!s_val_pb_lf(B47,$D$5)</f>
        <v>3.8101794719696045</v>
      </c>
      <c r="I47" s="144">
        <f>[7]!s_val_ashrmarketvalue(B47,$D$5)/100000000</f>
        <v>30.33756</v>
      </c>
      <c r="J47" s="144">
        <f>[7]!S_VAL_MV(B47,$D$5)/100000000</f>
        <v>30.33756</v>
      </c>
      <c r="K47" s="144">
        <f t="shared" si="1"/>
        <v>1</v>
      </c>
      <c r="L47" s="144" t="str">
        <f>[7]!s_holder_name(B47,$D$5,1)</f>
        <v>新疆成农远大股权投资有限合伙企业</v>
      </c>
      <c r="M47" s="144">
        <f>[7]!s_holder_pct(B47,$D$5,1)</f>
        <v>53.587001800537109</v>
      </c>
      <c r="N47" s="136"/>
    </row>
    <row r="48" spans="1:27" s="137" customFormat="1">
      <c r="A48" s="196"/>
      <c r="B48" s="142" t="s">
        <v>167</v>
      </c>
      <c r="C48" s="143" t="str">
        <f>[7]!S_INFO_NAME(B48)</f>
        <v>唐人神</v>
      </c>
      <c r="D48" s="144">
        <f>[7]!S_DQ_CLOSE(B48,$D$5,1)</f>
        <v>8.99</v>
      </c>
      <c r="E48" s="144">
        <f>[7]!s_pq_pctchange(B48,$B$5,$D$5)</f>
        <v>1.0112359550561889</v>
      </c>
      <c r="F48" s="144">
        <f>[7]!S_VAL_PE_TTM(B48,$D$5)</f>
        <v>35.458877563476563</v>
      </c>
      <c r="G48" s="144">
        <f>IF([7]!s_val_estpe(B48,"2013-01-30",2012)&lt;&gt;0,[7]!s_val_estpe(B48,"2013-01-30",2012),"")</f>
        <v>22.582759857177734</v>
      </c>
      <c r="H48" s="144">
        <f>[7]!s_val_pb_lf(B48,$D$5)</f>
        <v>2.1408350467681885</v>
      </c>
      <c r="I48" s="144">
        <f>[7]!s_val_ashrmarketvalue(B48,$D$5)/100000000</f>
        <v>37.739660399999998</v>
      </c>
      <c r="J48" s="144">
        <f>[7]!S_VAL_MV(B48,$D$5)/100000000</f>
        <v>37.828661400000001</v>
      </c>
      <c r="K48" s="144">
        <f t="shared" si="1"/>
        <v>0.99764726012747562</v>
      </c>
      <c r="L48" s="144" t="str">
        <f>[7]!s_holder_name(B48,$D$5,1)</f>
        <v>湖南唐人神控股投资股份有限公司</v>
      </c>
      <c r="M48" s="144">
        <f>[7]!s_holder_pct(B48,$D$5,1)</f>
        <v>24.569999694824219</v>
      </c>
      <c r="N48" s="136"/>
    </row>
    <row r="49" spans="1:14" s="137" customFormat="1">
      <c r="A49" s="196"/>
      <c r="B49" s="142" t="s">
        <v>190</v>
      </c>
      <c r="C49" s="143" t="str">
        <f>[7]!S_INFO_NAME(B49)</f>
        <v>通威股份</v>
      </c>
      <c r="D49" s="144">
        <f>[7]!S_DQ_CLOSE(B49,$D$5,1)</f>
        <v>9.39</v>
      </c>
      <c r="E49" s="144">
        <f>[7]!s_pq_pctchange(B49,$B$5,$D$5)</f>
        <v>2.9605263157894912</v>
      </c>
      <c r="F49" s="144">
        <f>[7]!S_VAL_PE_TTM(B49,$D$5)</f>
        <v>22.307384490966797</v>
      </c>
      <c r="G49" s="144">
        <f>IF([7]!s_val_estpe(B49,"2013-01-30",2012)&lt;&gt;0,[7]!s_val_estpe(B49,"2013-01-30",2012),"")</f>
        <v>33.298316955566406</v>
      </c>
      <c r="H49" s="144">
        <f>[7]!s_val_pb_lf(B49,$D$5)</f>
        <v>3.2729296684265137</v>
      </c>
      <c r="I49" s="144">
        <f>[7]!s_val_ashrmarketvalue(B49,$D$5)/100000000</f>
        <v>64.558127999999996</v>
      </c>
      <c r="J49" s="144">
        <f>[7]!S_VAL_MV(B49,$D$5)/100000000</f>
        <v>76.7265944448</v>
      </c>
      <c r="K49" s="144">
        <f t="shared" si="1"/>
        <v>0.8414048410091437</v>
      </c>
      <c r="L49" s="144" t="str">
        <f>[7]!s_holder_name(B49,$D$5,1)</f>
        <v>通威集团有限公司</v>
      </c>
      <c r="M49" s="144">
        <f>[7]!s_holder_pct(B49,$D$5,1)</f>
        <v>57.349998474121094</v>
      </c>
      <c r="N49" s="136"/>
    </row>
    <row r="50" spans="1:14" s="137" customFormat="1">
      <c r="A50" s="196"/>
      <c r="B50" s="142" t="s">
        <v>194</v>
      </c>
      <c r="C50" s="143" t="str">
        <f>[7]!S_INFO_NAME(B50)</f>
        <v>大江股份</v>
      </c>
      <c r="D50" s="144">
        <f>[7]!S_DQ_CLOSE(B50,$D$5,1)</f>
        <v>6.67</v>
      </c>
      <c r="E50" s="144">
        <f>[7]!s_pq_pctchange(B50,$B$5,$D$5)</f>
        <v>4.2187500000000044</v>
      </c>
      <c r="F50" s="144">
        <f>[7]!S_VAL_PE_TTM(B50,$D$5)</f>
        <v>-61.581417083740234</v>
      </c>
      <c r="G50" s="144" t="str">
        <f>IF([7]!s_val_estpe(B50,"2013-01-30",2012)&lt;&gt;0,[7]!s_val_estpe(B50,"2013-01-30",2012),"")</f>
        <v/>
      </c>
      <c r="H50" s="144">
        <f>[7]!s_val_pb_lf(B50,$D$5)</f>
        <v>12.572687149047852</v>
      </c>
      <c r="I50" s="144">
        <f>[7]!s_val_ashrmarketvalue(B50,$D$5)/100000000</f>
        <v>21.982508961599997</v>
      </c>
      <c r="J50" s="144">
        <f>[7]!S_VAL_MV(B50,$D$5)/100000000</f>
        <v>47.570439999999998</v>
      </c>
      <c r="K50" s="144">
        <f t="shared" si="1"/>
        <v>0.46210438586651709</v>
      </c>
      <c r="L50" s="144" t="str">
        <f>[7]!s_holder_name(B50,$D$5,1)</f>
        <v>绿庭(香港)有限公司</v>
      </c>
      <c r="M50" s="144">
        <f>[7]!s_holder_pct(B50,$D$5,1)</f>
        <v>20.219999313354492</v>
      </c>
      <c r="N50" s="136"/>
    </row>
    <row r="51" spans="1:14" s="137" customFormat="1">
      <c r="A51" s="196" t="s">
        <v>204</v>
      </c>
      <c r="B51" s="145" t="s">
        <v>182</v>
      </c>
      <c r="C51" s="146" t="str">
        <f>[7]!S_INFO_NAME(B51)</f>
        <v>中牧股份</v>
      </c>
      <c r="D51" s="147">
        <f>[7]!S_DQ_CLOSE(B51,$D$5,1)</f>
        <v>15.37</v>
      </c>
      <c r="E51" s="147">
        <f>[7]!s_pq_pctchange(B51,$B$5,$D$5)</f>
        <v>3.7812288993922971</v>
      </c>
      <c r="F51" s="147">
        <f>[7]!S_VAL_PE_TTM(B51,$D$5)</f>
        <v>30.078042984008789</v>
      </c>
      <c r="G51" s="147">
        <f>IF([7]!s_val_estpe(B51,"2013-01-30",2012)&lt;&gt;0,[7]!s_val_estpe(B51,"2013-01-30",2012),"")</f>
        <v>14.252361297607422</v>
      </c>
      <c r="H51" s="147">
        <f>[7]!s_val_pb_lf(B51,$D$5)</f>
        <v>2.3702616691589355</v>
      </c>
      <c r="I51" s="147">
        <f>[7]!s_val_ashrmarketvalue(B51,$D$5)/100000000</f>
        <v>66.06026</v>
      </c>
      <c r="J51" s="147">
        <f>[7]!S_VAL_MV(B51,$D$5)/100000000</f>
        <v>66.06026</v>
      </c>
      <c r="K51" s="147">
        <f t="shared" si="1"/>
        <v>1</v>
      </c>
      <c r="L51" s="147" t="str">
        <f>[7]!s_holder_name(B51,$D$5,1)</f>
        <v>中国牧工商(集团)总公司</v>
      </c>
      <c r="M51" s="147">
        <f>[7]!s_holder_pct(B51,$D$5,1)</f>
        <v>53.049999237060547</v>
      </c>
      <c r="N51" s="136"/>
    </row>
    <row r="52" spans="1:14" s="137" customFormat="1">
      <c r="A52" s="196"/>
      <c r="B52" s="148" t="s">
        <v>183</v>
      </c>
      <c r="C52" s="149" t="str">
        <f>[7]!S_INFO_NAME(B52)</f>
        <v>金宇集团</v>
      </c>
      <c r="D52" s="150">
        <f>[7]!S_DQ_CLOSE(B52,$D$5,1)</f>
        <v>36.22</v>
      </c>
      <c r="E52" s="150">
        <f>[7]!s_pq_pctchange(B52,$B$5,$D$5)</f>
        <v>4.651834729846871</v>
      </c>
      <c r="F52" s="150">
        <f>[7]!S_VAL_PE_TTM(B52,$D$5)</f>
        <v>29.897626876831055</v>
      </c>
      <c r="G52" s="150">
        <f>IF([7]!s_val_estpe(B52,"2013-01-30",2012)&lt;&gt;0,[7]!s_val_estpe(B52,"2013-01-30",2012),"")</f>
        <v>27.604072570800781</v>
      </c>
      <c r="H52" s="150">
        <f>[7]!s_val_pb_lf(B52,$D$5)</f>
        <v>6.4953775405883789</v>
      </c>
      <c r="I52" s="150">
        <f>[7]!s_val_ashrmarketvalue(B52,$D$5)/100000000</f>
        <v>101.71116764600001</v>
      </c>
      <c r="J52" s="150">
        <f>[7]!S_VAL_MV(B52,$D$5)/100000000</f>
        <v>103.536655646</v>
      </c>
      <c r="K52" s="150">
        <f t="shared" si="1"/>
        <v>0.98236867910586678</v>
      </c>
      <c r="L52" s="150" t="str">
        <f>[7]!s_holder_name(B52,$D$5,1)</f>
        <v>内蒙古农牧药业有限责任公司</v>
      </c>
      <c r="M52" s="150">
        <f>[7]!s_holder_pct(B52,$D$5,1)</f>
        <v>11.75</v>
      </c>
      <c r="N52" s="136"/>
    </row>
    <row r="53" spans="1:14" s="137" customFormat="1">
      <c r="A53" s="196" t="s">
        <v>205</v>
      </c>
      <c r="B53" s="142" t="s">
        <v>138</v>
      </c>
      <c r="C53" s="143" t="str">
        <f>[7]!S_INFO_NAME(B53)</f>
        <v>罗牛山</v>
      </c>
      <c r="D53" s="144">
        <f>[7]!S_DQ_CLOSE(B53,$D$5,1)</f>
        <v>7.22</v>
      </c>
      <c r="E53" s="144">
        <f>[7]!s_pq_pctchange(B53,$B$5,$D$5)</f>
        <v>1.9774011299434902</v>
      </c>
      <c r="F53" s="144">
        <f>[7]!S_VAL_PE_TTM(B53,$D$5)</f>
        <v>80.474693298339844</v>
      </c>
      <c r="G53" s="144" t="str">
        <f>IF([7]!s_val_estpe(B53,"2013-01-30",2012)&lt;&gt;0,[7]!s_val_estpe(B53,"2013-01-30",2012),"")</f>
        <v/>
      </c>
      <c r="H53" s="144">
        <f>[7]!s_val_pb_lf(B53,$D$5)</f>
        <v>3.6602709293365479</v>
      </c>
      <c r="I53" s="144">
        <f>[7]!s_val_ashrmarketvalue(B53,$D$5)/100000000</f>
        <v>63.541948918999999</v>
      </c>
      <c r="J53" s="144">
        <f>[7]!S_VAL_MV(B53,$D$5)/100000000</f>
        <v>63.545530399999997</v>
      </c>
      <c r="K53" s="144">
        <f t="shared" si="1"/>
        <v>0.99994363913594786</v>
      </c>
      <c r="L53" s="144" t="str">
        <f>[7]!s_holder_name(B53,$D$5,1)</f>
        <v>罗牛山集团有限公司</v>
      </c>
      <c r="M53" s="144">
        <f>[7]!s_holder_pct(B53,$D$5,1)</f>
        <v>10.920000076293945</v>
      </c>
      <c r="N53" s="136"/>
    </row>
    <row r="54" spans="1:14" s="137" customFormat="1">
      <c r="A54" s="196"/>
      <c r="B54" s="142" t="s">
        <v>140</v>
      </c>
      <c r="C54" s="143" t="str">
        <f>[7]!S_INFO_NAME(B54)</f>
        <v>顺鑫农业</v>
      </c>
      <c r="D54" s="144">
        <f>[7]!S_DQ_CLOSE(B54,$D$5,1)</f>
        <v>17.23</v>
      </c>
      <c r="E54" s="144">
        <f>[7]!s_pq_pctchange(B54,$B$5,$D$5)</f>
        <v>1.4723203769140047</v>
      </c>
      <c r="F54" s="144">
        <f>[7]!S_VAL_PE_TTM(B54,$D$5)</f>
        <v>30.61412239074707</v>
      </c>
      <c r="G54" s="144">
        <f>IF([7]!s_val_estpe(B54,"2013-01-30",2012)&lt;&gt;0,[7]!s_val_estpe(B54,"2013-01-30",2012),"")</f>
        <v>45.182525634765625</v>
      </c>
      <c r="H54" s="144">
        <f>[7]!s_val_pb_lf(B54,$D$5)</f>
        <v>1.9653726816177368</v>
      </c>
      <c r="I54" s="144">
        <f>[7]!s_val_ashrmarketvalue(B54,$D$5)/100000000</f>
        <v>75.557851641799999</v>
      </c>
      <c r="J54" s="144">
        <f>[7]!S_VAL_MV(B54,$D$5)/100000000</f>
        <v>98.312655621600001</v>
      </c>
      <c r="K54" s="144">
        <f t="shared" si="1"/>
        <v>0.76854654331196193</v>
      </c>
      <c r="L54" s="144" t="str">
        <f>[7]!s_holder_name(B54,$D$5,1)</f>
        <v>北京顺鑫农业发展集团有限公司</v>
      </c>
      <c r="M54" s="144">
        <f>[7]!s_holder_pct(B54,$D$5,1)</f>
        <v>38.979999542236328</v>
      </c>
      <c r="N54" s="136"/>
    </row>
    <row r="55" spans="1:14" s="137" customFormat="1">
      <c r="A55" s="196"/>
      <c r="B55" s="142" t="s">
        <v>153</v>
      </c>
      <c r="C55" s="143" t="str">
        <f>[7]!S_INFO_NAME(B55)</f>
        <v>*ST民和</v>
      </c>
      <c r="D55" s="144">
        <f>[7]!S_DQ_CLOSE(B55,$D$5,1)</f>
        <v>9.56</v>
      </c>
      <c r="E55" s="144">
        <f>[7]!s_pq_pctchange(B55,$B$5,$D$5)</f>
        <v>4.824561403508798</v>
      </c>
      <c r="F55" s="144">
        <f>[7]!S_VAL_PE_TTM(B55,$D$5)</f>
        <v>-53.598354339599609</v>
      </c>
      <c r="G55" s="144">
        <f>IF([7]!s_val_estpe(B55,"2013-01-30",2012)&lt;&gt;0,[7]!s_val_estpe(B55,"2013-01-30",2012),"")</f>
        <v>58.717201232910156</v>
      </c>
      <c r="H55" s="144">
        <f>[7]!s_val_pb_lf(B55,$D$5)</f>
        <v>2.4380521774291992</v>
      </c>
      <c r="I55" s="144">
        <f>[7]!s_val_ashrmarketvalue(B55,$D$5)/100000000</f>
        <v>19.755253300400003</v>
      </c>
      <c r="J55" s="144">
        <f>[7]!S_VAL_MV(B55,$D$5)/100000000</f>
        <v>28.875658019199999</v>
      </c>
      <c r="K55" s="144">
        <f t="shared" si="1"/>
        <v>0.68414902570408409</v>
      </c>
      <c r="L55" s="144" t="str">
        <f>[7]!s_holder_name(B55,$D$5,1)</f>
        <v>孙希民</v>
      </c>
      <c r="M55" s="144">
        <f>[7]!s_holder_pct(B55,$D$5,1)</f>
        <v>37.849998474121094</v>
      </c>
      <c r="N55" s="136"/>
    </row>
    <row r="56" spans="1:14" s="137" customFormat="1">
      <c r="A56" s="196"/>
      <c r="B56" s="142" t="s">
        <v>157</v>
      </c>
      <c r="C56" s="143" t="str">
        <f>[7]!S_INFO_NAME(B56)</f>
        <v>圣农发展</v>
      </c>
      <c r="D56" s="144">
        <f>[7]!S_DQ_CLOSE(B56,$D$5,1)</f>
        <v>14.62</v>
      </c>
      <c r="E56" s="144">
        <f>[7]!s_pq_pctchange(B56,$B$5,$D$5)</f>
        <v>4.2052744119743357</v>
      </c>
      <c r="F56" s="144">
        <f>[7]!S_VAL_PE_TTM(B56,$D$5)</f>
        <v>106.84352874755859</v>
      </c>
      <c r="G56" s="144">
        <f>IF([7]!s_val_estpe(B56,"2013-01-30",2012)&lt;&gt;0,[7]!s_val_estpe(B56,"2013-01-30",2012),"")</f>
        <v>46.509773254394531</v>
      </c>
      <c r="H56" s="144">
        <f>[7]!s_val_pb_lf(B56,$D$5)</f>
        <v>4.1226682662963867</v>
      </c>
      <c r="I56" s="144">
        <f>[7]!s_val_ashrmarketvalue(B56,$D$5)/100000000</f>
        <v>131.45069501820001</v>
      </c>
      <c r="J56" s="144">
        <f>[7]!S_VAL_MV(B56,$D$5)/100000000</f>
        <v>133.17357999999999</v>
      </c>
      <c r="K56" s="144">
        <f t="shared" si="1"/>
        <v>0.98706286200461102</v>
      </c>
      <c r="L56" s="144" t="str">
        <f>[7]!s_holder_name(B56,$D$5,1)</f>
        <v>福建省圣农实业有限公司</v>
      </c>
      <c r="M56" s="144">
        <f>[7]!s_holder_pct(B56,$D$5,1)</f>
        <v>51.549999237060547</v>
      </c>
      <c r="N56" s="136"/>
    </row>
    <row r="57" spans="1:14" s="137" customFormat="1">
      <c r="A57" s="196"/>
      <c r="B57" s="142" t="s">
        <v>159</v>
      </c>
      <c r="C57" s="143" t="str">
        <f>[7]!S_INFO_NAME(B57)</f>
        <v>华英农业</v>
      </c>
      <c r="D57" s="144">
        <f>[7]!S_DQ_CLOSE(B57,$D$5,1)</f>
        <v>7.75</v>
      </c>
      <c r="E57" s="144">
        <f>[7]!s_pq_pctchange(B57,$B$5,$D$5)</f>
        <v>7.6388888888889062</v>
      </c>
      <c r="F57" s="144">
        <f>[7]!S_VAL_PE_TTM(B57,$D$5)</f>
        <v>-111.56586456298828</v>
      </c>
      <c r="G57" s="144">
        <f>IF([7]!s_val_estpe(B57,"2013-01-30",2012)&lt;&gt;0,[7]!s_val_estpe(B57,"2013-01-30",2012),"")</f>
        <v>57.413009643554687</v>
      </c>
      <c r="H57" s="144">
        <f>[7]!s_val_pb_lf(B57,$D$5)</f>
        <v>2.2854268550872803</v>
      </c>
      <c r="I57" s="144">
        <f>[7]!s_val_ashrmarketvalue(B57,$D$5)/100000000</f>
        <v>32.818024139999999</v>
      </c>
      <c r="J57" s="144">
        <f>[7]!S_VAL_MV(B57,$D$5)/100000000</f>
        <v>32.999499999999998</v>
      </c>
      <c r="K57" s="144">
        <f t="shared" si="1"/>
        <v>0.9945006481916393</v>
      </c>
      <c r="L57" s="144" t="str">
        <f>[7]!s_holder_name(B57,$D$5,1)</f>
        <v>河南省潢川华英禽业总公司</v>
      </c>
      <c r="M57" s="144">
        <f>[7]!s_holder_pct(B57,$D$5,1)</f>
        <v>19.739999771118164</v>
      </c>
      <c r="N57" s="136"/>
    </row>
    <row r="58" spans="1:14" s="137" customFormat="1">
      <c r="A58" s="196"/>
      <c r="B58" s="142" t="s">
        <v>163</v>
      </c>
      <c r="C58" s="143" t="str">
        <f>[7]!S_INFO_NAME(B58)</f>
        <v>益生股份</v>
      </c>
      <c r="D58" s="144">
        <f>[7]!S_DQ_CLOSE(B58,$D$5,1)</f>
        <v>13.3</v>
      </c>
      <c r="E58" s="144">
        <f>[7]!s_pq_pctchange(B58,$B$5,$D$5)</f>
        <v>0</v>
      </c>
      <c r="F58" s="144">
        <f>[7]!S_VAL_PE_TTM(B58,$D$5)</f>
        <v>-22.500726699829102</v>
      </c>
      <c r="G58" s="144">
        <f>IF([7]!s_val_estpe(B58,"2013-01-30",2012)&lt;&gt;0,[7]!s_val_estpe(B58,"2013-01-30",2012),"")</f>
        <v>32.775497436523438</v>
      </c>
      <c r="H58" s="144">
        <f>[7]!s_val_pb_lf(B58,$D$5)</f>
        <v>5.7487826347351074</v>
      </c>
      <c r="I58" s="144">
        <f>[7]!s_val_ashrmarketvalue(B58,$D$5)/100000000</f>
        <v>18.862646663000003</v>
      </c>
      <c r="J58" s="144">
        <f>[7]!S_VAL_MV(B58,$D$5)/100000000</f>
        <v>37.840324361</v>
      </c>
      <c r="K58" s="144">
        <f t="shared" si="1"/>
        <v>0.49848004692160419</v>
      </c>
      <c r="L58" s="144" t="str">
        <f>[7]!s_holder_name(B58,$D$5,1)</f>
        <v>曹积生</v>
      </c>
      <c r="M58" s="144">
        <f>[7]!s_holder_pct(B58,$D$5,1)</f>
        <v>50.790000915527344</v>
      </c>
      <c r="N58" s="136"/>
    </row>
    <row r="59" spans="1:14" s="137" customFormat="1">
      <c r="A59" s="196"/>
      <c r="B59" s="142" t="s">
        <v>164</v>
      </c>
      <c r="C59" s="143" t="str">
        <f>[7]!S_INFO_NAME(B59)</f>
        <v>雏鹰农牧</v>
      </c>
      <c r="D59" s="144">
        <f>[7]!S_DQ_CLOSE(B59,$D$5,1)</f>
        <v>10.9</v>
      </c>
      <c r="E59" s="144">
        <f>[7]!s_pq_pctchange(B59,$B$5,$D$5)</f>
        <v>0</v>
      </c>
      <c r="F59" s="144">
        <f>[7]!S_VAL_PE_TTM(B59,$D$5)</f>
        <v>-152.45811462402344</v>
      </c>
      <c r="G59" s="144">
        <f>IF([7]!s_val_estpe(B59,"2013-01-30",2012)&lt;&gt;0,[7]!s_val_estpe(B59,"2013-01-30",2012),"")</f>
        <v>27.673587799072266</v>
      </c>
      <c r="H59" s="144">
        <f>[7]!s_val_pb_lf(B59,$D$5)</f>
        <v>3.6718928813934326</v>
      </c>
      <c r="I59" s="144">
        <f>[7]!s_val_ashrmarketvalue(B59,$D$5)/100000000</f>
        <v>51.869651458</v>
      </c>
      <c r="J59" s="144">
        <f>[7]!S_VAL_MV(B59,$D$5)/100000000</f>
        <v>102.35710400000001</v>
      </c>
      <c r="K59" s="144">
        <f t="shared" si="1"/>
        <v>0.50675184653524386</v>
      </c>
      <c r="L59" s="144" t="str">
        <f>[7]!s_holder_name(B59,$D$5,1)</f>
        <v>侯建芳</v>
      </c>
      <c r="M59" s="144">
        <f>[7]!s_holder_pct(B59,$D$5,1)</f>
        <v>48.040000915527344</v>
      </c>
      <c r="N59" s="136"/>
    </row>
    <row r="60" spans="1:14" s="137" customFormat="1">
      <c r="A60" s="196"/>
      <c r="B60" s="142" t="s">
        <v>165</v>
      </c>
      <c r="C60" s="143" t="str">
        <f>[7]!S_INFO_NAME(B60)</f>
        <v>大康牧业</v>
      </c>
      <c r="D60" s="144">
        <f>[7]!S_DQ_CLOSE(B60,$D$5,1)</f>
        <v>8.3000000000000007</v>
      </c>
      <c r="E60" s="144">
        <f>[7]!s_pq_pctchange(B60,$B$5,$D$5)</f>
        <v>3.2338308457711795</v>
      </c>
      <c r="F60" s="144">
        <f>[7]!S_VAL_PE_TTM(B60,$D$5)</f>
        <v>1807.7896728515625</v>
      </c>
      <c r="G60" s="144">
        <f>IF([7]!s_val_estpe(B60,"2013-01-30",2012)&lt;&gt;0,[7]!s_val_estpe(B60,"2013-01-30",2012),"")</f>
        <v>32.301979064941406</v>
      </c>
      <c r="H60" s="144">
        <f>[7]!s_val_pb_lf(B60,$D$5)</f>
        <v>4.1460928916931152</v>
      </c>
      <c r="I60" s="144">
        <f>[7]!s_val_ashrmarketvalue(B60,$D$5)/100000000</f>
        <v>46.107861283000005</v>
      </c>
      <c r="J60" s="144">
        <f>[7]!S_VAL_MV(B60,$D$5)/100000000</f>
        <v>239.62415400000003</v>
      </c>
      <c r="K60" s="144">
        <f t="shared" si="1"/>
        <v>0.19241741916801927</v>
      </c>
      <c r="L60" s="144" t="str">
        <f>[7]!s_holder_name(B60,$D$5,1)</f>
        <v>上海鹏欣(集团)有限公司</v>
      </c>
      <c r="M60" s="144">
        <f>[7]!s_holder_pct(B60,$D$5,1)</f>
        <v>18.090000152587891</v>
      </c>
      <c r="N60" s="136"/>
    </row>
    <row r="61" spans="1:14" s="137" customFormat="1">
      <c r="A61" s="196"/>
      <c r="B61" s="142" t="s">
        <v>172</v>
      </c>
      <c r="C61" s="143" t="str">
        <f>[7]!S_INFO_NAME(B61)</f>
        <v>西部牧业</v>
      </c>
      <c r="D61" s="144">
        <f>[7]!S_DQ_CLOSE(B61,$D$5,1)</f>
        <v>14.15</v>
      </c>
      <c r="E61" s="144">
        <f>[7]!s_pq_pctchange(B61,$B$5,$D$5)</f>
        <v>2.8343023255813948</v>
      </c>
      <c r="F61" s="144">
        <f>[7]!S_VAL_PE_TTM(B61,$D$5)</f>
        <v>76.498817443847656</v>
      </c>
      <c r="G61" s="144">
        <f>IF([7]!s_val_estpe(B61,"2013-01-30",2012)&lt;&gt;0,[7]!s_val_estpe(B61,"2013-01-30",2012),"")</f>
        <v>38.470317840576172</v>
      </c>
      <c r="H61" s="144">
        <f>[7]!s_val_pb_lf(B61,$D$5)</f>
        <v>3.6154577732086182</v>
      </c>
      <c r="I61" s="144">
        <f>[7]!s_val_ashrmarketvalue(B61,$D$5)/100000000</f>
        <v>23.0558324175</v>
      </c>
      <c r="J61" s="144">
        <f>[7]!S_VAL_MV(B61,$D$5)/100000000</f>
        <v>23.177700000000002</v>
      </c>
      <c r="K61" s="144">
        <f t="shared" si="1"/>
        <v>0.9947420329670329</v>
      </c>
      <c r="L61" s="144" t="str">
        <f>[7]!s_holder_name(B61,$D$5,1)</f>
        <v>石河子国有资产经营(集团)有限公司</v>
      </c>
      <c r="M61" s="144">
        <f>[7]!s_holder_pct(B61,$D$5,1)</f>
        <v>44.319999694824219</v>
      </c>
      <c r="N61" s="136"/>
    </row>
    <row r="62" spans="1:14" s="137" customFormat="1">
      <c r="A62" s="196"/>
      <c r="B62" s="142" t="s">
        <v>175</v>
      </c>
      <c r="C62" s="143" t="str">
        <f>[7]!S_INFO_NAME(B62)</f>
        <v>天山生物</v>
      </c>
      <c r="D62" s="144">
        <f>[7]!S_DQ_CLOSE(B62,$D$5,1)</f>
        <v>23.69</v>
      </c>
      <c r="E62" s="144">
        <f>[7]!s_pq_pctchange(B62,$B$5,$D$5)</f>
        <v>10.288640595903175</v>
      </c>
      <c r="F62" s="144">
        <f>[7]!S_VAL_PE_TTM(B62,$D$5)</f>
        <v>279.23629760742188</v>
      </c>
      <c r="G62" s="144">
        <f>IF([7]!s_val_estpe(B62,"2013-01-30",2012)&lt;&gt;0,[7]!s_val_estpe(B62,"2013-01-30",2012),"")</f>
        <v>38.473819732666016</v>
      </c>
      <c r="H62" s="144">
        <f>[7]!s_val_pb_lf(B62,$D$5)</f>
        <v>5.374964714050293</v>
      </c>
      <c r="I62" s="144">
        <f>[7]!s_val_ashrmarketvalue(B62,$D$5)/100000000</f>
        <v>9.8972233616000018</v>
      </c>
      <c r="J62" s="144">
        <f>[7]!S_VAL_MV(B62,$D$5)/100000000</f>
        <v>21.536579</v>
      </c>
      <c r="K62" s="144">
        <f t="shared" si="1"/>
        <v>0.45955410845891548</v>
      </c>
      <c r="L62" s="144" t="str">
        <f>[7]!s_holder_name(B62,$D$5,1)</f>
        <v>天山农牧业发展有限公司</v>
      </c>
      <c r="M62" s="144">
        <f>[7]!s_holder_pct(B62,$D$5,1)</f>
        <v>30.840000152587891</v>
      </c>
      <c r="N62" s="136"/>
    </row>
    <row r="63" spans="1:14" s="137" customFormat="1">
      <c r="A63" s="196"/>
      <c r="B63" s="142" t="s">
        <v>179</v>
      </c>
      <c r="C63" s="143" t="str">
        <f>[7]!S_INFO_NAME(B63)</f>
        <v>瑞茂通</v>
      </c>
      <c r="D63" s="144">
        <f>[7]!S_DQ_CLOSE(B63,$D$5,1)</f>
        <v>11.61</v>
      </c>
      <c r="E63" s="144">
        <f>[7]!s_pq_pctchange(B63,$B$5,$D$5)</f>
        <v>-1.2680694816413762E-5</v>
      </c>
      <c r="F63" s="144">
        <f>[7]!S_VAL_PE_TTM(B63,$D$5)</f>
        <v>20.672634124755859</v>
      </c>
      <c r="G63" s="144">
        <f>IF([7]!s_val_estpe(B63,"2013-01-30",2012)&lt;&gt;0,[7]!s_val_estpe(B63,"2013-01-30",2012),"")</f>
        <v>18.896463394165039</v>
      </c>
      <c r="H63" s="144">
        <f>[7]!s_val_pb_lf(B63,$D$5)</f>
        <v>5.3552236557006836</v>
      </c>
      <c r="I63" s="144">
        <f>[7]!s_val_ashrmarketvalue(B63,$D$5)/100000000</f>
        <v>29.985156288000002</v>
      </c>
      <c r="J63" s="144">
        <f>[7]!S_VAL_MV(B63,$D$5)/100000000</f>
        <v>101.96643797729999</v>
      </c>
      <c r="K63" s="144">
        <f t="shared" si="1"/>
        <v>0.29406888072990611</v>
      </c>
      <c r="L63" s="144" t="str">
        <f>[7]!s_holder_name(B63,$D$5,1)</f>
        <v>郑州瑞茂通供应链有限公司</v>
      </c>
      <c r="M63" s="144">
        <f>[7]!s_holder_pct(B63,$D$5,1)</f>
        <v>70.379997253417969</v>
      </c>
      <c r="N63" s="136"/>
    </row>
    <row r="64" spans="1:14" s="137" customFormat="1">
      <c r="A64" s="196"/>
      <c r="B64" s="142" t="s">
        <v>195</v>
      </c>
      <c r="C64" s="143" t="str">
        <f>[7]!S_INFO_NAME(B64)</f>
        <v>福成五丰</v>
      </c>
      <c r="D64" s="144">
        <f>[7]!S_DQ_CLOSE(B64,$D$5,1)</f>
        <v>10.119999999999999</v>
      </c>
      <c r="E64" s="144">
        <f>[7]!s_pq_pctchange(B64,$B$5,$D$5)</f>
        <v>2.1190716448032276</v>
      </c>
      <c r="F64" s="144">
        <f>[7]!S_VAL_PE_TTM(B64,$D$5)</f>
        <v>55.556941986083984</v>
      </c>
      <c r="G64" s="144" t="str">
        <f>IF([7]!s_val_estpe(B64,"2013-01-30",2012)&lt;&gt;0,[7]!s_val_estpe(B64,"2013-01-30",2012),"")</f>
        <v/>
      </c>
      <c r="H64" s="144">
        <f>[7]!s_val_pb_lf(B64,$D$5)</f>
        <v>5.9225258827209473</v>
      </c>
      <c r="I64" s="144">
        <f>[7]!s_val_ashrmarketvalue(B64,$D$5)/100000000</f>
        <v>36.758289849599997</v>
      </c>
      <c r="J64" s="144">
        <f>[7]!S_VAL_MV(B64,$D$5)/100000000</f>
        <v>53.433932037199995</v>
      </c>
      <c r="K64" s="144">
        <f t="shared" si="1"/>
        <v>0.68792036161608627</v>
      </c>
      <c r="L64" s="144" t="str">
        <f>[7]!s_holder_name(B64,$D$5,1)</f>
        <v>福成投资集团有限公司</v>
      </c>
      <c r="M64" s="144">
        <f>[7]!s_holder_pct(B64,$D$5,1)</f>
        <v>19.020000457763672</v>
      </c>
      <c r="N64" s="136"/>
    </row>
    <row r="65" spans="1:17" s="137" customFormat="1">
      <c r="A65" s="196"/>
      <c r="B65" s="148" t="s">
        <v>196</v>
      </c>
      <c r="C65" s="149" t="str">
        <f>[7]!S_INFO_NAME(B65)</f>
        <v>新五丰</v>
      </c>
      <c r="D65" s="150">
        <f>[7]!S_DQ_CLOSE(B65,$D$5,1)</f>
        <v>8.5299999999999994</v>
      </c>
      <c r="E65" s="150">
        <f>[7]!s_pq_pctchange(B65,$B$5,$D$5)</f>
        <v>3.771289537712863</v>
      </c>
      <c r="F65" s="150">
        <f>[7]!S_VAL_PE_TTM(B65,$D$5)</f>
        <v>-62.033592224121094</v>
      </c>
      <c r="G65" s="150">
        <f>IF([7]!s_val_estpe(B65,"2013-01-30",2012)&lt;&gt;0,[7]!s_val_estpe(B65,"2013-01-30",2012),"")</f>
        <v>16.556129455566406</v>
      </c>
      <c r="H65" s="150">
        <f>[7]!s_val_pb_lf(B65,$D$5)</f>
        <v>3.8426728248596191</v>
      </c>
      <c r="I65" s="150">
        <f>[7]!s_val_ashrmarketvalue(B65,$D$5)/100000000</f>
        <v>19.990918747799995</v>
      </c>
      <c r="J65" s="150">
        <f>[7]!S_VAL_MV(B65,$D$5)/100000000</f>
        <v>19.990918747799995</v>
      </c>
      <c r="K65" s="150">
        <f t="shared" si="1"/>
        <v>1</v>
      </c>
      <c r="L65" s="150" t="str">
        <f>[7]!s_holder_name(B65,$D$5,1)</f>
        <v>湖南省粮油食品进出口集团有限公司</v>
      </c>
      <c r="M65" s="150">
        <f>[7]!s_holder_pct(B65,$D$5,1)</f>
        <v>37.540000915527344</v>
      </c>
      <c r="N65" s="136"/>
    </row>
    <row r="66" spans="1:17" s="137" customFormat="1">
      <c r="A66" s="196" t="s">
        <v>206</v>
      </c>
      <c r="B66" s="142" t="s">
        <v>135</v>
      </c>
      <c r="C66" s="143" t="str">
        <f>[7]!S_INFO_NAME(B66)</f>
        <v>平潭发展</v>
      </c>
      <c r="D66" s="144">
        <f>[7]!S_DQ_CLOSE(B66,$D$5,1)</f>
        <v>17.63</v>
      </c>
      <c r="E66" s="144">
        <f>[7]!s_pq_pctchange(B66,$B$5,$D$5)</f>
        <v>14.703968770331821</v>
      </c>
      <c r="F66" s="144">
        <f>[7]!S_VAL_PE_TTM(B66,$D$5)</f>
        <v>215.79753112792969</v>
      </c>
      <c r="G66" s="144">
        <f>IF([7]!s_val_estpe(B66,"2013-01-30",2012)&lt;&gt;0,[7]!s_val_estpe(B66,"2013-01-30",2012),"")</f>
        <v>407.93649291992187</v>
      </c>
      <c r="H66" s="144">
        <f>[7]!s_val_pb_lf(B66,$D$5)</f>
        <v>13.379440307617188</v>
      </c>
      <c r="I66" s="144">
        <f>[7]!s_val_ashrmarketvalue(B66,$D$5)/100000000</f>
        <v>147.55463548439999</v>
      </c>
      <c r="J66" s="144">
        <f>[7]!S_VAL_MV(B66,$D$5)/100000000</f>
        <v>149.39786009420001</v>
      </c>
      <c r="K66" s="144">
        <f t="shared" si="1"/>
        <v>0.98766230916133735</v>
      </c>
      <c r="L66" s="144" t="str">
        <f>[7]!s_holder_name(B66,$D$5,1)</f>
        <v>山田林业开发(福建)有限公司</v>
      </c>
      <c r="M66" s="144">
        <f>[7]!s_holder_pct(B66,$D$5,1)</f>
        <v>35.880001068115234</v>
      </c>
      <c r="N66" s="136"/>
    </row>
    <row r="67" spans="1:17" s="137" customFormat="1">
      <c r="A67" s="196"/>
      <c r="B67" s="142" t="s">
        <v>137</v>
      </c>
      <c r="C67" s="143" t="str">
        <f>[7]!S_INFO_NAME(B67)</f>
        <v>永安林业</v>
      </c>
      <c r="D67" s="144">
        <f>[7]!S_DQ_CLOSE(B67,$D$5,1)</f>
        <v>13.1</v>
      </c>
      <c r="E67" s="144">
        <f>[7]!s_pq_pctchange(B67,$B$5,$D$5)</f>
        <v>4.9679487179487003</v>
      </c>
      <c r="F67" s="144">
        <f>[7]!S_VAL_PE_TTM(B67,$D$5)</f>
        <v>222.61923217773437</v>
      </c>
      <c r="G67" s="144" t="str">
        <f>IF([7]!s_val_estpe(B67,"2013-01-30",2012)&lt;&gt;0,[7]!s_val_estpe(B67,"2013-01-30",2012),"")</f>
        <v/>
      </c>
      <c r="H67" s="144">
        <f>[7]!s_val_pb_lf(B67,$D$5)</f>
        <v>8.4167137145996094</v>
      </c>
      <c r="I67" s="144">
        <f>[7]!s_val_ashrmarketvalue(B67,$D$5)/100000000</f>
        <v>21.866338827</v>
      </c>
      <c r="J67" s="144">
        <f>[7]!S_VAL_MV(B67,$D$5)/100000000</f>
        <v>26.561596679999994</v>
      </c>
      <c r="K67" s="144">
        <f t="shared" si="1"/>
        <v>0.82323133998434028</v>
      </c>
      <c r="L67" s="144" t="str">
        <f>[7]!s_holder_name(B67,$D$5,1)</f>
        <v>福建省永安林业(集团)总公司</v>
      </c>
      <c r="M67" s="144">
        <f>[7]!s_holder_pct(B67,$D$5,1)</f>
        <v>32</v>
      </c>
      <c r="N67" s="136"/>
    </row>
    <row r="68" spans="1:17" s="137" customFormat="1">
      <c r="A68" s="196"/>
      <c r="B68" s="142" t="s">
        <v>143</v>
      </c>
      <c r="C68" s="143" t="str">
        <f>[7]!S_INFO_NAME(B68)</f>
        <v>大亚科技</v>
      </c>
      <c r="D68" s="144">
        <f>[7]!S_DQ_CLOSE(B68,$D$5,1)</f>
        <v>7.51</v>
      </c>
      <c r="E68" s="144">
        <f>[7]!s_pq_pctchange(B68,$B$5,$D$5)</f>
        <v>4.88826815642458</v>
      </c>
      <c r="F68" s="144">
        <f>[7]!S_VAL_PE_TTM(B68,$D$5)</f>
        <v>26.165090560913086</v>
      </c>
      <c r="G68" s="144">
        <f>IF([7]!s_val_estpe(B68,"2013-01-30",2012)&lt;&gt;0,[7]!s_val_estpe(B68,"2013-01-30",2012),"")</f>
        <v>17.695327758789063</v>
      </c>
      <c r="H68" s="144">
        <f>[7]!s_val_pb_lf(B68,$D$5)</f>
        <v>1.546026349067688</v>
      </c>
      <c r="I68" s="144">
        <f>[7]!s_val_ashrmarketvalue(B68,$D$5)/100000000</f>
        <v>39.615250000000003</v>
      </c>
      <c r="J68" s="144">
        <f>[7]!S_VAL_MV(B68,$D$5)/100000000</f>
        <v>39.615250000000003</v>
      </c>
      <c r="K68" s="144">
        <f t="shared" si="1"/>
        <v>1</v>
      </c>
      <c r="L68" s="144" t="str">
        <f>[7]!s_holder_name(B68,$D$5,1)</f>
        <v>大亚科技集团有限公司</v>
      </c>
      <c r="M68" s="144">
        <f>[7]!s_holder_pct(B68,$D$5,1)</f>
        <v>47.650001525878906</v>
      </c>
      <c r="N68" s="136"/>
    </row>
    <row r="69" spans="1:17" s="137" customFormat="1">
      <c r="A69" s="196"/>
      <c r="B69" s="142" t="s">
        <v>151</v>
      </c>
      <c r="C69" s="143" t="str">
        <f>[7]!S_INFO_NAME(B69)</f>
        <v>云投生态</v>
      </c>
      <c r="D69" s="144">
        <f>[7]!S_DQ_CLOSE(B69,$D$5,1)</f>
        <v>15.87</v>
      </c>
      <c r="E69" s="144">
        <f>[7]!s_pq_pctchange(B69,$B$5,$D$5)</f>
        <v>4.476629361421991</v>
      </c>
      <c r="F69" s="144">
        <f>[7]!S_VAL_PE_TTM(B69,$D$5)</f>
        <v>106.21987152099609</v>
      </c>
      <c r="G69" s="144">
        <f>IF([7]!s_val_estpe(B69,"2013-01-30",2012)&lt;&gt;0,[7]!s_val_estpe(B69,"2013-01-30",2012),"")</f>
        <v>414.82760620117187</v>
      </c>
      <c r="H69" s="144">
        <f>[7]!s_val_pb_lf(B69,$D$5)</f>
        <v>3.7005598545074463</v>
      </c>
      <c r="I69" s="144">
        <f>[7]!s_val_ashrmarketvalue(B69,$D$5)/100000000</f>
        <v>17.112481185299998</v>
      </c>
      <c r="J69" s="144">
        <f>[7]!S_VAL_MV(B69,$D$5)/100000000</f>
        <v>29.221889642999997</v>
      </c>
      <c r="K69" s="144">
        <f t="shared" si="1"/>
        <v>0.58560488025794843</v>
      </c>
      <c r="L69" s="144" t="str">
        <f>[7]!s_holder_name(B69,$D$5,1)</f>
        <v>云南省投资控股集团有限公司</v>
      </c>
      <c r="M69" s="144">
        <f>[7]!s_holder_pct(B69,$D$5,1)</f>
        <v>21.049999237060547</v>
      </c>
      <c r="N69" s="136"/>
      <c r="O69" s="136"/>
      <c r="P69" s="136"/>
      <c r="Q69" s="136"/>
    </row>
    <row r="70" spans="1:17" s="137" customFormat="1">
      <c r="A70" s="196"/>
      <c r="B70" s="142" t="s">
        <v>154</v>
      </c>
      <c r="C70" s="143" t="str">
        <f>[7]!S_INFO_NAME(B70)</f>
        <v>威华股份</v>
      </c>
      <c r="D70" s="144">
        <f>[7]!S_DQ_CLOSE(B70,$D$5,1)</f>
        <v>26.95</v>
      </c>
      <c r="E70" s="144">
        <f>[7]!s_pq_pctchange(B70,$B$5,$D$5)</f>
        <v>11.733001658374764</v>
      </c>
      <c r="F70" s="144">
        <f>[7]!S_VAL_PE_TTM(B70,$D$5)</f>
        <v>1006.0894165039062</v>
      </c>
      <c r="G70" s="144" t="str">
        <f>IF([7]!s_val_estpe(B70,"2013-01-30",2012)&lt;&gt;0,[7]!s_val_estpe(B70,"2013-01-30",2012),"")</f>
        <v/>
      </c>
      <c r="H70" s="144">
        <f>[7]!s_val_pb_lf(B70,$D$5)</f>
        <v>8.3899374008178711</v>
      </c>
      <c r="I70" s="144">
        <f>[7]!s_val_ashrmarketvalue(B70,$D$5)/100000000</f>
        <v>96.0697969</v>
      </c>
      <c r="J70" s="144">
        <f>[7]!S_VAL_MV(B70,$D$5)/100000000</f>
        <v>132.24472800000001</v>
      </c>
      <c r="K70" s="144">
        <f t="shared" si="1"/>
        <v>0.72645464475529031</v>
      </c>
      <c r="L70" s="144" t="str">
        <f>[7]!s_holder_name(B70,$D$5,1)</f>
        <v>李建华</v>
      </c>
      <c r="M70" s="144">
        <f>[7]!s_holder_pct(B70,$D$5,1)</f>
        <v>33.520000457763672</v>
      </c>
      <c r="N70" s="136"/>
      <c r="O70" s="136"/>
      <c r="P70" s="136"/>
      <c r="Q70" s="136"/>
    </row>
    <row r="71" spans="1:17" s="137" customFormat="1">
      <c r="A71" s="196"/>
      <c r="B71" s="142" t="s">
        <v>155</v>
      </c>
      <c r="C71" s="143" t="str">
        <f>[7]!S_INFO_NAME(B71)</f>
        <v>升达林业</v>
      </c>
      <c r="D71" s="144">
        <f>[7]!S_DQ_CLOSE(B71,$D$5,1)</f>
        <v>7.11</v>
      </c>
      <c r="E71" s="144">
        <f>[7]!s_pq_pctchange(B71,$B$5,$D$5)</f>
        <v>2.155172413793105</v>
      </c>
      <c r="F71" s="144">
        <f>[7]!S_VAL_PE_TTM(B71,$D$5)</f>
        <v>323.57992553710937</v>
      </c>
      <c r="G71" s="144" t="str">
        <f>IF([7]!s_val_estpe(B71,"2013-01-30",2012)&lt;&gt;0,[7]!s_val_estpe(B71,"2013-01-30",2012),"")</f>
        <v/>
      </c>
      <c r="H71" s="144">
        <f>[7]!s_val_pb_lf(B71,$D$5)</f>
        <v>5.5055665969848633</v>
      </c>
      <c r="I71" s="144">
        <f>[7]!s_val_ashrmarketvalue(B71,$D$5)/100000000</f>
        <v>43.169152290299998</v>
      </c>
      <c r="J71" s="144">
        <f>[7]!S_VAL_MV(B71,$D$5)/100000000</f>
        <v>45.740051999999999</v>
      </c>
      <c r="K71" s="144">
        <f t="shared" ref="K71:K88" si="2">I71/J71</f>
        <v>0.94379324908288253</v>
      </c>
      <c r="L71" s="144" t="str">
        <f>[7]!s_holder_name(B71,$D$5,1)</f>
        <v>四川升达林产工业集团有限公司</v>
      </c>
      <c r="M71" s="144">
        <f>[7]!s_holder_pct(B71,$D$5,1)</f>
        <v>33.330001831054688</v>
      </c>
      <c r="N71" s="136"/>
      <c r="O71" s="136"/>
      <c r="P71" s="136"/>
      <c r="Q71" s="136"/>
    </row>
    <row r="72" spans="1:17" s="137" customFormat="1">
      <c r="A72" s="196"/>
      <c r="B72" s="142" t="s">
        <v>160</v>
      </c>
      <c r="C72" s="143" t="str">
        <f>[7]!S_INFO_NAME(B72)</f>
        <v>科冕木业</v>
      </c>
      <c r="D72" s="144">
        <f>[7]!S_DQ_CLOSE(B72,$D$5,1)</f>
        <v>57.5</v>
      </c>
      <c r="E72" s="144">
        <f>[7]!s_pq_pctchange(B72,$B$5,$D$5)</f>
        <v>6.0494282552563838</v>
      </c>
      <c r="F72" s="144">
        <f>[7]!S_VAL_PE_TTM(B72,$D$5)</f>
        <v>91.014839172363281</v>
      </c>
      <c r="G72" s="144" t="str">
        <f>IF([7]!s_val_estpe(B72,"2013-01-30",2012)&lt;&gt;0,[7]!s_val_estpe(B72,"2013-01-30",2012),"")</f>
        <v/>
      </c>
      <c r="H72" s="144">
        <f>[7]!s_val_pb_lf(B72,$D$5)</f>
        <v>22.891262054443359</v>
      </c>
      <c r="I72" s="144">
        <f>[7]!s_val_ashrmarketvalue(B72,$D$5)/100000000</f>
        <v>37.5546875</v>
      </c>
      <c r="J72" s="144">
        <f>[7]!S_VAL_MV(B72,$D$5)/100000000</f>
        <v>128.184006525</v>
      </c>
      <c r="K72" s="144">
        <f t="shared" si="2"/>
        <v>0.29297482984100381</v>
      </c>
      <c r="L72" s="144" t="str">
        <f>[7]!s_holder_name(B72,$D$5,1)</f>
        <v>为新有限公司</v>
      </c>
      <c r="M72" s="144">
        <f>[7]!s_holder_pct(B72,$D$5,1)</f>
        <v>23.770000457763672</v>
      </c>
      <c r="N72" s="136"/>
      <c r="O72" s="136"/>
      <c r="P72" s="136"/>
      <c r="Q72" s="136"/>
    </row>
    <row r="73" spans="1:17" s="137" customFormat="1">
      <c r="A73" s="196"/>
      <c r="B73" s="142" t="s">
        <v>169</v>
      </c>
      <c r="C73" s="143" t="str">
        <f>[7]!S_INFO_NAME(B73)</f>
        <v>德尔家居</v>
      </c>
      <c r="D73" s="144">
        <f>[7]!S_DQ_CLOSE(B73,$D$5,1)</f>
        <v>12.35</v>
      </c>
      <c r="E73" s="144">
        <f>[7]!s_pq_pctchange(B73,$B$5,$D$5)</f>
        <v>4.3074324324324342</v>
      </c>
      <c r="F73" s="144">
        <f>[7]!S_VAL_PE_TTM(B73,$D$5)</f>
        <v>33.725006103515625</v>
      </c>
      <c r="G73" s="144" t="str">
        <f>IF([7]!s_val_estpe(B73,"2013-01-30",2012)&lt;&gt;0,[7]!s_val_estpe(B73,"2013-01-30",2012),"")</f>
        <v/>
      </c>
      <c r="H73" s="144">
        <f>[7]!s_val_pb_lf(B73,$D$5)</f>
        <v>2.8726310729980469</v>
      </c>
      <c r="I73" s="144">
        <f>[7]!s_val_ashrmarketvalue(B73,$D$5)/100000000</f>
        <v>17.29944528</v>
      </c>
      <c r="J73" s="144">
        <f>[7]!S_VAL_MV(B73,$D$5)/100000000</f>
        <v>40.069575</v>
      </c>
      <c r="K73" s="144">
        <f t="shared" si="2"/>
        <v>0.43173518261673605</v>
      </c>
      <c r="L73" s="144" t="str">
        <f>[7]!s_holder_name(B73,$D$5,1)</f>
        <v>德尔集团有限公司</v>
      </c>
      <c r="M73" s="144">
        <f>[7]!s_holder_pct(B73,$D$5,1)</f>
        <v>54.990001678466797</v>
      </c>
      <c r="N73" s="136"/>
      <c r="O73" s="136"/>
      <c r="P73" s="136"/>
      <c r="Q73" s="136"/>
    </row>
    <row r="74" spans="1:17" s="137" customFormat="1">
      <c r="A74" s="196"/>
      <c r="B74" s="142" t="s">
        <v>170</v>
      </c>
      <c r="C74" s="143" t="str">
        <f>[7]!S_INFO_NAME(B74)</f>
        <v>福建金森</v>
      </c>
      <c r="D74" s="144">
        <f>[7]!S_DQ_CLOSE(B74,$D$5,1)</f>
        <v>21.92</v>
      </c>
      <c r="E74" s="144">
        <f>[7]!s_pq_pctchange(B74,$B$5,$D$5)</f>
        <v>0.68902158934314173</v>
      </c>
      <c r="F74" s="144">
        <f>[7]!S_VAL_PE_TTM(B74,$D$5)</f>
        <v>80.892662048339844</v>
      </c>
      <c r="G74" s="144">
        <f>IF([7]!s_val_estpe(B74,"2013-01-30",2012)&lt;&gt;0,[7]!s_val_estpe(B74,"2013-01-30",2012),"")</f>
        <v>37.266666412353516</v>
      </c>
      <c r="H74" s="144">
        <f>[7]!s_val_pb_lf(B74,$D$5)</f>
        <v>4.5544743537902832</v>
      </c>
      <c r="I74" s="144">
        <f>[7]!s_val_ashrmarketvalue(B74,$D$5)/100000000</f>
        <v>7.6018559999999997</v>
      </c>
      <c r="J74" s="144">
        <f>[7]!S_VAL_MV(B74,$D$5)/100000000</f>
        <v>30.398655999999999</v>
      </c>
      <c r="K74" s="144">
        <f t="shared" si="2"/>
        <v>0.25007210845111044</v>
      </c>
      <c r="L74" s="144" t="str">
        <f>[7]!s_holder_name(B74,$D$5,1)</f>
        <v>福建省将乐县林业总公司</v>
      </c>
      <c r="M74" s="144">
        <f>[7]!s_holder_pct(B74,$D$5,1)</f>
        <v>70.319999694824219</v>
      </c>
      <c r="N74" s="136"/>
      <c r="O74" s="136"/>
      <c r="P74" s="136"/>
      <c r="Q74" s="136"/>
    </row>
    <row r="75" spans="1:17" s="137" customFormat="1">
      <c r="A75" s="196"/>
      <c r="B75" s="142" t="s">
        <v>180</v>
      </c>
      <c r="C75" s="143" t="str">
        <f>[7]!S_INFO_NAME(B75)</f>
        <v>吉林森工</v>
      </c>
      <c r="D75" s="144">
        <f>[7]!S_DQ_CLOSE(B75,$D$5,1)</f>
        <v>8.61</v>
      </c>
      <c r="E75" s="144">
        <f>[7]!s_pq_pctchange(B75,$B$5,$D$5)</f>
        <v>5.7739557739557634</v>
      </c>
      <c r="F75" s="144">
        <f>[7]!S_VAL_PE_TTM(B75,$D$5)</f>
        <v>84.362434387207031</v>
      </c>
      <c r="G75" s="144" t="str">
        <f>IF([7]!s_val_estpe(B75,"2013-01-30",2012)&lt;&gt;0,[7]!s_val_estpe(B75,"2013-01-30",2012),"")</f>
        <v/>
      </c>
      <c r="H75" s="144">
        <f>[7]!s_val_pb_lf(B75,$D$5)</f>
        <v>2.0469427108764648</v>
      </c>
      <c r="I75" s="144">
        <f>[7]!s_val_ashrmarketvalue(B75,$D$5)/100000000</f>
        <v>26.73405</v>
      </c>
      <c r="J75" s="144">
        <f>[7]!S_VAL_MV(B75,$D$5)/100000000</f>
        <v>26.73405</v>
      </c>
      <c r="K75" s="144">
        <f t="shared" si="2"/>
        <v>1</v>
      </c>
      <c r="L75" s="144" t="str">
        <f>[7]!s_holder_name(B75,$D$5,1)</f>
        <v>中国吉林森林工业集团有限责任公司</v>
      </c>
      <c r="M75" s="144">
        <f>[7]!s_holder_pct(B75,$D$5,1)</f>
        <v>42.568500518798828</v>
      </c>
      <c r="N75" s="136"/>
      <c r="O75" s="136"/>
      <c r="P75" s="136"/>
      <c r="Q75" s="136"/>
    </row>
    <row r="76" spans="1:17" s="137" customFormat="1">
      <c r="A76" s="196"/>
      <c r="B76" s="142" t="s">
        <v>186</v>
      </c>
      <c r="C76" s="143" t="str">
        <f>[7]!S_INFO_NAME(B76)</f>
        <v>ST景谷</v>
      </c>
      <c r="D76" s="144">
        <f>[7]!S_DQ_CLOSE(B76,$D$5,1)</f>
        <v>12.99</v>
      </c>
      <c r="E76" s="144">
        <f>[7]!s_pq_pctchange(B76,$B$5,$D$5)</f>
        <v>10.365335598980451</v>
      </c>
      <c r="F76" s="144">
        <f>[7]!S_VAL_PE_TTM(B76,$D$5)</f>
        <v>61.488628387451172</v>
      </c>
      <c r="G76" s="144" t="str">
        <f>IF([7]!s_val_estpe(B76,"2013-01-30",2012)&lt;&gt;0,[7]!s_val_estpe(B76,"2013-01-30",2012),"")</f>
        <v/>
      </c>
      <c r="H76" s="144">
        <f>[7]!s_val_pb_lf(B76,$D$5)</f>
        <v>132.8419189453125</v>
      </c>
      <c r="I76" s="144">
        <f>[7]!s_val_ashrmarketvalue(B76,$D$5)/100000000</f>
        <v>16.86102</v>
      </c>
      <c r="J76" s="144">
        <f>[7]!S_VAL_MV(B76,$D$5)/100000000</f>
        <v>16.86102</v>
      </c>
      <c r="K76" s="144">
        <f t="shared" si="2"/>
        <v>1</v>
      </c>
      <c r="L76" s="144" t="str">
        <f>[7]!s_holder_name(B76,$D$5,1)</f>
        <v>景谷森达国有资产经营有限责任公司</v>
      </c>
      <c r="M76" s="144">
        <f>[7]!s_holder_pct(B76,$D$5,1)</f>
        <v>24.670000076293945</v>
      </c>
      <c r="N76" s="136"/>
      <c r="O76" s="136"/>
      <c r="P76" s="136"/>
      <c r="Q76" s="136"/>
    </row>
    <row r="77" spans="1:17" s="137" customFormat="1">
      <c r="A77" s="196"/>
      <c r="B77" s="151" t="s">
        <v>197</v>
      </c>
      <c r="C77" s="143" t="str">
        <f>[7]!S_INFO_NAME(B77)</f>
        <v>宜华木业</v>
      </c>
      <c r="D77" s="144">
        <f>[7]!S_DQ_CLOSE(B77,$D$5,1)</f>
        <v>5.63</v>
      </c>
      <c r="E77" s="144">
        <f>[7]!s_pq_pctchange(B77,$B$5,$D$5)</f>
        <v>3.1135531135531247</v>
      </c>
      <c r="F77" s="144">
        <f>[7]!S_VAL_PE_TTM(B77,$D$5)</f>
        <v>16.357063293457031</v>
      </c>
      <c r="G77" s="144">
        <f>IF([7]!s_val_estpe(B77,"2013-01-30",2012)&lt;&gt;0,[7]!s_val_estpe(B77,"2013-01-30",2012),"")</f>
        <v>18.141592025756836</v>
      </c>
      <c r="H77" s="144">
        <f>[7]!s_val_pb_lf(B77,$D$5)</f>
        <v>1.325688362121582</v>
      </c>
      <c r="I77" s="144">
        <f>[7]!s_val_ashrmarketvalue(B77,$D$5)/100000000</f>
        <v>83.485581225199994</v>
      </c>
      <c r="J77" s="144">
        <f>[7]!S_VAL_MV(B77,$D$5)/100000000</f>
        <v>83.485581225199994</v>
      </c>
      <c r="K77" s="144">
        <f t="shared" si="2"/>
        <v>1</v>
      </c>
      <c r="L77" s="144" t="str">
        <f>[7]!s_holder_name(B77,$D$5,1)</f>
        <v>宜华企业(集团)有限公司</v>
      </c>
      <c r="M77" s="144">
        <f>[7]!s_holder_pct(B77,$D$5,1)</f>
        <v>23.840000152587891</v>
      </c>
    </row>
    <row r="78" spans="1:17" s="137" customFormat="1">
      <c r="A78" s="196"/>
      <c r="B78" s="148" t="s">
        <v>199</v>
      </c>
      <c r="C78" s="149" t="str">
        <f>[7]!S_INFO_NAME(B78)</f>
        <v>丰林集团</v>
      </c>
      <c r="D78" s="150">
        <f>[7]!S_DQ_CLOSE(B78,$D$5,1)</f>
        <v>8.7100000000000009</v>
      </c>
      <c r="E78" s="150">
        <f>[7]!s_pq_pctchange(B78,$B$5,$D$5)</f>
        <v>4.4364508393285318</v>
      </c>
      <c r="F78" s="150">
        <f>[7]!S_VAL_PE_TTM(B78,$D$5)</f>
        <v>43.014755249023438</v>
      </c>
      <c r="G78" s="150">
        <f>IF([7]!s_val_estpe(B78,"2013-01-30",2012)&lt;&gt;0,[7]!s_val_estpe(B78,"2013-01-30",2012),"")</f>
        <v>42.729969024658203</v>
      </c>
      <c r="H78" s="150">
        <f>[7]!s_val_pb_lf(B78,$D$5)</f>
        <v>2.4267230033874512</v>
      </c>
      <c r="I78" s="150">
        <f>[7]!s_val_ashrmarketvalue(B78,$D$5)/100000000</f>
        <v>40.842235200000005</v>
      </c>
      <c r="J78" s="150">
        <f>[7]!S_VAL_MV(B78,$D$5)/100000000</f>
        <v>40.842235200000005</v>
      </c>
      <c r="K78" s="150">
        <f t="shared" si="2"/>
        <v>1</v>
      </c>
      <c r="L78" s="150" t="str">
        <f>[7]!s_holder_name(B78,$D$5,1)</f>
        <v>FENGLIN INTERNATIONAL LIMITED(丰林国际有限公司)</v>
      </c>
      <c r="M78" s="150">
        <f>[7]!s_holder_pct(B78,$D$5,1)</f>
        <v>53.939998626708984</v>
      </c>
    </row>
    <row r="79" spans="1:17" s="137" customFormat="1">
      <c r="A79" s="196" t="s">
        <v>207</v>
      </c>
      <c r="B79" s="142" t="s">
        <v>146</v>
      </c>
      <c r="C79" s="143" t="str">
        <f>[7]!S_INFO_NAME(B79)</f>
        <v>獐子岛</v>
      </c>
      <c r="D79" s="144">
        <f>[7]!S_DQ_CLOSE(B79,$D$5,1)</f>
        <v>15.46</v>
      </c>
      <c r="E79" s="144">
        <f>[7]!s_pq_pctchange(B79,$B$5,$D$5)</f>
        <v>0</v>
      </c>
      <c r="F79" s="144">
        <f>[7]!S_VAL_PE_TTM(B79,$D$5)</f>
        <v>-14.122806549072266</v>
      </c>
      <c r="G79" s="144">
        <f>IF([7]!s_val_estpe(B79,"2013-01-30",2012)&lt;&gt;0,[7]!s_val_estpe(B79,"2013-01-30",2012),"")</f>
        <v>26.193136215209961</v>
      </c>
      <c r="H79" s="144">
        <f>[7]!s_val_pb_lf(B79,$D$5)</f>
        <v>7.3645033836364746</v>
      </c>
      <c r="I79" s="144">
        <f>[7]!s_val_ashrmarketvalue(B79,$D$5)/100000000</f>
        <v>105.49190041739998</v>
      </c>
      <c r="J79" s="144">
        <f>[7]!S_VAL_MV(B79,$D$5)/100000000</f>
        <v>109.93794519239999</v>
      </c>
      <c r="K79" s="144">
        <f t="shared" si="2"/>
        <v>0.95955859674092425</v>
      </c>
      <c r="L79" s="144" t="str">
        <f>[7]!s_holder_name(B79,$D$5,1)</f>
        <v>长海县獐子岛投资发展中心</v>
      </c>
      <c r="M79" s="144">
        <f>[7]!s_holder_pct(B79,$D$5,1)</f>
        <v>45.759998321533203</v>
      </c>
    </row>
    <row r="80" spans="1:17" s="137" customFormat="1">
      <c r="A80" s="196"/>
      <c r="B80" s="142" t="s">
        <v>147</v>
      </c>
      <c r="C80" s="143" t="str">
        <f>[7]!S_INFO_NAME(B80)</f>
        <v>东方海洋</v>
      </c>
      <c r="D80" s="144">
        <f>[7]!S_DQ_CLOSE(B80,$D$5,1)</f>
        <v>11.09</v>
      </c>
      <c r="E80" s="144">
        <f>[7]!s_pq_pctchange(B80,$B$5,$D$5)</f>
        <v>5.1184834123222833</v>
      </c>
      <c r="F80" s="144">
        <f>[7]!S_VAL_PE_TTM(B80,$D$5)</f>
        <v>81.684928894042969</v>
      </c>
      <c r="G80" s="144">
        <f>IF([7]!s_val_estpe(B80,"2013-01-30",2012)&lt;&gt;0,[7]!s_val_estpe(B80,"2013-01-30",2012),"")</f>
        <v>22.233400344848633</v>
      </c>
      <c r="H80" s="144">
        <f>[7]!s_val_pb_lf(B80,$D$5)</f>
        <v>1.9318026304244995</v>
      </c>
      <c r="I80" s="144">
        <f>[7]!s_val_ashrmarketvalue(B80,$D$5)/100000000</f>
        <v>26.372973739999999</v>
      </c>
      <c r="J80" s="144">
        <f>[7]!S_VAL_MV(B80,$D$5)/100000000</f>
        <v>27.042964999999999</v>
      </c>
      <c r="K80" s="144">
        <f t="shared" si="2"/>
        <v>0.97522493336067251</v>
      </c>
      <c r="L80" s="144" t="str">
        <f>[7]!s_holder_name(B80,$D$5,1)</f>
        <v>山东东方海洋集团有限公司</v>
      </c>
      <c r="M80" s="144">
        <f>[7]!s_holder_pct(B80,$D$5,1)</f>
        <v>25.020000457763672</v>
      </c>
    </row>
    <row r="81" spans="1:17" s="137" customFormat="1">
      <c r="A81" s="196"/>
      <c r="B81" s="142" t="s">
        <v>341</v>
      </c>
      <c r="C81" s="143" t="str">
        <f>[7]!S_INFO_NAME(B81)</f>
        <v>千足珍珠</v>
      </c>
      <c r="D81" s="144">
        <f>[7]!S_DQ_CLOSE(B81,$D$5,1)</f>
        <v>13.66</v>
      </c>
      <c r="E81" s="144">
        <f>[7]!s_pq_pctchange(B81,$B$5,$D$5)</f>
        <v>-1.867816091954011</v>
      </c>
      <c r="F81" s="144">
        <f>[7]!S_VAL_PE_TTM(B81,$D$5)</f>
        <v>-811.1617431640625</v>
      </c>
      <c r="G81" s="144">
        <f>IF([7]!s_val_estpe(B81,"2013-01-30",2012)&lt;&gt;0,[7]!s_val_estpe(B81,"2013-01-30",2012),"")</f>
        <v>42.789722442626953</v>
      </c>
      <c r="H81" s="144">
        <f>[7]!s_val_pb_lf(B81,$D$5)</f>
        <v>5.5253629684448242</v>
      </c>
      <c r="I81" s="144">
        <f>[7]!s_val_ashrmarketvalue(B81,$D$5)/100000000</f>
        <v>14.759455425200001</v>
      </c>
      <c r="J81" s="144">
        <f>[7]!S_VAL_MV(B81,$D$5)/100000000</f>
        <v>28.003</v>
      </c>
      <c r="K81" s="144">
        <f t="shared" si="2"/>
        <v>0.52706693658536585</v>
      </c>
      <c r="L81" s="144" t="str">
        <f>[7]!s_holder_name(B81,$D$5,1)</f>
        <v>陈夏英</v>
      </c>
      <c r="M81" s="144">
        <f>[7]!s_holder_pct(B81,$D$5,1)</f>
        <v>41.090000152587891</v>
      </c>
    </row>
    <row r="82" spans="1:17" s="137" customFormat="1">
      <c r="A82" s="196"/>
      <c r="B82" s="142" t="s">
        <v>152</v>
      </c>
      <c r="C82" s="143" t="str">
        <f>[7]!S_INFO_NAME(B82)</f>
        <v>天宝股份</v>
      </c>
      <c r="D82" s="144">
        <f>[7]!S_DQ_CLOSE(B82,$D$5,1)</f>
        <v>7.9</v>
      </c>
      <c r="E82" s="144">
        <f>[7]!s_pq_pctchange(B82,$B$5,$D$5)</f>
        <v>0.89399744572158379</v>
      </c>
      <c r="F82" s="144">
        <f>[7]!S_VAL_PE_TTM(B82,$D$5)</f>
        <v>25.588741302490234</v>
      </c>
      <c r="G82" s="144">
        <f>IF([7]!s_val_estpe(B82,"2013-01-30",2012)&lt;&gt;0,[7]!s_val_estpe(B82,"2013-01-30",2012),"")</f>
        <v>16.082473754882813</v>
      </c>
      <c r="H82" s="144">
        <f>[7]!s_val_pb_lf(B82,$D$5)</f>
        <v>2.0841875076293945</v>
      </c>
      <c r="I82" s="144">
        <f>[7]!s_val_ashrmarketvalue(B82,$D$5)/100000000</f>
        <v>30.769017090999998</v>
      </c>
      <c r="J82" s="144">
        <f>[7]!S_VAL_MV(B82,$D$5)/100000000</f>
        <v>36.713448800000002</v>
      </c>
      <c r="K82" s="144">
        <f t="shared" si="2"/>
        <v>0.83808571781466623</v>
      </c>
      <c r="L82" s="144" t="str">
        <f>[7]!s_holder_name(B82,$D$5,1)</f>
        <v>大连承运投资有限公司</v>
      </c>
      <c r="M82" s="144">
        <f>[7]!s_holder_pct(B82,$D$5,1)</f>
        <v>31.959999084472656</v>
      </c>
    </row>
    <row r="83" spans="1:17" s="137" customFormat="1">
      <c r="A83" s="196"/>
      <c r="B83" s="142" t="s">
        <v>162</v>
      </c>
      <c r="C83" s="143" t="str">
        <f>[7]!S_INFO_NAME(B83)</f>
        <v>壹桥苗业</v>
      </c>
      <c r="D83" s="144">
        <f>[7]!S_DQ_CLOSE(B83,$D$5,1)</f>
        <v>17.13</v>
      </c>
      <c r="E83" s="144">
        <f>[7]!s_pq_pctchange(B83,$B$5,$D$5)</f>
        <v>3.8181818181818095</v>
      </c>
      <c r="F83" s="144">
        <f>[7]!S_VAL_PE_TTM(B83,$D$5)</f>
        <v>44.875900268554688</v>
      </c>
      <c r="G83" s="144">
        <f>IF([7]!s_val_estpe(B83,"2013-01-30",2012)&lt;&gt;0,[7]!s_val_estpe(B83,"2013-01-30",2012),"")</f>
        <v>43.480602264404297</v>
      </c>
      <c r="H83" s="144">
        <f>[7]!s_val_pb_lf(B83,$D$5)</f>
        <v>4.068789005279541</v>
      </c>
      <c r="I83" s="144">
        <f>[7]!s_val_ashrmarketvalue(B83,$D$5)/100000000</f>
        <v>37.6200495</v>
      </c>
      <c r="J83" s="144">
        <f>[7]!S_VAL_MV(B83,$D$5)/100000000</f>
        <v>81.500428799999995</v>
      </c>
      <c r="K83" s="144">
        <f t="shared" si="2"/>
        <v>0.46159327078288948</v>
      </c>
      <c r="L83" s="144" t="str">
        <f>[7]!s_holder_name(B83,$D$5,1)</f>
        <v>刘德群</v>
      </c>
      <c r="M83" s="144">
        <f>[7]!s_holder_pct(B83,$D$5,1)</f>
        <v>40.990001678466797</v>
      </c>
    </row>
    <row r="84" spans="1:17" s="137" customFormat="1">
      <c r="A84" s="196"/>
      <c r="B84" s="142" t="s">
        <v>171</v>
      </c>
      <c r="C84" s="143" t="str">
        <f>[7]!S_INFO_NAME(B84)</f>
        <v>国联水产</v>
      </c>
      <c r="D84" s="144">
        <f>[7]!S_DQ_CLOSE(B84,$D$5,1)</f>
        <v>9.18</v>
      </c>
      <c r="E84" s="144">
        <f>[7]!s_pq_pctchange(B84,$B$5,$D$5)</f>
        <v>2.4553571428571397</v>
      </c>
      <c r="F84" s="144">
        <f>[7]!S_VAL_PE_TTM(B84,$D$5)</f>
        <v>53.951793670654297</v>
      </c>
      <c r="G84" s="144">
        <f>IF([7]!s_val_estpe(B84,"2013-01-30",2012)&lt;&gt;0,[7]!s_val_estpe(B84,"2013-01-30",2012),"")</f>
        <v>-39.296188354492188</v>
      </c>
      <c r="H84" s="144">
        <f>[7]!s_val_pb_lf(B84,$D$5)</f>
        <v>2.0440182685852051</v>
      </c>
      <c r="I84" s="144">
        <f>[7]!s_val_ashrmarketvalue(B84,$D$5)/100000000</f>
        <v>32.196285750599998</v>
      </c>
      <c r="J84" s="144">
        <f>[7]!S_VAL_MV(B84,$D$5)/100000000</f>
        <v>32.313600000000001</v>
      </c>
      <c r="K84" s="144">
        <f t="shared" si="2"/>
        <v>0.99636950852272721</v>
      </c>
      <c r="L84" s="144" t="str">
        <f>[7]!s_holder_name(B84,$D$5,1)</f>
        <v>湛江市国通水产有限公司</v>
      </c>
      <c r="M84" s="144">
        <f>[7]!s_holder_pct(B84,$D$5,1)</f>
        <v>40.709999084472656</v>
      </c>
    </row>
    <row r="85" spans="1:17" s="137" customFormat="1">
      <c r="A85" s="196"/>
      <c r="B85" s="142" t="s">
        <v>185</v>
      </c>
      <c r="C85" s="143" t="str">
        <f>[7]!S_INFO_NAME(B85)</f>
        <v>大湖股份</v>
      </c>
      <c r="D85" s="144">
        <f>[7]!S_DQ_CLOSE(B85,$D$5,1)</f>
        <v>7.84</v>
      </c>
      <c r="E85" s="144">
        <f>[7]!s_pq_pctchange(B85,$B$5,$D$5)</f>
        <v>2.2164276401564598</v>
      </c>
      <c r="F85" s="144">
        <f>[7]!S_VAL_PE_TTM(B85,$D$5)</f>
        <v>-51.353324890136719</v>
      </c>
      <c r="G85" s="144">
        <f>IF([7]!s_val_estpe(B85,"2013-01-30",2012)&lt;&gt;0,[7]!s_val_estpe(B85,"2013-01-30",2012),"")</f>
        <v>65.447158813476562</v>
      </c>
      <c r="H85" s="144">
        <f>[7]!s_val_pb_lf(B85,$D$5)</f>
        <v>4.3481345176696777</v>
      </c>
      <c r="I85" s="144">
        <f>[7]!s_val_ashrmarketvalue(B85,$D$5)/100000000</f>
        <v>33.480719999999998</v>
      </c>
      <c r="J85" s="144">
        <f>[7]!S_VAL_MV(B85,$D$5)/100000000</f>
        <v>33.480719999999998</v>
      </c>
      <c r="K85" s="144">
        <f t="shared" si="2"/>
        <v>1</v>
      </c>
      <c r="L85" s="144" t="str">
        <f>[7]!s_holder_name(B85,$D$5,1)</f>
        <v>西藏泓杉科技发展有限公司</v>
      </c>
      <c r="M85" s="144">
        <f>[7]!s_holder_pct(B85,$D$5,1)</f>
        <v>22.190000534057617</v>
      </c>
    </row>
    <row r="86" spans="1:17" s="137" customFormat="1">
      <c r="A86" s="196"/>
      <c r="B86" s="148" t="s">
        <v>191</v>
      </c>
      <c r="C86" s="149" t="str">
        <f>[7]!S_INFO_NAME(B86)</f>
        <v>好当家</v>
      </c>
      <c r="D86" s="150">
        <f>[7]!S_DQ_CLOSE(B86,$D$5,1)</f>
        <v>6.05</v>
      </c>
      <c r="E86" s="150">
        <f>[7]!s_pq_pctchange(B86,$B$5,$D$5)</f>
        <v>4.4905008635578669</v>
      </c>
      <c r="F86" s="150">
        <f>[7]!S_VAL_PE_TTM(B86,$D$5)</f>
        <v>66.221839904785156</v>
      </c>
      <c r="G86" s="150">
        <f>IF([7]!s_val_estpe(B86,"2013-01-30",2012)&lt;&gt;0,[7]!s_val_estpe(B86,"2013-01-30",2012),"")</f>
        <v>22.235023498535156</v>
      </c>
      <c r="H86" s="150">
        <f>[7]!s_val_pb_lf(B86,$D$5)</f>
        <v>1.5219650268554687</v>
      </c>
      <c r="I86" s="150">
        <f>[7]!s_val_ashrmarketvalue(B86,$D$5)/100000000</f>
        <v>43.561016520999992</v>
      </c>
      <c r="J86" s="150">
        <f>[7]!S_VAL_MV(B86,$D$5)/100000000</f>
        <v>44.195077696000006</v>
      </c>
      <c r="K86" s="150">
        <f t="shared" si="2"/>
        <v>0.98565312681739214</v>
      </c>
      <c r="L86" s="150" t="str">
        <f>[7]!s_holder_name(B86,$D$5,1)</f>
        <v>好当家集团有限公司</v>
      </c>
      <c r="M86" s="150">
        <f>[7]!s_holder_pct(B86,$D$5,1)</f>
        <v>41.540000915527344</v>
      </c>
    </row>
    <row r="87" spans="1:17" s="137" customFormat="1">
      <c r="A87" s="196" t="s">
        <v>208</v>
      </c>
      <c r="B87" s="151" t="s">
        <v>139</v>
      </c>
      <c r="C87" s="143" t="str">
        <f>[7]!S_INFO_NAME(B87)</f>
        <v>中水渔业</v>
      </c>
      <c r="D87" s="144">
        <f>[7]!S_DQ_CLOSE(B87,$D$5,1)</f>
        <v>10.19</v>
      </c>
      <c r="E87" s="144">
        <f>[7]!s_pq_pctchange(B87,$B$5,$D$5)</f>
        <v>6.1458333333333393</v>
      </c>
      <c r="F87" s="144">
        <f>[7]!S_VAL_PE_TTM(B87,$D$5)</f>
        <v>38.189926147460938</v>
      </c>
      <c r="G87" s="144" t="str">
        <f>IF([7]!s_val_estpe(B87,"2013-01-30",2012)&lt;&gt;0,[7]!s_val_estpe(B87,"2013-01-30",2012),"")</f>
        <v/>
      </c>
      <c r="H87" s="144">
        <f>[7]!s_val_pb_lf(B87,$D$5)</f>
        <v>3.8934681415557861</v>
      </c>
      <c r="I87" s="144">
        <f>[7]!s_val_ashrmarketvalue(B87,$D$5)/100000000</f>
        <v>32.551865226099999</v>
      </c>
      <c r="J87" s="144">
        <f>[7]!S_VAL_MV(B87,$D$5)/100000000</f>
        <v>32.552464499999999</v>
      </c>
      <c r="K87" s="144">
        <f t="shared" si="2"/>
        <v>0.99998159052135671</v>
      </c>
      <c r="L87" s="144" t="str">
        <f>[7]!s_holder_name(B87,$D$5,1)</f>
        <v>中国农业发展集团有限公司</v>
      </c>
      <c r="M87" s="144">
        <f>[7]!s_holder_pct(B87,$D$5,1)</f>
        <v>25.360000610351563</v>
      </c>
    </row>
    <row r="88" spans="1:17" s="137" customFormat="1">
      <c r="A88" s="196"/>
      <c r="B88" s="148" t="s">
        <v>177</v>
      </c>
      <c r="C88" s="149" t="str">
        <f>[7]!S_INFO_NAME(B88)</f>
        <v>开创国际</v>
      </c>
      <c r="D88" s="150">
        <f>[7]!S_DQ_CLOSE(B88,$D$5,1)</f>
        <v>13.8</v>
      </c>
      <c r="E88" s="150">
        <f>[7]!s_pq_pctchange(B88,$B$5,$D$5)</f>
        <v>1.5452538631346657</v>
      </c>
      <c r="F88" s="150">
        <f>[7]!S_VAL_PE_TTM(B88,$D$5)</f>
        <v>34.643215179443359</v>
      </c>
      <c r="G88" s="150">
        <f>IF([7]!s_val_estpe(B88,"2013-01-30",2012)&lt;&gt;0,[7]!s_val_estpe(B88,"2013-01-30",2012),"")</f>
        <v>18.922985076904297</v>
      </c>
      <c r="H88" s="150">
        <f>[7]!s_val_pb_lf(B88,$D$5)</f>
        <v>3.1404142379760742</v>
      </c>
      <c r="I88" s="150">
        <f>[7]!s_val_ashrmarketvalue(B88,$D$5)/100000000</f>
        <v>15.932084682000001</v>
      </c>
      <c r="J88" s="150">
        <f>[7]!S_VAL_MV(B88,$D$5)/100000000</f>
        <v>27.958510337999996</v>
      </c>
      <c r="K88" s="150">
        <f t="shared" si="2"/>
        <v>0.56984740922858834</v>
      </c>
      <c r="L88" s="150" t="str">
        <f>[7]!s_holder_name(B88,$D$5,1)</f>
        <v>上海远洋渔业有限公司</v>
      </c>
      <c r="M88" s="150">
        <f>[7]!s_holder_pct(B88,$D$5,1)</f>
        <v>43.020000457763672</v>
      </c>
    </row>
    <row r="89" spans="1:17">
      <c r="A89" s="152" t="s">
        <v>223</v>
      </c>
      <c r="B89" s="149"/>
      <c r="C89" s="149"/>
      <c r="D89" s="149"/>
      <c r="E89" s="149"/>
      <c r="F89" s="149"/>
      <c r="G89" s="149"/>
      <c r="H89" s="149"/>
      <c r="I89" s="150">
        <f>SUM(I7:I88)</f>
        <v>4398.6249534248991</v>
      </c>
      <c r="J89" s="150">
        <f>SUM(J7:J88)</f>
        <v>5537.9693346362983</v>
      </c>
      <c r="K89" s="149"/>
      <c r="L89" s="149"/>
      <c r="M89" s="149"/>
      <c r="P89" s="132"/>
      <c r="Q89" s="132"/>
    </row>
    <row r="90" spans="1:17">
      <c r="P90" s="132"/>
      <c r="Q90" s="132"/>
    </row>
    <row r="91" spans="1:17">
      <c r="P91" s="132"/>
      <c r="Q91" s="132"/>
    </row>
    <row r="92" spans="1:17">
      <c r="P92" s="132"/>
      <c r="Q92" s="132"/>
    </row>
    <row r="93" spans="1:17">
      <c r="P93" s="132"/>
      <c r="Q93" s="132"/>
    </row>
    <row r="94" spans="1:17">
      <c r="P94" s="132"/>
      <c r="Q94" s="132"/>
    </row>
    <row r="95" spans="1:17">
      <c r="P95" s="132"/>
      <c r="Q95" s="132"/>
    </row>
    <row r="96" spans="1:17">
      <c r="P96" s="132"/>
      <c r="Q96" s="132"/>
    </row>
    <row r="97" spans="16:17">
      <c r="P97" s="132"/>
      <c r="Q97" s="132"/>
    </row>
    <row r="98" spans="16:17">
      <c r="P98" s="132"/>
      <c r="Q98" s="132"/>
    </row>
    <row r="99" spans="16:17">
      <c r="P99" s="132"/>
      <c r="Q99" s="132"/>
    </row>
    <row r="100" spans="16:17">
      <c r="P100" s="132"/>
      <c r="Q100" s="132"/>
    </row>
    <row r="101" spans="16:17">
      <c r="P101" s="132"/>
      <c r="Q101" s="132"/>
    </row>
    <row r="102" spans="16:17">
      <c r="P102" s="132"/>
      <c r="Q102" s="132"/>
    </row>
    <row r="103" spans="16:17">
      <c r="P103" s="132"/>
      <c r="Q103" s="132"/>
    </row>
    <row r="104" spans="16:17">
      <c r="P104" s="132"/>
      <c r="Q104" s="132"/>
    </row>
    <row r="105" spans="16:17">
      <c r="P105" s="132"/>
      <c r="Q105" s="132"/>
    </row>
    <row r="106" spans="16:17">
      <c r="P106" s="132"/>
      <c r="Q106" s="132"/>
    </row>
    <row r="107" spans="16:17">
      <c r="P107" s="132"/>
      <c r="Q107" s="132"/>
    </row>
    <row r="108" spans="16:17">
      <c r="P108" s="132"/>
      <c r="Q108" s="132"/>
    </row>
    <row r="109" spans="16:17">
      <c r="P109" s="132"/>
      <c r="Q109" s="132"/>
    </row>
    <row r="110" spans="16:17">
      <c r="P110" s="132"/>
      <c r="Q110" s="132"/>
    </row>
    <row r="111" spans="16:17">
      <c r="P111" s="132"/>
      <c r="Q111" s="132"/>
    </row>
    <row r="112" spans="16:17">
      <c r="P112" s="132"/>
      <c r="Q112" s="132"/>
    </row>
    <row r="113" spans="16:17">
      <c r="P113" s="132"/>
      <c r="Q113" s="132"/>
    </row>
    <row r="114" spans="16:17">
      <c r="P114" s="132"/>
      <c r="Q114" s="132"/>
    </row>
    <row r="115" spans="16:17">
      <c r="P115" s="132"/>
      <c r="Q115" s="132"/>
    </row>
    <row r="116" spans="16:17">
      <c r="P116" s="132"/>
      <c r="Q116" s="132"/>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26"/>
  <sheetViews>
    <sheetView topLeftCell="A43" workbookViewId="0">
      <selection activeCell="A7" sqref="A7"/>
    </sheetView>
  </sheetViews>
  <sheetFormatPr defaultRowHeight="14.25"/>
  <cols>
    <col min="1" max="1" width="124.75" style="158" customWidth="1"/>
    <col min="2" max="16384" width="9" style="158"/>
  </cols>
  <sheetData>
    <row r="4" spans="1:14" ht="15" thickBot="1"/>
    <row r="5" spans="1:14" s="161" customFormat="1" ht="14.25" customHeight="1">
      <c r="A5" s="159" t="s">
        <v>330</v>
      </c>
      <c r="B5" s="160"/>
      <c r="C5" s="160"/>
      <c r="D5" s="160"/>
      <c r="E5" s="160"/>
      <c r="F5" s="160"/>
      <c r="G5" s="160"/>
      <c r="H5" s="160"/>
      <c r="I5" s="160"/>
      <c r="J5" s="160"/>
      <c r="K5" s="160"/>
      <c r="L5" s="160"/>
      <c r="M5" s="160"/>
      <c r="N5" s="160"/>
    </row>
    <row r="6" spans="1:14" ht="15" thickBot="1">
      <c r="A6" s="173" t="s">
        <v>352</v>
      </c>
    </row>
    <row r="7" spans="1:14" s="162" customFormat="1" ht="13.5">
      <c r="A7" s="174" t="s">
        <v>353</v>
      </c>
    </row>
    <row r="8" spans="1:14" ht="15" thickBot="1">
      <c r="A8" s="173" t="s">
        <v>354</v>
      </c>
    </row>
    <row r="9" spans="1:14">
      <c r="A9" s="174" t="s">
        <v>343</v>
      </c>
    </row>
    <row r="10" spans="1:14" ht="15" thickBot="1">
      <c r="A10" s="173" t="s">
        <v>355</v>
      </c>
    </row>
    <row r="11" spans="1:14">
      <c r="A11" s="174" t="s">
        <v>343</v>
      </c>
    </row>
    <row r="12" spans="1:14" ht="15" thickBot="1">
      <c r="A12" s="173" t="s">
        <v>356</v>
      </c>
    </row>
    <row r="13" spans="1:14">
      <c r="A13" s="174" t="s">
        <v>343</v>
      </c>
    </row>
    <row r="14" spans="1:14" ht="15" thickBot="1">
      <c r="A14" s="173" t="s">
        <v>357</v>
      </c>
    </row>
    <row r="15" spans="1:14">
      <c r="A15" s="174" t="s">
        <v>343</v>
      </c>
    </row>
    <row r="16" spans="1:14" ht="15" thickBot="1">
      <c r="A16" s="173" t="s">
        <v>358</v>
      </c>
    </row>
    <row r="17" spans="1:1">
      <c r="A17" s="174" t="s">
        <v>343</v>
      </c>
    </row>
    <row r="18" spans="1:1" ht="15" thickBot="1">
      <c r="A18" s="173" t="s">
        <v>359</v>
      </c>
    </row>
    <row r="19" spans="1:1">
      <c r="A19" s="174" t="s">
        <v>343</v>
      </c>
    </row>
    <row r="20" spans="1:1" ht="15" thickBot="1">
      <c r="A20" s="173" t="s">
        <v>360</v>
      </c>
    </row>
    <row r="21" spans="1:1">
      <c r="A21" s="174" t="s">
        <v>343</v>
      </c>
    </row>
    <row r="22" spans="1:1" ht="15" thickBot="1">
      <c r="A22" s="173" t="s">
        <v>361</v>
      </c>
    </row>
    <row r="23" spans="1:1">
      <c r="A23" s="174" t="s">
        <v>343</v>
      </c>
    </row>
    <row r="24" spans="1:1" ht="15" thickBot="1">
      <c r="A24" s="173" t="s">
        <v>362</v>
      </c>
    </row>
    <row r="25" spans="1:1">
      <c r="A25" s="174" t="s">
        <v>343</v>
      </c>
    </row>
    <row r="26" spans="1:1" ht="15" thickBot="1">
      <c r="A26" s="173" t="s">
        <v>363</v>
      </c>
    </row>
    <row r="27" spans="1:1">
      <c r="A27" s="174" t="s">
        <v>343</v>
      </c>
    </row>
    <row r="28" spans="1:1" ht="15" thickBot="1">
      <c r="A28" s="173" t="s">
        <v>364</v>
      </c>
    </row>
    <row r="29" spans="1:1">
      <c r="A29" s="174" t="s">
        <v>343</v>
      </c>
    </row>
    <row r="30" spans="1:1" ht="15" thickBot="1">
      <c r="A30" s="173" t="s">
        <v>365</v>
      </c>
    </row>
    <row r="31" spans="1:1">
      <c r="A31" s="174" t="s">
        <v>343</v>
      </c>
    </row>
    <row r="32" spans="1:1" ht="15" thickBot="1">
      <c r="A32" s="173" t="s">
        <v>366</v>
      </c>
    </row>
    <row r="33" spans="1:1">
      <c r="A33" s="174" t="s">
        <v>343</v>
      </c>
    </row>
    <row r="34" spans="1:1" ht="15" thickBot="1">
      <c r="A34" s="173" t="s">
        <v>413</v>
      </c>
    </row>
    <row r="35" spans="1:1">
      <c r="A35" s="174" t="s">
        <v>343</v>
      </c>
    </row>
    <row r="36" spans="1:1" ht="15" thickBot="1">
      <c r="A36" s="173" t="s">
        <v>367</v>
      </c>
    </row>
    <row r="37" spans="1:1">
      <c r="A37" s="174" t="s">
        <v>343</v>
      </c>
    </row>
    <row r="38" spans="1:1" ht="15" thickBot="1">
      <c r="A38" s="173" t="s">
        <v>368</v>
      </c>
    </row>
    <row r="39" spans="1:1">
      <c r="A39" s="174" t="s">
        <v>344</v>
      </c>
    </row>
    <row r="40" spans="1:1" ht="15" thickBot="1">
      <c r="A40" s="173" t="s">
        <v>369</v>
      </c>
    </row>
    <row r="41" spans="1:1">
      <c r="A41" s="174" t="s">
        <v>343</v>
      </c>
    </row>
    <row r="42" spans="1:1" ht="15" thickBot="1">
      <c r="A42" s="173" t="s">
        <v>370</v>
      </c>
    </row>
    <row r="43" spans="1:1">
      <c r="A43" s="174" t="s">
        <v>344</v>
      </c>
    </row>
    <row r="44" spans="1:1" ht="15" thickBot="1">
      <c r="A44" s="173" t="s">
        <v>401</v>
      </c>
    </row>
    <row r="45" spans="1:1">
      <c r="A45" s="174" t="s">
        <v>343</v>
      </c>
    </row>
    <row r="46" spans="1:1" ht="15" thickBot="1">
      <c r="A46" s="173" t="s">
        <v>377</v>
      </c>
    </row>
    <row r="47" spans="1:1">
      <c r="A47" s="174" t="s">
        <v>343</v>
      </c>
    </row>
    <row r="48" spans="1:1" ht="15" thickBot="1">
      <c r="A48" s="173" t="s">
        <v>378</v>
      </c>
    </row>
    <row r="49" spans="1:1">
      <c r="A49" s="174" t="s">
        <v>343</v>
      </c>
    </row>
    <row r="50" spans="1:1" ht="15" thickBot="1">
      <c r="A50" s="173" t="s">
        <v>379</v>
      </c>
    </row>
    <row r="51" spans="1:1">
      <c r="A51" s="174" t="s">
        <v>343</v>
      </c>
    </row>
    <row r="52" spans="1:1" ht="15" thickBot="1">
      <c r="A52" s="173" t="s">
        <v>380</v>
      </c>
    </row>
    <row r="53" spans="1:1">
      <c r="A53" s="174" t="s">
        <v>343</v>
      </c>
    </row>
    <row r="54" spans="1:1" ht="15" thickBot="1">
      <c r="A54" s="173" t="s">
        <v>381</v>
      </c>
    </row>
    <row r="55" spans="1:1">
      <c r="A55" s="174" t="s">
        <v>343</v>
      </c>
    </row>
    <row r="56" spans="1:1" ht="15" thickBot="1">
      <c r="A56" s="173" t="s">
        <v>382</v>
      </c>
    </row>
    <row r="57" spans="1:1">
      <c r="A57" s="174" t="s">
        <v>343</v>
      </c>
    </row>
    <row r="58" spans="1:1" ht="15" thickBot="1">
      <c r="A58" s="173" t="s">
        <v>383</v>
      </c>
    </row>
    <row r="59" spans="1:1">
      <c r="A59" s="174" t="s">
        <v>343</v>
      </c>
    </row>
    <row r="60" spans="1:1" ht="15" thickBot="1">
      <c r="A60" s="173" t="s">
        <v>371</v>
      </c>
    </row>
    <row r="61" spans="1:1">
      <c r="A61" s="174" t="s">
        <v>343</v>
      </c>
    </row>
    <row r="62" spans="1:1" ht="15" thickBot="1">
      <c r="A62" s="173" t="s">
        <v>384</v>
      </c>
    </row>
    <row r="63" spans="1:1">
      <c r="A63" s="174" t="s">
        <v>343</v>
      </c>
    </row>
    <row r="64" spans="1:1" ht="15" thickBot="1">
      <c r="A64" s="173" t="s">
        <v>385</v>
      </c>
    </row>
    <row r="65" spans="1:1">
      <c r="A65" s="174" t="s">
        <v>343</v>
      </c>
    </row>
    <row r="66" spans="1:1" ht="15" thickBot="1">
      <c r="A66" s="173" t="s">
        <v>386</v>
      </c>
    </row>
    <row r="67" spans="1:1">
      <c r="A67" s="174" t="s">
        <v>343</v>
      </c>
    </row>
    <row r="68" spans="1:1" ht="15" thickBot="1">
      <c r="A68" s="173" t="s">
        <v>387</v>
      </c>
    </row>
    <row r="69" spans="1:1">
      <c r="A69" s="174" t="s">
        <v>343</v>
      </c>
    </row>
    <row r="70" spans="1:1" ht="15" thickBot="1">
      <c r="A70" s="173" t="s">
        <v>388</v>
      </c>
    </row>
    <row r="71" spans="1:1">
      <c r="A71" s="174" t="s">
        <v>343</v>
      </c>
    </row>
    <row r="72" spans="1:1" ht="15" thickBot="1">
      <c r="A72" s="173" t="s">
        <v>389</v>
      </c>
    </row>
    <row r="73" spans="1:1">
      <c r="A73" s="174" t="s">
        <v>343</v>
      </c>
    </row>
    <row r="74" spans="1:1" ht="15" thickBot="1">
      <c r="A74" s="173" t="s">
        <v>426</v>
      </c>
    </row>
    <row r="75" spans="1:1">
      <c r="A75" s="174" t="s">
        <v>343</v>
      </c>
    </row>
    <row r="76" spans="1:1" ht="15" thickBot="1">
      <c r="A76" s="173" t="s">
        <v>390</v>
      </c>
    </row>
    <row r="77" spans="1:1">
      <c r="A77" s="174" t="s">
        <v>391</v>
      </c>
    </row>
    <row r="78" spans="1:1" ht="15" thickBot="1">
      <c r="A78" s="173" t="s">
        <v>392</v>
      </c>
    </row>
    <row r="79" spans="1:1">
      <c r="A79" s="174" t="s">
        <v>391</v>
      </c>
    </row>
    <row r="80" spans="1:1" ht="15" thickBot="1">
      <c r="A80" s="173" t="s">
        <v>393</v>
      </c>
    </row>
    <row r="81" spans="1:1">
      <c r="A81" s="174" t="s">
        <v>391</v>
      </c>
    </row>
    <row r="82" spans="1:1" ht="15" thickBot="1">
      <c r="A82" s="173" t="s">
        <v>394</v>
      </c>
    </row>
    <row r="83" spans="1:1">
      <c r="A83" s="174" t="s">
        <v>343</v>
      </c>
    </row>
    <row r="84" spans="1:1" ht="15" thickBot="1">
      <c r="A84" s="173" t="s">
        <v>395</v>
      </c>
    </row>
    <row r="85" spans="1:1">
      <c r="A85" s="174" t="s">
        <v>343</v>
      </c>
    </row>
    <row r="86" spans="1:1" ht="15" thickBot="1">
      <c r="A86" s="173" t="s">
        <v>374</v>
      </c>
    </row>
    <row r="87" spans="1:1">
      <c r="A87" s="174" t="s">
        <v>343</v>
      </c>
    </row>
    <row r="88" spans="1:1" ht="15" thickBot="1">
      <c r="A88" s="173" t="s">
        <v>396</v>
      </c>
    </row>
    <row r="89" spans="1:1">
      <c r="A89" s="174" t="s">
        <v>343</v>
      </c>
    </row>
    <row r="90" spans="1:1" ht="15" thickBot="1">
      <c r="A90" s="173" t="s">
        <v>397</v>
      </c>
    </row>
    <row r="91" spans="1:1">
      <c r="A91" s="174" t="s">
        <v>343</v>
      </c>
    </row>
    <row r="92" spans="1:1" ht="15" thickBot="1">
      <c r="A92" s="173" t="s">
        <v>398</v>
      </c>
    </row>
    <row r="93" spans="1:1">
      <c r="A93" s="174" t="s">
        <v>343</v>
      </c>
    </row>
    <row r="94" spans="1:1" ht="15" thickBot="1">
      <c r="A94" s="173" t="s">
        <v>399</v>
      </c>
    </row>
    <row r="95" spans="1:1">
      <c r="A95" s="174" t="s">
        <v>343</v>
      </c>
    </row>
    <row r="96" spans="1:1" ht="15" thickBot="1">
      <c r="A96" s="173" t="s">
        <v>400</v>
      </c>
    </row>
    <row r="97" spans="1:1">
      <c r="A97" s="174" t="s">
        <v>343</v>
      </c>
    </row>
    <row r="98" spans="1:1" ht="15" thickBot="1">
      <c r="A98" s="173" t="s">
        <v>375</v>
      </c>
    </row>
    <row r="99" spans="1:1">
      <c r="A99" s="174" t="s">
        <v>343</v>
      </c>
    </row>
    <row r="100" spans="1:1" ht="15" thickBot="1">
      <c r="A100" s="173" t="s">
        <v>402</v>
      </c>
    </row>
    <row r="101" spans="1:1">
      <c r="A101" s="174" t="s">
        <v>343</v>
      </c>
    </row>
    <row r="102" spans="1:1" ht="15" thickBot="1">
      <c r="A102" s="173" t="s">
        <v>403</v>
      </c>
    </row>
    <row r="103" spans="1:1">
      <c r="A103" s="174" t="s">
        <v>343</v>
      </c>
    </row>
    <row r="104" spans="1:1" ht="15" thickBot="1">
      <c r="A104" s="173" t="s">
        <v>404</v>
      </c>
    </row>
    <row r="105" spans="1:1">
      <c r="A105" s="174" t="s">
        <v>343</v>
      </c>
    </row>
    <row r="106" spans="1:1" ht="15" thickBot="1">
      <c r="A106" s="173" t="s">
        <v>405</v>
      </c>
    </row>
    <row r="107" spans="1:1">
      <c r="A107" s="174" t="s">
        <v>343</v>
      </c>
    </row>
    <row r="108" spans="1:1" ht="15" thickBot="1">
      <c r="A108" s="173" t="s">
        <v>376</v>
      </c>
    </row>
    <row r="109" spans="1:1">
      <c r="A109" s="174" t="s">
        <v>343</v>
      </c>
    </row>
    <row r="110" spans="1:1" ht="15" thickBot="1">
      <c r="A110" s="173" t="s">
        <v>406</v>
      </c>
    </row>
    <row r="111" spans="1:1">
      <c r="A111" s="174" t="s">
        <v>343</v>
      </c>
    </row>
    <row r="112" spans="1:1" ht="15" thickBot="1">
      <c r="A112" s="173" t="s">
        <v>407</v>
      </c>
    </row>
    <row r="113" spans="1:1">
      <c r="A113" s="174" t="s">
        <v>343</v>
      </c>
    </row>
    <row r="114" spans="1:1" ht="15" thickBot="1">
      <c r="A114" s="173" t="s">
        <v>408</v>
      </c>
    </row>
    <row r="115" spans="1:1">
      <c r="A115" s="174" t="s">
        <v>343</v>
      </c>
    </row>
    <row r="116" spans="1:1" ht="15" thickBot="1">
      <c r="A116" s="173" t="s">
        <v>372</v>
      </c>
    </row>
    <row r="117" spans="1:1">
      <c r="A117" s="174" t="s">
        <v>344</v>
      </c>
    </row>
    <row r="118" spans="1:1" ht="15" thickBot="1">
      <c r="A118" s="173" t="s">
        <v>427</v>
      </c>
    </row>
    <row r="119" spans="1:1">
      <c r="A119" s="174" t="s">
        <v>343</v>
      </c>
    </row>
    <row r="120" spans="1:1" ht="15" thickBot="1">
      <c r="A120" s="173" t="s">
        <v>373</v>
      </c>
    </row>
    <row r="121" spans="1:1">
      <c r="A121" s="174" t="s">
        <v>343</v>
      </c>
    </row>
    <row r="122" spans="1:1" ht="15" thickBot="1">
      <c r="A122" s="173" t="s">
        <v>409</v>
      </c>
    </row>
    <row r="123" spans="1:1">
      <c r="A123" s="174" t="s">
        <v>410</v>
      </c>
    </row>
    <row r="124" spans="1:1" ht="15" thickBot="1">
      <c r="A124" s="173" t="s">
        <v>411</v>
      </c>
    </row>
    <row r="125" spans="1:1">
      <c r="A125" s="174" t="s">
        <v>412</v>
      </c>
    </row>
    <row r="126" spans="1:1">
      <c r="A126" s="174" t="s">
        <v>342</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6" workbookViewId="0">
      <selection activeCell="A14" sqref="A14"/>
    </sheetView>
  </sheetViews>
  <sheetFormatPr defaultRowHeight="14.25"/>
  <cols>
    <col min="1" max="1" width="105" style="169" customWidth="1"/>
    <col min="2" max="16384" width="9" style="169"/>
  </cols>
  <sheetData>
    <row r="1" spans="1:18" s="166" customFormat="1" ht="15.75">
      <c r="A1" s="163"/>
      <c r="B1" s="163"/>
      <c r="C1" s="164"/>
      <c r="D1" s="164"/>
      <c r="E1" s="164"/>
      <c r="F1" s="164"/>
      <c r="G1" s="164"/>
      <c r="H1" s="164"/>
      <c r="I1" s="164"/>
      <c r="J1" s="164"/>
      <c r="K1" s="164"/>
      <c r="L1" s="164"/>
      <c r="M1" s="164"/>
      <c r="N1" s="164"/>
      <c r="O1" s="165"/>
      <c r="P1" s="165"/>
      <c r="Q1" s="165"/>
      <c r="R1" s="165"/>
    </row>
    <row r="2" spans="1:18" s="166" customFormat="1" ht="15.75">
      <c r="A2" s="163"/>
      <c r="B2" s="163"/>
      <c r="C2" s="164"/>
      <c r="D2" s="164"/>
      <c r="E2" s="164"/>
      <c r="F2" s="164"/>
      <c r="G2" s="164"/>
      <c r="H2" s="164"/>
      <c r="I2" s="164"/>
      <c r="J2" s="164"/>
      <c r="K2" s="164"/>
      <c r="L2" s="164"/>
      <c r="M2" s="164"/>
      <c r="N2" s="164"/>
      <c r="O2" s="165"/>
      <c r="P2" s="165"/>
      <c r="Q2" s="165"/>
      <c r="R2" s="165"/>
    </row>
    <row r="3" spans="1:18" s="166" customFormat="1" ht="10.5" customHeight="1">
      <c r="A3" s="163"/>
      <c r="B3" s="163"/>
      <c r="C3" s="164"/>
      <c r="D3" s="164"/>
      <c r="E3" s="164"/>
      <c r="F3" s="164"/>
      <c r="G3" s="164"/>
      <c r="H3" s="164"/>
      <c r="I3" s="164"/>
      <c r="J3" s="164"/>
      <c r="K3" s="164"/>
      <c r="L3" s="164"/>
      <c r="M3" s="164"/>
      <c r="N3" s="164"/>
      <c r="O3" s="165"/>
      <c r="P3" s="165"/>
      <c r="Q3" s="165"/>
      <c r="R3" s="165"/>
    </row>
    <row r="4" spans="1:18" s="167" customFormat="1" ht="16.5" customHeight="1" thickBot="1">
      <c r="A4" s="170" t="s">
        <v>414</v>
      </c>
    </row>
    <row r="5" spans="1:18" s="167" customFormat="1" ht="204" customHeight="1">
      <c r="A5" s="171" t="s">
        <v>415</v>
      </c>
    </row>
    <row r="6" spans="1:18" s="167" customFormat="1" ht="16.5" customHeight="1" thickBot="1">
      <c r="A6" s="170" t="s">
        <v>416</v>
      </c>
    </row>
    <row r="7" spans="1:18" s="167" customFormat="1" ht="100.5" customHeight="1">
      <c r="A7" s="171" t="s">
        <v>417</v>
      </c>
    </row>
    <row r="8" spans="1:18" s="167" customFormat="1" ht="16.5" customHeight="1" thickBot="1">
      <c r="A8" s="170" t="s">
        <v>423</v>
      </c>
      <c r="B8" s="168"/>
    </row>
    <row r="9" spans="1:18" s="167" customFormat="1" ht="75.75" customHeight="1">
      <c r="A9" s="172" t="s">
        <v>418</v>
      </c>
    </row>
    <row r="10" spans="1:18" ht="17.25" customHeight="1" thickBot="1">
      <c r="A10" s="170" t="s">
        <v>424</v>
      </c>
    </row>
    <row r="11" spans="1:18" ht="62.25" customHeight="1">
      <c r="A11" s="172" t="s">
        <v>419</v>
      </c>
    </row>
    <row r="12" spans="1:18" ht="15.75" customHeight="1" thickBot="1">
      <c r="A12" s="170" t="s">
        <v>420</v>
      </c>
    </row>
    <row r="13" spans="1:18" ht="74.25" customHeight="1">
      <c r="A13" s="172" t="s">
        <v>421</v>
      </c>
    </row>
    <row r="14" spans="1:18" ht="20.25" customHeight="1" thickBot="1">
      <c r="A14" s="170" t="s">
        <v>425</v>
      </c>
    </row>
    <row r="15" spans="1:18" ht="101.25" customHeight="1">
      <c r="A15" s="172" t="s">
        <v>422</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167" sqref="I167"/>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231</v>
      </c>
      <c r="J1" s="80" t="s">
        <v>232</v>
      </c>
      <c r="K1" s="80" t="s">
        <v>233</v>
      </c>
      <c r="L1" s="93" t="s">
        <v>235</v>
      </c>
      <c r="M1" s="93" t="s">
        <v>237</v>
      </c>
      <c r="N1" s="93" t="s">
        <v>238</v>
      </c>
      <c r="O1" s="93" t="s">
        <v>239</v>
      </c>
      <c r="P1" s="93" t="s">
        <v>240</v>
      </c>
      <c r="Q1" s="93" t="s">
        <v>241</v>
      </c>
      <c r="R1" s="93" t="s">
        <v>242</v>
      </c>
    </row>
    <row r="2" spans="1:18" hidden="1">
      <c r="H2" s="57" t="str">
        <f>[7]!edb()</f>
        <v>Wind资讯</v>
      </c>
      <c r="I2" s="59"/>
      <c r="J2" s="60"/>
      <c r="K2" s="61"/>
      <c r="L2" s="61"/>
      <c r="M2" s="61"/>
      <c r="N2" s="61"/>
      <c r="O2" s="80"/>
      <c r="P2" s="80"/>
      <c r="Q2" s="80"/>
      <c r="R2" s="80"/>
    </row>
    <row r="3" spans="1:18" ht="36" hidden="1">
      <c r="H3" s="43" t="s">
        <v>428</v>
      </c>
      <c r="I3" s="44" t="s">
        <v>429</v>
      </c>
      <c r="J3" s="44" t="s">
        <v>430</v>
      </c>
      <c r="K3" s="43" t="s">
        <v>431</v>
      </c>
      <c r="L3" s="41" t="s">
        <v>432</v>
      </c>
      <c r="M3" s="41" t="s">
        <v>433</v>
      </c>
      <c r="N3" s="61" t="s">
        <v>434</v>
      </c>
      <c r="O3" s="80" t="s">
        <v>435</v>
      </c>
      <c r="P3" s="80" t="s">
        <v>436</v>
      </c>
      <c r="Q3" s="80" t="s">
        <v>437</v>
      </c>
      <c r="R3" s="80" t="s">
        <v>438</v>
      </c>
    </row>
    <row r="4" spans="1:18">
      <c r="G4" s="42"/>
      <c r="H4" s="51" t="s">
        <v>439</v>
      </c>
      <c r="I4" s="58" t="s">
        <v>440</v>
      </c>
      <c r="J4" s="58" t="s">
        <v>440</v>
      </c>
      <c r="K4" s="58" t="s">
        <v>440</v>
      </c>
      <c r="L4" s="58" t="s">
        <v>440</v>
      </c>
      <c r="M4" s="58" t="s">
        <v>440</v>
      </c>
      <c r="N4" s="58" t="s">
        <v>440</v>
      </c>
      <c r="O4" s="58" t="s">
        <v>440</v>
      </c>
      <c r="P4" s="58" t="s">
        <v>440</v>
      </c>
      <c r="Q4" s="58" t="s">
        <v>440</v>
      </c>
      <c r="R4" s="58" t="s">
        <v>440</v>
      </c>
    </row>
    <row r="5" spans="1:18">
      <c r="H5" s="52">
        <v>36922</v>
      </c>
      <c r="I5" s="71">
        <v>1.2</v>
      </c>
      <c r="J5" s="71">
        <v>-0.4</v>
      </c>
      <c r="K5" s="71">
        <v>-3.4</v>
      </c>
      <c r="L5" s="71">
        <v>0</v>
      </c>
      <c r="M5" s="71">
        <v>2.8</v>
      </c>
      <c r="N5" s="71">
        <v>0</v>
      </c>
      <c r="O5" s="71">
        <v>-2.5</v>
      </c>
      <c r="P5" s="71">
        <v>2.5</v>
      </c>
      <c r="Q5" s="71">
        <v>-4.8</v>
      </c>
      <c r="R5" s="71">
        <v>1.2</v>
      </c>
    </row>
    <row r="6" spans="1:18">
      <c r="A6" s="48" t="s">
        <v>290</v>
      </c>
      <c r="H6" s="52">
        <v>36950</v>
      </c>
      <c r="I6" s="71">
        <v>0</v>
      </c>
      <c r="J6" s="71">
        <v>-3.3</v>
      </c>
      <c r="K6" s="71">
        <v>-3.3</v>
      </c>
      <c r="L6" s="71">
        <v>0</v>
      </c>
      <c r="M6" s="71">
        <v>1.2</v>
      </c>
      <c r="N6" s="71">
        <v>0</v>
      </c>
      <c r="O6" s="71">
        <v>-3.2</v>
      </c>
      <c r="P6" s="71">
        <v>-2.5</v>
      </c>
      <c r="Q6" s="71">
        <v>-20</v>
      </c>
      <c r="R6" s="71">
        <v>-4.5999999999999996</v>
      </c>
    </row>
    <row r="7" spans="1:18">
      <c r="A7" s="97"/>
      <c r="B7" s="97"/>
      <c r="C7" s="97"/>
      <c r="D7" s="97"/>
      <c r="E7" s="97"/>
      <c r="H7" s="52">
        <v>36981</v>
      </c>
      <c r="I7" s="71">
        <v>0.8</v>
      </c>
      <c r="J7" s="71">
        <v>-1</v>
      </c>
      <c r="K7" s="71">
        <v>-2.2000000000000002</v>
      </c>
      <c r="L7" s="71">
        <v>0</v>
      </c>
      <c r="M7" s="71">
        <v>2.1</v>
      </c>
      <c r="N7" s="71">
        <v>0</v>
      </c>
      <c r="O7" s="71">
        <v>1.3</v>
      </c>
      <c r="P7" s="71">
        <v>-1.2</v>
      </c>
      <c r="Q7" s="71">
        <v>-8.1999999999999993</v>
      </c>
      <c r="R7" s="71">
        <v>1.7</v>
      </c>
    </row>
    <row r="8" spans="1:18">
      <c r="A8" s="97" t="s">
        <v>230</v>
      </c>
      <c r="B8" s="97"/>
      <c r="C8" s="97"/>
      <c r="D8" s="97">
        <v>7</v>
      </c>
      <c r="E8" s="97"/>
      <c r="H8" s="52">
        <v>37011</v>
      </c>
      <c r="I8" s="71">
        <v>1.6</v>
      </c>
      <c r="J8" s="71">
        <v>1.3</v>
      </c>
      <c r="K8" s="71">
        <v>-1.4</v>
      </c>
      <c r="L8" s="71">
        <v>0</v>
      </c>
      <c r="M8" s="71">
        <v>2.7</v>
      </c>
      <c r="N8" s="71">
        <v>0</v>
      </c>
      <c r="O8" s="71">
        <v>5.8</v>
      </c>
      <c r="P8" s="71">
        <v>-2.7</v>
      </c>
      <c r="Q8" s="71">
        <v>8.6999999999999993</v>
      </c>
      <c r="R8" s="71">
        <v>8.6999999999999993</v>
      </c>
    </row>
    <row r="9" spans="1:18">
      <c r="A9" s="97" t="s">
        <v>243</v>
      </c>
      <c r="B9" s="97"/>
      <c r="C9" s="97"/>
      <c r="D9" s="97"/>
      <c r="E9" s="97"/>
      <c r="H9" s="52">
        <v>37042</v>
      </c>
      <c r="I9" s="71">
        <v>1.7</v>
      </c>
      <c r="J9" s="71">
        <v>1.7</v>
      </c>
      <c r="K9" s="71">
        <v>-1</v>
      </c>
      <c r="L9" s="71">
        <v>0</v>
      </c>
      <c r="M9" s="71">
        <v>2.8</v>
      </c>
      <c r="N9" s="71">
        <v>0</v>
      </c>
      <c r="O9" s="71">
        <v>7.6</v>
      </c>
      <c r="P9" s="71">
        <v>-4.8</v>
      </c>
      <c r="Q9" s="71">
        <v>15.4</v>
      </c>
      <c r="R9" s="71">
        <v>7.4</v>
      </c>
    </row>
    <row r="10" spans="1:18">
      <c r="A10" s="97" t="s">
        <v>244</v>
      </c>
      <c r="B10" s="97"/>
      <c r="C10" s="97"/>
      <c r="D10" s="97"/>
      <c r="E10" s="97"/>
      <c r="H10" s="52">
        <v>37072</v>
      </c>
      <c r="I10" s="71">
        <v>1.4</v>
      </c>
      <c r="J10" s="71">
        <v>1</v>
      </c>
      <c r="K10" s="71">
        <v>-0.6</v>
      </c>
      <c r="L10" s="71">
        <v>0</v>
      </c>
      <c r="M10" s="71">
        <v>2.2999999999999998</v>
      </c>
      <c r="N10" s="71">
        <v>0</v>
      </c>
      <c r="O10" s="71">
        <v>9</v>
      </c>
      <c r="P10" s="71">
        <v>-5</v>
      </c>
      <c r="Q10" s="71">
        <v>15.3</v>
      </c>
      <c r="R10" s="71">
        <v>0.4</v>
      </c>
    </row>
    <row r="11" spans="1:18">
      <c r="A11" s="97" t="s">
        <v>234</v>
      </c>
      <c r="B11" s="97"/>
      <c r="C11" s="97"/>
      <c r="D11" s="97"/>
      <c r="E11" s="97"/>
      <c r="H11" s="52">
        <v>37103</v>
      </c>
      <c r="I11" s="71">
        <v>1.5</v>
      </c>
      <c r="J11" s="71">
        <v>1.5</v>
      </c>
      <c r="K11" s="71">
        <v>0</v>
      </c>
      <c r="L11" s="71">
        <v>0</v>
      </c>
      <c r="M11" s="71">
        <v>1.8</v>
      </c>
      <c r="N11" s="71">
        <v>0</v>
      </c>
      <c r="O11" s="71">
        <v>13.1</v>
      </c>
      <c r="P11" s="71">
        <v>-3.8</v>
      </c>
      <c r="Q11" s="71">
        <v>22.8</v>
      </c>
      <c r="R11" s="71">
        <v>-1.8</v>
      </c>
    </row>
    <row r="12" spans="1:18">
      <c r="A12" s="97" t="s">
        <v>236</v>
      </c>
      <c r="B12" s="97"/>
      <c r="C12" s="97"/>
      <c r="D12" s="97"/>
      <c r="E12" s="97"/>
      <c r="H12" s="52">
        <v>37134</v>
      </c>
      <c r="I12" s="71">
        <v>1</v>
      </c>
      <c r="J12" s="71">
        <v>0.2</v>
      </c>
      <c r="K12" s="71">
        <v>0.4</v>
      </c>
      <c r="L12" s="71">
        <v>0</v>
      </c>
      <c r="M12" s="71">
        <v>0.9</v>
      </c>
      <c r="N12" s="71">
        <v>0</v>
      </c>
      <c r="O12" s="71">
        <v>4.9000000000000004</v>
      </c>
      <c r="P12" s="71">
        <v>-4</v>
      </c>
      <c r="Q12" s="71">
        <v>11.9</v>
      </c>
      <c r="R12" s="71">
        <v>-5</v>
      </c>
    </row>
    <row r="13" spans="1:18">
      <c r="A13" s="97" t="s">
        <v>245</v>
      </c>
      <c r="B13" s="97"/>
      <c r="C13" s="97"/>
      <c r="D13" s="97"/>
      <c r="E13" s="97"/>
      <c r="H13" s="52">
        <v>37164</v>
      </c>
      <c r="I13" s="71">
        <v>-0.1</v>
      </c>
      <c r="J13" s="71">
        <v>0.3</v>
      </c>
      <c r="K13" s="71">
        <v>1.2</v>
      </c>
      <c r="L13" s="71">
        <v>0</v>
      </c>
      <c r="M13" s="71">
        <v>0.8</v>
      </c>
      <c r="N13" s="71">
        <v>0</v>
      </c>
      <c r="O13" s="71">
        <v>9.6999999999999993</v>
      </c>
      <c r="P13" s="71">
        <v>-4.2</v>
      </c>
      <c r="Q13" s="71">
        <v>8.4</v>
      </c>
      <c r="R13" s="71">
        <v>-2.4</v>
      </c>
    </row>
    <row r="14" spans="1:18">
      <c r="A14" s="97" t="s">
        <v>246</v>
      </c>
      <c r="B14" s="97"/>
      <c r="C14" s="97"/>
      <c r="D14" s="97"/>
      <c r="E14" s="97"/>
      <c r="H14" s="52">
        <v>37195</v>
      </c>
      <c r="I14" s="71">
        <v>0.2</v>
      </c>
      <c r="J14" s="71">
        <v>0.8</v>
      </c>
      <c r="K14" s="71">
        <v>1.4</v>
      </c>
      <c r="L14" s="71">
        <v>0</v>
      </c>
      <c r="M14" s="71">
        <v>1.1000000000000001</v>
      </c>
      <c r="N14" s="71">
        <v>0</v>
      </c>
      <c r="O14" s="71">
        <v>11.9</v>
      </c>
      <c r="P14" s="71">
        <v>-2.5</v>
      </c>
      <c r="Q14" s="71">
        <v>6.2</v>
      </c>
      <c r="R14" s="71">
        <v>2.1</v>
      </c>
    </row>
    <row r="15" spans="1:18">
      <c r="A15" s="97" t="s">
        <v>247</v>
      </c>
      <c r="B15" s="97"/>
      <c r="C15" s="97"/>
      <c r="D15" s="97"/>
      <c r="E15" s="97"/>
      <c r="H15" s="52">
        <v>37225</v>
      </c>
      <c r="I15" s="71">
        <v>-0.3</v>
      </c>
      <c r="J15" s="71">
        <v>-0.8</v>
      </c>
      <c r="K15" s="71">
        <v>1.2</v>
      </c>
      <c r="L15" s="71">
        <v>0</v>
      </c>
      <c r="M15" s="71">
        <v>0.6</v>
      </c>
      <c r="N15" s="71">
        <v>0</v>
      </c>
      <c r="O15" s="71">
        <v>8.4</v>
      </c>
      <c r="P15" s="71">
        <v>-3.1</v>
      </c>
      <c r="Q15" s="71">
        <v>-7.2</v>
      </c>
      <c r="R15" s="71">
        <v>-2.6</v>
      </c>
    </row>
    <row r="16" spans="1:18">
      <c r="A16" s="97" t="s">
        <v>248</v>
      </c>
      <c r="B16" s="97"/>
      <c r="C16" s="97"/>
      <c r="D16" s="97"/>
      <c r="E16" s="97"/>
      <c r="H16" s="52">
        <v>37256</v>
      </c>
      <c r="I16" s="71">
        <v>-0.3</v>
      </c>
      <c r="J16" s="71">
        <v>-0.7</v>
      </c>
      <c r="K16" s="71">
        <v>0.3</v>
      </c>
      <c r="L16" s="71">
        <v>0</v>
      </c>
      <c r="M16" s="71">
        <v>0.5</v>
      </c>
      <c r="N16" s="71">
        <v>0</v>
      </c>
      <c r="O16" s="71">
        <v>7.7</v>
      </c>
      <c r="P16" s="71">
        <v>-2.9</v>
      </c>
      <c r="Q16" s="71">
        <v>-4.7</v>
      </c>
      <c r="R16" s="71">
        <v>-4</v>
      </c>
    </row>
    <row r="17" spans="1:18">
      <c r="A17" s="97" t="s">
        <v>249</v>
      </c>
      <c r="B17" s="97"/>
      <c r="C17" s="97"/>
      <c r="D17" s="97"/>
      <c r="E17" s="97"/>
      <c r="H17" s="52">
        <v>37287</v>
      </c>
      <c r="I17" s="71">
        <v>-1</v>
      </c>
      <c r="J17" s="71">
        <v>-1.9</v>
      </c>
      <c r="K17" s="71">
        <v>-0.7</v>
      </c>
      <c r="L17" s="71">
        <v>0</v>
      </c>
      <c r="M17" s="71">
        <v>-1.8</v>
      </c>
      <c r="N17" s="71">
        <v>0</v>
      </c>
      <c r="O17" s="71">
        <v>8.4</v>
      </c>
      <c r="P17" s="71">
        <v>-7.2</v>
      </c>
      <c r="Q17" s="71">
        <v>-5.2</v>
      </c>
      <c r="R17" s="71">
        <v>-3.9</v>
      </c>
    </row>
    <row r="18" spans="1:18">
      <c r="A18" s="97"/>
      <c r="B18" s="97"/>
      <c r="C18" s="97"/>
      <c r="D18" s="97"/>
      <c r="E18" s="97"/>
      <c r="H18" s="52">
        <v>37315</v>
      </c>
      <c r="I18" s="71">
        <v>0</v>
      </c>
      <c r="J18" s="71">
        <v>0.6</v>
      </c>
      <c r="K18" s="71">
        <v>-0.6</v>
      </c>
      <c r="L18" s="71">
        <v>0</v>
      </c>
      <c r="M18" s="71">
        <v>1.3</v>
      </c>
      <c r="N18" s="71">
        <v>0</v>
      </c>
      <c r="O18" s="71">
        <v>13.1</v>
      </c>
      <c r="P18" s="71">
        <v>-1</v>
      </c>
      <c r="Q18" s="71">
        <v>-1.4</v>
      </c>
      <c r="R18" s="71">
        <v>8.1999999999999993</v>
      </c>
    </row>
    <row r="19" spans="1:18">
      <c r="A19" s="97"/>
      <c r="B19" s="97"/>
      <c r="C19" s="97"/>
      <c r="D19" s="97"/>
      <c r="E19" s="97"/>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291</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1.9908999999999999</v>
      </c>
      <c r="J168" s="71">
        <v>3.0457000000000001</v>
      </c>
      <c r="K168" s="71">
        <v>3.3917999999999999</v>
      </c>
      <c r="L168" s="71">
        <v>-4.5945999999999998</v>
      </c>
      <c r="M168" s="71">
        <v>1.0940000000000001</v>
      </c>
      <c r="N168" s="71">
        <v>-3.0548000000000002</v>
      </c>
      <c r="O168" s="71">
        <v>18.696000000000002</v>
      </c>
      <c r="P168" s="71">
        <v>3.8422000000000001</v>
      </c>
      <c r="Q168" s="71">
        <v>-6.9212999999999996</v>
      </c>
      <c r="R168" s="71">
        <v>21.212</v>
      </c>
    </row>
    <row r="169" spans="8:18">
      <c r="H169" s="52">
        <v>41912</v>
      </c>
      <c r="I169" s="71">
        <v>1.6274999999999999</v>
      </c>
      <c r="J169" s="71">
        <v>2.3228</v>
      </c>
      <c r="K169" s="71">
        <v>3.4449000000000001</v>
      </c>
      <c r="L169" s="71">
        <v>-4.0761000000000003</v>
      </c>
      <c r="M169" s="71">
        <v>1.1724000000000001</v>
      </c>
      <c r="N169" s="71">
        <v>-2.9180000000000001</v>
      </c>
      <c r="O169" s="71">
        <v>12.938700000000001</v>
      </c>
      <c r="P169" s="71">
        <v>3.2075</v>
      </c>
      <c r="Q169" s="71">
        <v>-9.3880999999999997</v>
      </c>
      <c r="R169" s="71">
        <v>16.724</v>
      </c>
    </row>
    <row r="170" spans="8:18">
      <c r="H170" s="52"/>
      <c r="I170" s="71"/>
      <c r="J170" s="71"/>
      <c r="K170" s="71"/>
      <c r="L170" s="71"/>
      <c r="M170" s="71"/>
      <c r="N170" s="71"/>
      <c r="O170" s="71"/>
      <c r="P170" s="71"/>
      <c r="Q170" s="71"/>
      <c r="R170" s="71"/>
    </row>
    <row r="171" spans="8:18">
      <c r="H171" s="52"/>
      <c r="I171" s="71"/>
      <c r="J171" s="71"/>
      <c r="K171" s="71"/>
      <c r="L171" s="71"/>
      <c r="M171" s="71"/>
      <c r="N171" s="71"/>
      <c r="O171" s="71"/>
      <c r="P171" s="71"/>
      <c r="Q171" s="71"/>
      <c r="R171" s="71"/>
    </row>
    <row r="172" spans="8:18">
      <c r="H172" s="52"/>
      <c r="I172" s="71"/>
      <c r="J172" s="71"/>
      <c r="K172" s="71"/>
      <c r="L172" s="71"/>
      <c r="M172" s="71"/>
      <c r="N172" s="71"/>
      <c r="O172" s="71"/>
      <c r="P172" s="71"/>
      <c r="Q172" s="71"/>
      <c r="R172" s="71"/>
    </row>
    <row r="173" spans="8:18">
      <c r="H173" s="52"/>
      <c r="I173" s="71"/>
      <c r="J173" s="71"/>
      <c r="K173" s="71"/>
      <c r="L173" s="71"/>
      <c r="M173" s="71"/>
      <c r="N173" s="71"/>
      <c r="O173" s="71"/>
      <c r="P173" s="71"/>
      <c r="Q173" s="71"/>
      <c r="R173" s="71"/>
    </row>
    <row r="174" spans="8:18">
      <c r="H174" s="52"/>
      <c r="I174" s="71"/>
      <c r="J174" s="71"/>
      <c r="K174" s="71"/>
      <c r="L174" s="71"/>
      <c r="M174" s="71"/>
      <c r="N174" s="71"/>
      <c r="O174" s="71"/>
      <c r="P174" s="71"/>
      <c r="Q174" s="71"/>
      <c r="R174" s="71"/>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39"/>
    <col min="2" max="2" width="9" style="39" customWidth="1"/>
    <col min="3" max="7" width="9" style="39"/>
    <col min="8" max="8" width="12.625" style="39" customWidth="1"/>
    <col min="9" max="9" width="22.875" style="39" customWidth="1"/>
    <col min="10" max="12" width="15.125" style="39" customWidth="1"/>
    <col min="13" max="13" width="15.25" style="39" customWidth="1"/>
    <col min="14" max="14" width="15" style="39" customWidth="1"/>
    <col min="15" max="16384" width="9" style="39"/>
  </cols>
  <sheetData>
    <row r="1" spans="1:14" ht="26.25" customHeight="1">
      <c r="H1" s="59"/>
      <c r="I1" s="78" t="s">
        <v>253</v>
      </c>
      <c r="J1" s="78" t="s">
        <v>255</v>
      </c>
      <c r="K1" s="78" t="s">
        <v>257</v>
      </c>
      <c r="L1" s="78" t="s">
        <v>259</v>
      </c>
      <c r="M1" s="78" t="s">
        <v>261</v>
      </c>
      <c r="N1" s="78" t="s">
        <v>263</v>
      </c>
    </row>
    <row r="2" spans="1:14" hidden="1">
      <c r="H2" s="57" t="str">
        <f>[7]!edb()</f>
        <v>Wind资讯</v>
      </c>
      <c r="I2" s="59"/>
      <c r="J2" s="60"/>
      <c r="K2" s="61"/>
      <c r="L2" s="61"/>
      <c r="M2" s="61"/>
      <c r="N2" s="61"/>
    </row>
    <row r="3" spans="1:14" hidden="1">
      <c r="H3" s="43" t="s">
        <v>441</v>
      </c>
      <c r="I3" s="44" t="s">
        <v>442</v>
      </c>
      <c r="J3" s="44" t="s">
        <v>443</v>
      </c>
      <c r="K3" s="43" t="s">
        <v>444</v>
      </c>
      <c r="L3" s="41" t="s">
        <v>445</v>
      </c>
      <c r="M3" s="41" t="s">
        <v>446</v>
      </c>
      <c r="N3" s="61" t="s">
        <v>447</v>
      </c>
    </row>
    <row r="4" spans="1:14">
      <c r="G4" s="42"/>
      <c r="H4" s="51" t="s">
        <v>448</v>
      </c>
      <c r="I4" s="58" t="s">
        <v>449</v>
      </c>
      <c r="J4" s="58" t="s">
        <v>449</v>
      </c>
      <c r="K4" s="58" t="s">
        <v>449</v>
      </c>
      <c r="L4" s="58" t="s">
        <v>449</v>
      </c>
      <c r="M4" s="58" t="s">
        <v>450</v>
      </c>
      <c r="N4" s="58" t="s">
        <v>450</v>
      </c>
    </row>
    <row r="5" spans="1:14">
      <c r="H5" s="51">
        <v>39451</v>
      </c>
      <c r="I5" s="71">
        <v>21.5</v>
      </c>
      <c r="J5" s="71">
        <v>7.6</v>
      </c>
      <c r="K5" s="71">
        <v>15.99</v>
      </c>
      <c r="L5" s="71">
        <v>7.19</v>
      </c>
      <c r="M5" s="71">
        <v>9.6</v>
      </c>
      <c r="N5" s="71">
        <v>6.2</v>
      </c>
    </row>
    <row r="6" spans="1:14">
      <c r="A6" s="48" t="s">
        <v>293</v>
      </c>
      <c r="H6" s="51">
        <v>39458</v>
      </c>
      <c r="I6" s="71">
        <v>20.67</v>
      </c>
      <c r="J6" s="71">
        <v>7.6</v>
      </c>
      <c r="K6" s="71">
        <v>16.02</v>
      </c>
      <c r="L6" s="71">
        <v>7.17</v>
      </c>
      <c r="M6" s="71">
        <v>10.4</v>
      </c>
      <c r="N6" s="71">
        <v>6.4</v>
      </c>
    </row>
    <row r="7" spans="1:14">
      <c r="A7" s="94"/>
      <c r="B7" s="94"/>
      <c r="C7" s="94"/>
      <c r="D7" s="94"/>
      <c r="E7" s="94"/>
      <c r="H7" s="51">
        <v>39465</v>
      </c>
      <c r="I7" s="71">
        <v>19.329999999999998</v>
      </c>
      <c r="J7" s="71">
        <v>7.6</v>
      </c>
      <c r="K7" s="71">
        <v>16.02</v>
      </c>
      <c r="L7" s="71">
        <v>7.24</v>
      </c>
      <c r="M7" s="71">
        <v>10.6</v>
      </c>
      <c r="N7" s="71">
        <v>6.4</v>
      </c>
    </row>
    <row r="8" spans="1:14">
      <c r="A8" s="97" t="s">
        <v>252</v>
      </c>
      <c r="B8" s="97"/>
      <c r="C8" s="97"/>
      <c r="D8" s="97">
        <v>1</v>
      </c>
      <c r="E8" s="94"/>
      <c r="H8" s="51">
        <v>39472</v>
      </c>
      <c r="I8" s="71">
        <v>20</v>
      </c>
      <c r="J8" s="71">
        <v>7.6</v>
      </c>
      <c r="K8" s="71">
        <v>16.14</v>
      </c>
      <c r="L8" s="71">
        <v>7.32</v>
      </c>
      <c r="M8" s="71">
        <v>10.4</v>
      </c>
      <c r="N8" s="71">
        <v>7</v>
      </c>
    </row>
    <row r="9" spans="1:14">
      <c r="A9" s="97" t="s">
        <v>254</v>
      </c>
      <c r="B9" s="97"/>
      <c r="C9" s="97"/>
      <c r="D9" s="97"/>
      <c r="E9" s="94"/>
      <c r="H9" s="51">
        <v>39479</v>
      </c>
      <c r="I9" s="71">
        <v>19</v>
      </c>
      <c r="J9" s="71">
        <v>7.6</v>
      </c>
      <c r="K9" s="71">
        <v>16.54</v>
      </c>
      <c r="L9" s="71">
        <v>7.44</v>
      </c>
      <c r="M9" s="71">
        <v>11.6</v>
      </c>
      <c r="N9" s="71">
        <v>6.7</v>
      </c>
    </row>
    <row r="10" spans="1:14">
      <c r="A10" s="97" t="s">
        <v>256</v>
      </c>
      <c r="B10" s="97"/>
      <c r="C10" s="97"/>
      <c r="D10" s="97"/>
      <c r="E10" s="94"/>
      <c r="H10" s="51">
        <v>39486</v>
      </c>
      <c r="I10" s="71">
        <v>18</v>
      </c>
      <c r="J10" s="71">
        <v>7.6</v>
      </c>
      <c r="K10" s="71">
        <v>16.45</v>
      </c>
      <c r="L10" s="71">
        <v>7.47</v>
      </c>
      <c r="M10" s="71">
        <v>0</v>
      </c>
      <c r="N10" s="71">
        <v>0</v>
      </c>
    </row>
    <row r="11" spans="1:14">
      <c r="A11" s="97" t="s">
        <v>258</v>
      </c>
      <c r="B11" s="97"/>
      <c r="C11" s="97"/>
      <c r="D11" s="97"/>
      <c r="E11" s="94"/>
      <c r="H11" s="51">
        <v>39493</v>
      </c>
      <c r="I11" s="71">
        <v>18</v>
      </c>
      <c r="J11" s="71">
        <v>7.6</v>
      </c>
      <c r="K11" s="71">
        <v>16.41</v>
      </c>
      <c r="L11" s="71">
        <v>7.43</v>
      </c>
      <c r="M11" s="71">
        <v>11.4</v>
      </c>
      <c r="N11" s="71">
        <v>6</v>
      </c>
    </row>
    <row r="12" spans="1:14">
      <c r="A12" s="97" t="s">
        <v>260</v>
      </c>
      <c r="B12" s="97"/>
      <c r="C12" s="97"/>
      <c r="D12" s="97"/>
      <c r="E12" s="94"/>
      <c r="H12" s="51">
        <v>39500</v>
      </c>
      <c r="I12" s="71">
        <v>19.14</v>
      </c>
      <c r="J12" s="71">
        <v>7.6</v>
      </c>
      <c r="K12" s="71">
        <v>16.43</v>
      </c>
      <c r="L12" s="71">
        <v>7.34</v>
      </c>
      <c r="M12" s="71">
        <v>10.6</v>
      </c>
      <c r="N12" s="71">
        <v>6.1</v>
      </c>
    </row>
    <row r="13" spans="1:14">
      <c r="A13" s="97" t="s">
        <v>262</v>
      </c>
      <c r="B13" s="97"/>
      <c r="C13" s="97"/>
      <c r="D13" s="97"/>
      <c r="E13" s="94"/>
      <c r="H13" s="51">
        <v>39507</v>
      </c>
      <c r="I13" s="71">
        <v>20</v>
      </c>
      <c r="J13" s="71">
        <v>7.6</v>
      </c>
      <c r="K13" s="71">
        <v>16.5</v>
      </c>
      <c r="L13" s="71">
        <v>7.21</v>
      </c>
      <c r="M13" s="71">
        <v>9.9</v>
      </c>
      <c r="N13" s="71">
        <v>6</v>
      </c>
    </row>
    <row r="14" spans="1:14">
      <c r="B14" s="94"/>
      <c r="C14" s="94"/>
      <c r="D14" s="94"/>
      <c r="E14" s="94"/>
      <c r="H14" s="51">
        <v>39514</v>
      </c>
      <c r="I14" s="71">
        <v>20.29</v>
      </c>
      <c r="J14" s="71">
        <v>7.6</v>
      </c>
      <c r="K14" s="71">
        <v>16.43</v>
      </c>
      <c r="L14" s="71">
        <v>7.13</v>
      </c>
      <c r="M14" s="71">
        <v>10.1</v>
      </c>
      <c r="N14" s="71">
        <v>6</v>
      </c>
    </row>
    <row r="15" spans="1:14">
      <c r="A15" s="94"/>
      <c r="B15" s="94"/>
      <c r="C15" s="94"/>
      <c r="D15" s="94"/>
      <c r="E15" s="94"/>
      <c r="H15" s="51">
        <v>39521</v>
      </c>
      <c r="I15" s="71">
        <v>20</v>
      </c>
      <c r="J15" s="71">
        <v>7.6</v>
      </c>
      <c r="K15" s="71">
        <v>16.39</v>
      </c>
      <c r="L15" s="71">
        <v>7.1</v>
      </c>
      <c r="M15" s="71">
        <v>10.199999999999999</v>
      </c>
      <c r="N15" s="71">
        <v>6</v>
      </c>
    </row>
    <row r="16" spans="1:14">
      <c r="A16" s="94"/>
      <c r="B16" s="94"/>
      <c r="C16" s="94"/>
      <c r="D16" s="94"/>
      <c r="E16" s="94"/>
      <c r="H16" s="51">
        <v>39528</v>
      </c>
      <c r="I16" s="71">
        <v>20.29</v>
      </c>
      <c r="J16" s="71">
        <v>7.6</v>
      </c>
      <c r="K16" s="71">
        <v>16.440000000000001</v>
      </c>
      <c r="L16" s="71">
        <v>7.09</v>
      </c>
      <c r="M16" s="71">
        <v>10.4</v>
      </c>
      <c r="N16" s="71">
        <v>6</v>
      </c>
    </row>
    <row r="17" spans="1:14">
      <c r="A17" s="94"/>
      <c r="B17" s="94"/>
      <c r="C17" s="94"/>
      <c r="D17" s="94"/>
      <c r="E17" s="94"/>
      <c r="H17" s="51">
        <v>39535</v>
      </c>
      <c r="I17" s="71">
        <v>19.78</v>
      </c>
      <c r="J17" s="71">
        <v>7.6</v>
      </c>
      <c r="K17" s="71">
        <v>16.47</v>
      </c>
      <c r="L17" s="71">
        <v>7.1</v>
      </c>
      <c r="M17" s="71">
        <v>10.5</v>
      </c>
      <c r="N17" s="71">
        <v>6</v>
      </c>
    </row>
    <row r="18" spans="1:14">
      <c r="A18" s="94"/>
      <c r="B18" s="94"/>
      <c r="C18" s="94"/>
      <c r="D18" s="94"/>
      <c r="E18" s="94"/>
      <c r="H18" s="51">
        <v>39542</v>
      </c>
      <c r="I18" s="71">
        <v>20</v>
      </c>
      <c r="J18" s="71">
        <v>11</v>
      </c>
      <c r="K18" s="71">
        <v>16.54</v>
      </c>
      <c r="L18" s="71">
        <v>7.07</v>
      </c>
      <c r="M18" s="71">
        <v>10.5</v>
      </c>
      <c r="N18" s="71">
        <v>6</v>
      </c>
    </row>
    <row r="19" spans="1:14">
      <c r="H19" s="51">
        <v>39549</v>
      </c>
      <c r="I19" s="71">
        <v>20</v>
      </c>
      <c r="J19" s="71">
        <v>11</v>
      </c>
      <c r="K19" s="71">
        <v>16.53</v>
      </c>
      <c r="L19" s="71">
        <v>7.08</v>
      </c>
      <c r="M19" s="71">
        <v>10.7</v>
      </c>
      <c r="N19" s="71">
        <v>6</v>
      </c>
    </row>
    <row r="20" spans="1:14">
      <c r="H20" s="51">
        <v>39556</v>
      </c>
      <c r="I20" s="71">
        <v>20</v>
      </c>
      <c r="J20" s="71">
        <v>11</v>
      </c>
      <c r="K20" s="71">
        <v>16.57</v>
      </c>
      <c r="L20" s="71">
        <v>7.09</v>
      </c>
      <c r="M20" s="71">
        <v>11.8</v>
      </c>
      <c r="N20" s="71">
        <v>6</v>
      </c>
    </row>
    <row r="21" spans="1:14">
      <c r="H21" s="51">
        <v>39563</v>
      </c>
      <c r="I21" s="71">
        <v>19.5</v>
      </c>
      <c r="J21" s="71">
        <v>7.6</v>
      </c>
      <c r="K21" s="71">
        <v>16.600000000000001</v>
      </c>
      <c r="L21" s="71">
        <v>7.11</v>
      </c>
      <c r="M21" s="71">
        <v>12</v>
      </c>
      <c r="N21" s="71">
        <v>6.4</v>
      </c>
    </row>
    <row r="22" spans="1:14">
      <c r="H22" s="51">
        <v>39570</v>
      </c>
      <c r="I22" s="71">
        <v>20</v>
      </c>
      <c r="J22" s="71">
        <v>7.6</v>
      </c>
      <c r="K22" s="71">
        <v>16.64</v>
      </c>
      <c r="L22" s="71">
        <v>7.13</v>
      </c>
      <c r="M22" s="71">
        <v>0</v>
      </c>
      <c r="N22" s="71">
        <v>0</v>
      </c>
    </row>
    <row r="23" spans="1:14">
      <c r="A23" s="77" t="s">
        <v>294</v>
      </c>
      <c r="H23" s="51">
        <v>39577</v>
      </c>
      <c r="I23" s="71">
        <v>19.5</v>
      </c>
      <c r="J23" s="71">
        <v>7.6</v>
      </c>
      <c r="K23" s="71">
        <v>16.59</v>
      </c>
      <c r="L23" s="71">
        <v>7.19</v>
      </c>
      <c r="M23" s="71">
        <v>12.4</v>
      </c>
      <c r="N23" s="71">
        <v>6.7</v>
      </c>
    </row>
    <row r="24" spans="1:14">
      <c r="A24" s="48"/>
      <c r="H24" s="51">
        <v>39584</v>
      </c>
      <c r="I24" s="71">
        <v>21.33</v>
      </c>
      <c r="J24" s="71">
        <v>7.6</v>
      </c>
      <c r="K24" s="71">
        <v>16.53</v>
      </c>
      <c r="L24" s="71">
        <v>7.26</v>
      </c>
      <c r="M24" s="71">
        <v>12.6</v>
      </c>
      <c r="N24" s="71">
        <v>6.9</v>
      </c>
    </row>
    <row r="25" spans="1:14">
      <c r="H25" s="51">
        <v>39591</v>
      </c>
      <c r="I25" s="71">
        <v>22</v>
      </c>
      <c r="J25" s="71">
        <v>0</v>
      </c>
      <c r="K25" s="71">
        <v>16.579999999999998</v>
      </c>
      <c r="L25" s="71">
        <v>7.38</v>
      </c>
      <c r="M25" s="71">
        <v>12.6</v>
      </c>
      <c r="N25" s="71">
        <v>7.3</v>
      </c>
    </row>
    <row r="26" spans="1:14">
      <c r="A26" s="48"/>
      <c r="H26" s="51">
        <v>39598</v>
      </c>
      <c r="I26" s="71">
        <v>22</v>
      </c>
      <c r="J26" s="71">
        <v>10</v>
      </c>
      <c r="K26" s="71">
        <v>16.55</v>
      </c>
      <c r="L26" s="71">
        <v>7.46</v>
      </c>
      <c r="M26" s="71">
        <v>12.6</v>
      </c>
      <c r="N26" s="71">
        <v>7</v>
      </c>
    </row>
    <row r="27" spans="1:14">
      <c r="H27" s="51">
        <v>39605</v>
      </c>
      <c r="I27" s="71">
        <v>22</v>
      </c>
      <c r="J27" s="71">
        <v>10</v>
      </c>
      <c r="K27" s="71">
        <v>16.55</v>
      </c>
      <c r="L27" s="71">
        <v>7.49</v>
      </c>
      <c r="M27" s="71">
        <v>12.6</v>
      </c>
      <c r="N27" s="71">
        <v>6.9</v>
      </c>
    </row>
    <row r="28" spans="1:14">
      <c r="H28" s="51">
        <v>39612</v>
      </c>
      <c r="I28" s="71">
        <v>25</v>
      </c>
      <c r="J28" s="71">
        <v>0</v>
      </c>
      <c r="K28" s="71">
        <v>16.53</v>
      </c>
      <c r="L28" s="71">
        <v>7.5</v>
      </c>
      <c r="M28" s="71">
        <v>12</v>
      </c>
      <c r="N28" s="71">
        <v>7.2</v>
      </c>
    </row>
    <row r="29" spans="1:14">
      <c r="H29" s="51">
        <v>39619</v>
      </c>
      <c r="I29" s="71">
        <v>19.12</v>
      </c>
      <c r="J29" s="71">
        <v>7.35</v>
      </c>
      <c r="K29" s="71">
        <v>16.5</v>
      </c>
      <c r="L29" s="71">
        <v>7.5</v>
      </c>
      <c r="M29" s="71">
        <v>12.6</v>
      </c>
      <c r="N29" s="71">
        <v>6.9</v>
      </c>
    </row>
    <row r="30" spans="1:14">
      <c r="H30" s="51">
        <v>39626</v>
      </c>
      <c r="I30" s="71">
        <v>25</v>
      </c>
      <c r="J30" s="71">
        <v>7.6</v>
      </c>
      <c r="K30" s="71">
        <v>16.43</v>
      </c>
      <c r="L30" s="71">
        <v>7.52</v>
      </c>
      <c r="M30" s="71">
        <v>12</v>
      </c>
      <c r="N30" s="71">
        <v>6.6</v>
      </c>
    </row>
    <row r="31" spans="1:14">
      <c r="H31" s="51">
        <v>39633</v>
      </c>
      <c r="I31" s="71">
        <v>20.67</v>
      </c>
      <c r="J31" s="71">
        <v>7.6</v>
      </c>
      <c r="K31" s="71">
        <v>16.37</v>
      </c>
      <c r="L31" s="71">
        <v>7.53</v>
      </c>
      <c r="M31" s="71">
        <v>12</v>
      </c>
      <c r="N31" s="71">
        <v>7</v>
      </c>
    </row>
    <row r="32" spans="1:14">
      <c r="H32" s="51">
        <v>39640</v>
      </c>
      <c r="I32" s="71">
        <v>25</v>
      </c>
      <c r="J32" s="71">
        <v>7.6</v>
      </c>
      <c r="K32" s="71">
        <v>16.37</v>
      </c>
      <c r="L32" s="71">
        <v>7.51</v>
      </c>
      <c r="M32" s="71">
        <v>11.2</v>
      </c>
      <c r="N32" s="71">
        <v>6.4</v>
      </c>
    </row>
    <row r="33" spans="1:14">
      <c r="H33" s="51">
        <v>39647</v>
      </c>
      <c r="I33" s="71">
        <v>20.12</v>
      </c>
      <c r="J33" s="71">
        <v>7.6</v>
      </c>
      <c r="K33" s="71">
        <v>16.32</v>
      </c>
      <c r="L33" s="71">
        <v>7.49</v>
      </c>
      <c r="M33" s="71">
        <v>11.2</v>
      </c>
      <c r="N33" s="71">
        <v>6.8</v>
      </c>
    </row>
    <row r="34" spans="1:14">
      <c r="H34" s="51">
        <v>39654</v>
      </c>
      <c r="I34" s="71">
        <v>25</v>
      </c>
      <c r="J34" s="71">
        <v>7.6</v>
      </c>
      <c r="K34" s="71">
        <v>16.309999999999999</v>
      </c>
      <c r="L34" s="71">
        <v>7.51</v>
      </c>
      <c r="M34" s="71">
        <v>11.2</v>
      </c>
      <c r="N34" s="71">
        <v>6.6</v>
      </c>
    </row>
    <row r="35" spans="1:14">
      <c r="H35" s="51">
        <v>39661</v>
      </c>
      <c r="I35" s="71">
        <v>18</v>
      </c>
      <c r="J35" s="71">
        <v>7.6</v>
      </c>
      <c r="K35" s="71">
        <v>16.28</v>
      </c>
      <c r="L35" s="71">
        <v>7.57</v>
      </c>
      <c r="M35" s="71">
        <v>11.2</v>
      </c>
      <c r="N35" s="71">
        <v>6.4</v>
      </c>
    </row>
    <row r="36" spans="1:14">
      <c r="H36" s="51">
        <v>39668</v>
      </c>
      <c r="I36" s="71">
        <v>25</v>
      </c>
      <c r="J36" s="71">
        <v>7.6</v>
      </c>
      <c r="K36" s="71">
        <v>16.28</v>
      </c>
      <c r="L36" s="71">
        <v>7.6</v>
      </c>
      <c r="M36" s="71">
        <v>11.2</v>
      </c>
      <c r="N36" s="71">
        <v>6.6</v>
      </c>
    </row>
    <row r="37" spans="1:14">
      <c r="H37" s="51">
        <v>39675</v>
      </c>
      <c r="I37" s="71">
        <v>18</v>
      </c>
      <c r="J37" s="71">
        <v>7.36</v>
      </c>
      <c r="K37" s="71">
        <v>16.29</v>
      </c>
      <c r="L37" s="71">
        <v>7.65</v>
      </c>
      <c r="M37" s="71">
        <v>11.2</v>
      </c>
      <c r="N37" s="71">
        <v>6.9</v>
      </c>
    </row>
    <row r="38" spans="1:14">
      <c r="H38" s="51">
        <v>39682</v>
      </c>
      <c r="I38" s="71">
        <v>25</v>
      </c>
      <c r="J38" s="71">
        <v>7</v>
      </c>
      <c r="K38" s="71">
        <v>16.34</v>
      </c>
      <c r="L38" s="71">
        <v>7.72</v>
      </c>
      <c r="M38" s="71">
        <v>12</v>
      </c>
      <c r="N38" s="71">
        <v>7.3</v>
      </c>
    </row>
    <row r="39" spans="1:14">
      <c r="H39" s="51">
        <v>39689</v>
      </c>
      <c r="I39" s="71">
        <v>16.440000000000001</v>
      </c>
      <c r="J39" s="71">
        <v>11</v>
      </c>
      <c r="K39" s="71">
        <v>16.37</v>
      </c>
      <c r="L39" s="71">
        <v>7.84</v>
      </c>
      <c r="M39" s="71">
        <v>12.1</v>
      </c>
      <c r="N39" s="71">
        <v>7.6</v>
      </c>
    </row>
    <row r="40" spans="1:14">
      <c r="A40" s="47"/>
      <c r="H40" s="51">
        <v>39696</v>
      </c>
      <c r="I40" s="71">
        <v>25</v>
      </c>
      <c r="J40" s="71">
        <v>7.35</v>
      </c>
      <c r="K40" s="71">
        <v>16.37</v>
      </c>
      <c r="L40" s="71">
        <v>8.02</v>
      </c>
      <c r="M40" s="71">
        <v>11.7</v>
      </c>
      <c r="N40" s="71">
        <v>7.5</v>
      </c>
    </row>
    <row r="41" spans="1:14">
      <c r="A41" s="48"/>
      <c r="H41" s="51">
        <v>39703</v>
      </c>
      <c r="I41" s="71">
        <v>25</v>
      </c>
      <c r="J41" s="71">
        <v>7.47</v>
      </c>
      <c r="K41" s="71">
        <v>16.41</v>
      </c>
      <c r="L41" s="71">
        <v>8.1</v>
      </c>
      <c r="M41" s="71">
        <v>11.7</v>
      </c>
      <c r="N41" s="71">
        <v>7.3</v>
      </c>
    </row>
    <row r="42" spans="1:14">
      <c r="H42" s="51">
        <v>39710</v>
      </c>
      <c r="I42" s="71">
        <v>25</v>
      </c>
      <c r="J42" s="71">
        <v>0</v>
      </c>
      <c r="K42" s="71">
        <v>16.41</v>
      </c>
      <c r="L42" s="71">
        <v>8.1199999999999992</v>
      </c>
      <c r="M42" s="71">
        <v>11.7</v>
      </c>
      <c r="N42" s="71">
        <v>6.9</v>
      </c>
    </row>
    <row r="43" spans="1:14">
      <c r="A43" s="77"/>
      <c r="H43" s="51">
        <v>39717</v>
      </c>
      <c r="I43" s="71">
        <v>21</v>
      </c>
      <c r="J43" s="71">
        <v>7.19</v>
      </c>
      <c r="K43" s="71">
        <v>16.41</v>
      </c>
      <c r="L43" s="71">
        <v>8.1</v>
      </c>
      <c r="M43" s="71">
        <v>11.5</v>
      </c>
      <c r="N43" s="71">
        <v>6.5</v>
      </c>
    </row>
    <row r="44" spans="1:14">
      <c r="H44" s="51">
        <v>39724</v>
      </c>
      <c r="I44" s="71">
        <v>25</v>
      </c>
      <c r="J44" s="71">
        <v>7.05</v>
      </c>
      <c r="K44" s="71">
        <v>16.399999999999999</v>
      </c>
      <c r="L44" s="71">
        <v>8.0399999999999991</v>
      </c>
      <c r="M44" s="71">
        <v>11.5</v>
      </c>
      <c r="N44" s="71">
        <v>6.5</v>
      </c>
    </row>
    <row r="45" spans="1:14">
      <c r="H45" s="51">
        <v>39731</v>
      </c>
      <c r="I45" s="71">
        <v>19.57</v>
      </c>
      <c r="J45" s="71">
        <v>0</v>
      </c>
      <c r="K45" s="71">
        <v>16.38</v>
      </c>
      <c r="L45" s="71">
        <v>7.95</v>
      </c>
      <c r="M45" s="71">
        <v>0</v>
      </c>
      <c r="N45" s="71">
        <v>0</v>
      </c>
    </row>
    <row r="46" spans="1:14">
      <c r="H46" s="51">
        <v>39738</v>
      </c>
      <c r="I46" s="71">
        <v>25</v>
      </c>
      <c r="J46" s="71">
        <v>0</v>
      </c>
      <c r="K46" s="71">
        <v>16.350000000000001</v>
      </c>
      <c r="L46" s="71">
        <v>7.86</v>
      </c>
      <c r="M46" s="71">
        <v>11.3</v>
      </c>
      <c r="N46" s="71">
        <v>6.3</v>
      </c>
    </row>
    <row r="47" spans="1:14">
      <c r="H47" s="51">
        <v>39745</v>
      </c>
      <c r="I47" s="71">
        <v>18.88</v>
      </c>
      <c r="J47" s="71">
        <v>0</v>
      </c>
      <c r="K47" s="71">
        <v>16.32</v>
      </c>
      <c r="L47" s="71">
        <v>7.8</v>
      </c>
      <c r="M47" s="71">
        <v>11.2</v>
      </c>
      <c r="N47" s="71">
        <v>6.1</v>
      </c>
    </row>
    <row r="48" spans="1:14">
      <c r="H48" s="51">
        <v>39752</v>
      </c>
      <c r="I48" s="71">
        <v>25</v>
      </c>
      <c r="J48" s="71">
        <v>6.71</v>
      </c>
      <c r="K48" s="71">
        <v>16.3</v>
      </c>
      <c r="L48" s="71">
        <v>7.65</v>
      </c>
      <c r="M48" s="71">
        <v>10.3</v>
      </c>
      <c r="N48" s="71">
        <v>5.9</v>
      </c>
    </row>
    <row r="49" spans="1:14">
      <c r="H49" s="51">
        <v>39759</v>
      </c>
      <c r="I49" s="71">
        <v>25</v>
      </c>
      <c r="J49" s="71">
        <v>8.9600000000000009</v>
      </c>
      <c r="K49" s="71">
        <v>16.27</v>
      </c>
      <c r="L49" s="71">
        <v>7.56</v>
      </c>
      <c r="M49" s="71">
        <v>10.6</v>
      </c>
      <c r="N49" s="71">
        <v>5.8</v>
      </c>
    </row>
    <row r="50" spans="1:14">
      <c r="H50" s="51">
        <v>39766</v>
      </c>
      <c r="I50" s="71">
        <v>25</v>
      </c>
      <c r="J50" s="71">
        <v>8.07</v>
      </c>
      <c r="K50" s="71">
        <v>16.239999999999998</v>
      </c>
      <c r="L50" s="71">
        <v>7.51</v>
      </c>
      <c r="M50" s="71">
        <v>10.199999999999999</v>
      </c>
      <c r="N50" s="71">
        <v>5.8</v>
      </c>
    </row>
    <row r="51" spans="1:14">
      <c r="H51" s="51">
        <v>39773</v>
      </c>
      <c r="I51" s="71">
        <v>25</v>
      </c>
      <c r="J51" s="71">
        <v>6.8</v>
      </c>
      <c r="K51" s="71">
        <v>16.23</v>
      </c>
      <c r="L51" s="71">
        <v>7.44</v>
      </c>
      <c r="M51" s="71">
        <v>9.8000000000000007</v>
      </c>
      <c r="N51" s="71">
        <v>5.65</v>
      </c>
    </row>
    <row r="52" spans="1:14">
      <c r="H52" s="51">
        <v>39780</v>
      </c>
      <c r="I52" s="71">
        <v>25</v>
      </c>
      <c r="J52" s="71">
        <v>6.4</v>
      </c>
      <c r="K52" s="71">
        <v>16.190000000000001</v>
      </c>
      <c r="L52" s="71">
        <v>7.42</v>
      </c>
      <c r="M52" s="71">
        <v>9.8000000000000007</v>
      </c>
      <c r="N52" s="71">
        <v>5.5</v>
      </c>
    </row>
    <row r="53" spans="1:14">
      <c r="H53" s="51">
        <v>39787</v>
      </c>
      <c r="I53" s="71">
        <v>25</v>
      </c>
      <c r="J53" s="71">
        <v>6.4</v>
      </c>
      <c r="K53" s="71">
        <v>16.16</v>
      </c>
      <c r="L53" s="71">
        <v>7.39</v>
      </c>
      <c r="M53" s="71">
        <v>9.8000000000000007</v>
      </c>
      <c r="N53" s="71">
        <v>5.45</v>
      </c>
    </row>
    <row r="54" spans="1:14">
      <c r="H54" s="51">
        <v>39794</v>
      </c>
      <c r="I54" s="71">
        <v>25</v>
      </c>
      <c r="J54" s="71">
        <v>6.4</v>
      </c>
      <c r="K54" s="71">
        <v>16.18</v>
      </c>
      <c r="L54" s="71">
        <v>7.35</v>
      </c>
      <c r="M54" s="71">
        <v>9.8000000000000007</v>
      </c>
      <c r="N54" s="71">
        <v>5.85</v>
      </c>
    </row>
    <row r="55" spans="1:14">
      <c r="H55" s="51">
        <v>39801</v>
      </c>
      <c r="I55" s="71">
        <v>25</v>
      </c>
      <c r="J55" s="71">
        <v>6.4</v>
      </c>
      <c r="K55" s="71">
        <v>16.170000000000002</v>
      </c>
      <c r="L55" s="71">
        <v>7.33</v>
      </c>
      <c r="M55" s="71">
        <v>10.199999999999999</v>
      </c>
      <c r="N55" s="71">
        <v>5.55</v>
      </c>
    </row>
    <row r="56" spans="1:14">
      <c r="H56" s="51">
        <v>39808</v>
      </c>
      <c r="I56" s="71">
        <v>25</v>
      </c>
      <c r="J56" s="71">
        <v>6.4</v>
      </c>
      <c r="K56" s="71">
        <v>16.14</v>
      </c>
      <c r="L56" s="71">
        <v>7.3</v>
      </c>
      <c r="M56" s="71">
        <v>0</v>
      </c>
      <c r="N56" s="71">
        <v>0</v>
      </c>
    </row>
    <row r="57" spans="1:14">
      <c r="H57" s="51">
        <v>39815</v>
      </c>
      <c r="I57" s="71">
        <v>25</v>
      </c>
      <c r="J57" s="71">
        <v>6.4</v>
      </c>
      <c r="K57" s="71">
        <v>16.11</v>
      </c>
      <c r="L57" s="71">
        <v>7.27</v>
      </c>
      <c r="M57" s="71">
        <v>9.4</v>
      </c>
      <c r="N57" s="71">
        <v>5.5</v>
      </c>
    </row>
    <row r="58" spans="1:14">
      <c r="A58" s="47"/>
      <c r="H58" s="51">
        <v>39822</v>
      </c>
      <c r="I58" s="71">
        <v>25</v>
      </c>
      <c r="J58" s="71">
        <v>6.4</v>
      </c>
      <c r="K58" s="71">
        <v>16.07</v>
      </c>
      <c r="L58" s="71">
        <v>7.27</v>
      </c>
      <c r="M58" s="71">
        <v>9.4</v>
      </c>
      <c r="N58" s="71">
        <v>5.5</v>
      </c>
    </row>
    <row r="59" spans="1:14">
      <c r="H59" s="51">
        <v>39829</v>
      </c>
      <c r="I59" s="71">
        <v>18.29</v>
      </c>
      <c r="J59" s="71">
        <v>6.4</v>
      </c>
      <c r="K59" s="71">
        <v>16.079999999999998</v>
      </c>
      <c r="L59" s="71">
        <v>7.26</v>
      </c>
      <c r="M59" s="71">
        <v>10</v>
      </c>
      <c r="N59" s="71">
        <v>5.4</v>
      </c>
    </row>
    <row r="60" spans="1:14">
      <c r="H60" s="51">
        <v>39836</v>
      </c>
      <c r="I60" s="71">
        <v>25</v>
      </c>
      <c r="J60" s="71">
        <v>6.4</v>
      </c>
      <c r="K60" s="71">
        <v>16.11</v>
      </c>
      <c r="L60" s="71">
        <v>7.28</v>
      </c>
      <c r="M60" s="71">
        <v>10</v>
      </c>
      <c r="N60" s="71">
        <v>5.9</v>
      </c>
    </row>
    <row r="61" spans="1:14">
      <c r="H61" s="51">
        <v>39843</v>
      </c>
      <c r="I61" s="71">
        <v>17</v>
      </c>
      <c r="J61" s="71">
        <v>6.4</v>
      </c>
      <c r="K61" s="71">
        <v>16.11</v>
      </c>
      <c r="L61" s="71">
        <v>7.26</v>
      </c>
      <c r="M61" s="71">
        <v>0</v>
      </c>
      <c r="N61" s="71">
        <v>0</v>
      </c>
    </row>
    <row r="62" spans="1:14">
      <c r="H62" s="51">
        <v>39850</v>
      </c>
      <c r="I62" s="71">
        <v>17.75</v>
      </c>
      <c r="J62" s="71">
        <v>6.4</v>
      </c>
      <c r="K62" s="71">
        <v>16.12</v>
      </c>
      <c r="L62" s="71">
        <v>7.24</v>
      </c>
      <c r="M62" s="71">
        <v>9.4</v>
      </c>
      <c r="N62" s="71">
        <v>5.3</v>
      </c>
    </row>
    <row r="63" spans="1:14">
      <c r="H63" s="51">
        <v>39857</v>
      </c>
      <c r="I63" s="71">
        <v>17.86</v>
      </c>
      <c r="J63" s="71">
        <v>6.4</v>
      </c>
      <c r="K63" s="71">
        <v>16.14</v>
      </c>
      <c r="L63" s="71">
        <v>7.22</v>
      </c>
      <c r="M63" s="71">
        <v>9.5</v>
      </c>
      <c r="N63" s="71">
        <v>5.25</v>
      </c>
    </row>
    <row r="64" spans="1:14">
      <c r="H64" s="51">
        <v>39864</v>
      </c>
      <c r="I64" s="71">
        <v>18.88</v>
      </c>
      <c r="J64" s="71">
        <v>6.4</v>
      </c>
      <c r="K64" s="71">
        <v>16.100000000000001</v>
      </c>
      <c r="L64" s="71">
        <v>7.19</v>
      </c>
      <c r="M64" s="71">
        <v>9.6999999999999993</v>
      </c>
      <c r="N64" s="71">
        <v>5.25</v>
      </c>
    </row>
    <row r="65" spans="8:14">
      <c r="H65" s="51">
        <v>39871</v>
      </c>
      <c r="I65" s="71">
        <v>18.71</v>
      </c>
      <c r="J65" s="71">
        <v>6.4</v>
      </c>
      <c r="K65" s="71">
        <v>16.11</v>
      </c>
      <c r="L65" s="71">
        <v>7.16</v>
      </c>
      <c r="M65" s="71">
        <v>9.9</v>
      </c>
      <c r="N65" s="71">
        <v>5.2</v>
      </c>
    </row>
    <row r="66" spans="8:14">
      <c r="H66" s="51">
        <v>39878</v>
      </c>
      <c r="I66" s="71">
        <v>18.329999999999998</v>
      </c>
      <c r="J66" s="71">
        <v>6.4</v>
      </c>
      <c r="K66" s="71">
        <v>16.100000000000001</v>
      </c>
      <c r="L66" s="71">
        <v>7.16</v>
      </c>
      <c r="M66" s="71">
        <v>10.199999999999999</v>
      </c>
      <c r="N66" s="71">
        <v>5.3</v>
      </c>
    </row>
    <row r="67" spans="8:14">
      <c r="H67" s="51">
        <v>39885</v>
      </c>
      <c r="I67" s="71">
        <v>18.29</v>
      </c>
      <c r="J67" s="71">
        <v>6.4</v>
      </c>
      <c r="K67" s="71">
        <v>16.11</v>
      </c>
      <c r="L67" s="71">
        <v>7.18</v>
      </c>
      <c r="M67" s="71">
        <v>11</v>
      </c>
      <c r="N67" s="71">
        <v>5.75</v>
      </c>
    </row>
    <row r="68" spans="8:14">
      <c r="H68" s="51">
        <v>39892</v>
      </c>
      <c r="I68" s="71">
        <v>18.2</v>
      </c>
      <c r="J68" s="71">
        <v>6.4</v>
      </c>
      <c r="K68" s="71">
        <v>16.12</v>
      </c>
      <c r="L68" s="71">
        <v>7.21</v>
      </c>
      <c r="M68" s="71">
        <v>11.2</v>
      </c>
      <c r="N68" s="71">
        <v>6</v>
      </c>
    </row>
    <row r="69" spans="8:14">
      <c r="H69" s="51">
        <v>39899</v>
      </c>
      <c r="I69" s="71">
        <v>18.29</v>
      </c>
      <c r="J69" s="71">
        <v>6.4</v>
      </c>
      <c r="K69" s="71">
        <v>16.14</v>
      </c>
      <c r="L69" s="71">
        <v>7.22</v>
      </c>
      <c r="M69" s="71">
        <v>11.1</v>
      </c>
      <c r="N69" s="71">
        <v>5.95</v>
      </c>
    </row>
    <row r="70" spans="8:14">
      <c r="H70" s="51">
        <v>39906</v>
      </c>
      <c r="I70" s="71">
        <v>17.5</v>
      </c>
      <c r="J70" s="71">
        <v>6.4</v>
      </c>
      <c r="K70" s="71">
        <v>16.14</v>
      </c>
      <c r="L70" s="71">
        <v>7.24</v>
      </c>
      <c r="M70" s="71">
        <v>10.8</v>
      </c>
      <c r="N70" s="71">
        <v>5.95</v>
      </c>
    </row>
    <row r="71" spans="8:14">
      <c r="H71" s="51">
        <v>39913</v>
      </c>
      <c r="I71" s="71">
        <v>18.2</v>
      </c>
      <c r="J71" s="71">
        <v>6.4</v>
      </c>
      <c r="K71" s="71">
        <v>16.100000000000001</v>
      </c>
      <c r="L71" s="71">
        <v>7.29</v>
      </c>
      <c r="M71" s="71">
        <v>10.9</v>
      </c>
      <c r="N71" s="71">
        <v>6.3</v>
      </c>
    </row>
    <row r="72" spans="8:14">
      <c r="H72" s="51">
        <v>39920</v>
      </c>
      <c r="I72" s="71">
        <v>18</v>
      </c>
      <c r="J72" s="71">
        <v>6.4</v>
      </c>
      <c r="K72" s="71">
        <v>16.100000000000001</v>
      </c>
      <c r="L72" s="71">
        <v>7.31</v>
      </c>
      <c r="M72" s="71">
        <v>10.9</v>
      </c>
      <c r="N72" s="71">
        <v>6.4</v>
      </c>
    </row>
    <row r="73" spans="8:14">
      <c r="H73" s="51">
        <v>39927</v>
      </c>
      <c r="I73" s="71">
        <v>25</v>
      </c>
      <c r="J73" s="71">
        <v>6.4</v>
      </c>
      <c r="K73" s="71">
        <v>16.09</v>
      </c>
      <c r="L73" s="71">
        <v>7.37</v>
      </c>
      <c r="M73" s="71">
        <v>10.6</v>
      </c>
      <c r="N73" s="71">
        <v>6.4</v>
      </c>
    </row>
    <row r="74" spans="8:14">
      <c r="H74" s="51">
        <v>39934</v>
      </c>
      <c r="I74" s="71">
        <v>18.29</v>
      </c>
      <c r="J74" s="71">
        <v>6.4</v>
      </c>
      <c r="K74" s="71">
        <v>16.04</v>
      </c>
      <c r="L74" s="71">
        <v>7.39</v>
      </c>
      <c r="M74" s="71">
        <v>10.3</v>
      </c>
      <c r="N74" s="71">
        <v>7</v>
      </c>
    </row>
    <row r="75" spans="8:14">
      <c r="H75" s="51">
        <v>39941</v>
      </c>
      <c r="I75" s="71">
        <v>25</v>
      </c>
      <c r="J75" s="71">
        <v>6.4</v>
      </c>
      <c r="K75" s="71">
        <v>16.05</v>
      </c>
      <c r="L75" s="71">
        <v>7.41</v>
      </c>
      <c r="M75" s="71">
        <v>10.4</v>
      </c>
      <c r="N75" s="71">
        <v>6.35</v>
      </c>
    </row>
    <row r="76" spans="8:14">
      <c r="H76" s="51">
        <v>39948</v>
      </c>
      <c r="I76" s="71">
        <v>25</v>
      </c>
      <c r="J76" s="71">
        <v>6.4</v>
      </c>
      <c r="K76" s="71">
        <v>16.03</v>
      </c>
      <c r="L76" s="71">
        <v>7.46</v>
      </c>
      <c r="M76" s="71">
        <v>10.5</v>
      </c>
      <c r="N76" s="71">
        <v>6.3</v>
      </c>
    </row>
    <row r="77" spans="8:14">
      <c r="H77" s="51">
        <v>39955</v>
      </c>
      <c r="I77" s="71">
        <v>25</v>
      </c>
      <c r="J77" s="71">
        <v>6.4</v>
      </c>
      <c r="K77" s="71">
        <v>16.03</v>
      </c>
      <c r="L77" s="71">
        <v>7.49</v>
      </c>
      <c r="M77" s="71">
        <v>9.9</v>
      </c>
      <c r="N77" s="71">
        <v>6.9</v>
      </c>
    </row>
    <row r="78" spans="8:14">
      <c r="H78" s="51">
        <v>39962</v>
      </c>
      <c r="I78" s="71">
        <v>25</v>
      </c>
      <c r="J78" s="71">
        <v>6.4</v>
      </c>
      <c r="K78" s="71">
        <v>16.03</v>
      </c>
      <c r="L78" s="71">
        <v>7.5</v>
      </c>
      <c r="M78" s="71">
        <v>9.9</v>
      </c>
      <c r="N78" s="71">
        <v>6.9</v>
      </c>
    </row>
    <row r="79" spans="8:14">
      <c r="H79" s="51">
        <v>39969</v>
      </c>
      <c r="I79" s="71">
        <v>25</v>
      </c>
      <c r="J79" s="71">
        <v>6.4</v>
      </c>
      <c r="K79" s="71">
        <v>15.98</v>
      </c>
      <c r="L79" s="71">
        <v>7.51</v>
      </c>
      <c r="M79" s="71">
        <v>10.1</v>
      </c>
      <c r="N79" s="71">
        <v>6.9</v>
      </c>
    </row>
    <row r="80" spans="8:14">
      <c r="H80" s="51">
        <v>39976</v>
      </c>
      <c r="I80" s="71">
        <v>25</v>
      </c>
      <c r="J80" s="71">
        <v>6.4</v>
      </c>
      <c r="K80" s="71">
        <v>15.95</v>
      </c>
      <c r="L80" s="71">
        <v>7.5</v>
      </c>
      <c r="M80" s="71">
        <v>10.199999999999999</v>
      </c>
      <c r="N80" s="71">
        <v>6.7</v>
      </c>
    </row>
    <row r="81" spans="8:14">
      <c r="H81" s="51">
        <v>39983</v>
      </c>
      <c r="I81" s="71">
        <v>25</v>
      </c>
      <c r="J81" s="71">
        <v>6.4</v>
      </c>
      <c r="K81" s="71">
        <v>15.93</v>
      </c>
      <c r="L81" s="71">
        <v>7.49</v>
      </c>
      <c r="M81" s="71">
        <v>10.199999999999999</v>
      </c>
      <c r="N81" s="71">
        <v>6.7</v>
      </c>
    </row>
    <row r="82" spans="8:14">
      <c r="H82" s="51">
        <v>39990</v>
      </c>
      <c r="I82" s="71">
        <v>25</v>
      </c>
      <c r="J82" s="71">
        <v>6.4</v>
      </c>
      <c r="K82" s="71">
        <v>15.91</v>
      </c>
      <c r="L82" s="71">
        <v>7.45</v>
      </c>
      <c r="M82" s="71">
        <v>10.1</v>
      </c>
      <c r="N82" s="71">
        <v>6.7</v>
      </c>
    </row>
    <row r="83" spans="8:14">
      <c r="H83" s="51">
        <v>39997</v>
      </c>
      <c r="I83" s="71">
        <v>25</v>
      </c>
      <c r="J83" s="71">
        <v>6.4</v>
      </c>
      <c r="K83" s="71">
        <v>15.93</v>
      </c>
      <c r="L83" s="71">
        <v>7.39</v>
      </c>
      <c r="M83" s="71">
        <v>9.8000000000000007</v>
      </c>
      <c r="N83" s="71">
        <v>5.65</v>
      </c>
    </row>
    <row r="84" spans="8:14">
      <c r="H84" s="51">
        <v>40004</v>
      </c>
      <c r="I84" s="71">
        <v>25</v>
      </c>
      <c r="J84" s="71">
        <v>6.4</v>
      </c>
      <c r="K84" s="71">
        <v>15.91</v>
      </c>
      <c r="L84" s="71">
        <v>7.38</v>
      </c>
      <c r="M84" s="71">
        <v>10</v>
      </c>
      <c r="N84" s="71">
        <v>6</v>
      </c>
    </row>
    <row r="85" spans="8:14">
      <c r="H85" s="51">
        <v>40011</v>
      </c>
      <c r="I85" s="71">
        <v>25</v>
      </c>
      <c r="J85" s="71">
        <v>6.4</v>
      </c>
      <c r="K85" s="71">
        <v>15.9</v>
      </c>
      <c r="L85" s="71">
        <v>7.37</v>
      </c>
      <c r="M85" s="71">
        <v>10</v>
      </c>
      <c r="N85" s="71">
        <v>5.89</v>
      </c>
    </row>
    <row r="86" spans="8:14">
      <c r="H86" s="51">
        <v>40018</v>
      </c>
      <c r="I86" s="71">
        <v>15.57</v>
      </c>
      <c r="J86" s="71">
        <v>6.4</v>
      </c>
      <c r="K86" s="71">
        <v>15.88</v>
      </c>
      <c r="L86" s="71">
        <v>7.38</v>
      </c>
      <c r="M86" s="71">
        <v>10.199999999999999</v>
      </c>
      <c r="N86" s="71">
        <v>6.22</v>
      </c>
    </row>
    <row r="87" spans="8:14">
      <c r="H87" s="51">
        <v>40025</v>
      </c>
      <c r="I87" s="71">
        <v>25</v>
      </c>
      <c r="J87" s="71">
        <v>6.4</v>
      </c>
      <c r="K87" s="71">
        <v>15.88</v>
      </c>
      <c r="L87" s="71">
        <v>7.42</v>
      </c>
      <c r="M87" s="71">
        <v>10.5</v>
      </c>
      <c r="N87" s="71">
        <v>6.58</v>
      </c>
    </row>
    <row r="88" spans="8:14">
      <c r="H88" s="51">
        <v>40032</v>
      </c>
      <c r="I88" s="71">
        <v>25</v>
      </c>
      <c r="J88" s="71">
        <v>6.4</v>
      </c>
      <c r="K88" s="71">
        <v>15.86</v>
      </c>
      <c r="L88" s="71">
        <v>7.47</v>
      </c>
      <c r="M88" s="71">
        <v>10.7</v>
      </c>
      <c r="N88" s="71">
        <v>7.05</v>
      </c>
    </row>
    <row r="89" spans="8:14">
      <c r="H89" s="51">
        <v>40039</v>
      </c>
      <c r="I89" s="71">
        <v>25</v>
      </c>
      <c r="J89" s="71">
        <v>6.4</v>
      </c>
      <c r="K89" s="71">
        <v>15.87</v>
      </c>
      <c r="L89" s="71">
        <v>7.56</v>
      </c>
      <c r="M89" s="71">
        <v>10.9</v>
      </c>
      <c r="N89" s="71">
        <v>6.82</v>
      </c>
    </row>
    <row r="90" spans="8:14">
      <c r="H90" s="51">
        <v>40046</v>
      </c>
      <c r="I90" s="71">
        <v>25</v>
      </c>
      <c r="J90" s="71">
        <v>6.4</v>
      </c>
      <c r="K90" s="71">
        <v>15.9</v>
      </c>
      <c r="L90" s="71">
        <v>7.64</v>
      </c>
      <c r="M90" s="71">
        <v>10.9</v>
      </c>
      <c r="N90" s="71">
        <v>6.78</v>
      </c>
    </row>
    <row r="91" spans="8:14">
      <c r="H91" s="51">
        <v>40053</v>
      </c>
      <c r="I91" s="71">
        <v>25</v>
      </c>
      <c r="J91" s="71">
        <v>6.4</v>
      </c>
      <c r="K91" s="71">
        <v>15.92</v>
      </c>
      <c r="L91" s="71">
        <v>7.7</v>
      </c>
      <c r="M91" s="71">
        <v>10.9</v>
      </c>
      <c r="N91" s="71">
        <v>7.36</v>
      </c>
    </row>
    <row r="92" spans="8:14">
      <c r="H92" s="51">
        <v>40060</v>
      </c>
      <c r="I92" s="71">
        <v>25</v>
      </c>
      <c r="J92" s="71">
        <v>7.59</v>
      </c>
      <c r="K92" s="71">
        <v>15.94</v>
      </c>
      <c r="L92" s="71">
        <v>7.75</v>
      </c>
      <c r="M92" s="71">
        <v>11.3</v>
      </c>
      <c r="N92" s="71">
        <v>7.29</v>
      </c>
    </row>
    <row r="93" spans="8:14">
      <c r="H93" s="51">
        <v>40067</v>
      </c>
      <c r="I93" s="71">
        <v>25</v>
      </c>
      <c r="J93" s="71">
        <v>7.8</v>
      </c>
      <c r="K93" s="71">
        <v>15.96</v>
      </c>
      <c r="L93" s="71">
        <v>7.81</v>
      </c>
      <c r="M93" s="71">
        <v>11.5</v>
      </c>
      <c r="N93" s="71">
        <v>7.38</v>
      </c>
    </row>
    <row r="94" spans="8:14">
      <c r="H94" s="51">
        <v>40074</v>
      </c>
      <c r="I94" s="71">
        <v>25</v>
      </c>
      <c r="J94" s="71">
        <v>7.8</v>
      </c>
      <c r="K94" s="71">
        <v>15.97</v>
      </c>
      <c r="L94" s="71">
        <v>7.86</v>
      </c>
      <c r="M94" s="71">
        <v>11.3</v>
      </c>
      <c r="N94" s="71">
        <v>7.18</v>
      </c>
    </row>
    <row r="95" spans="8:14">
      <c r="H95" s="51">
        <v>40081</v>
      </c>
      <c r="I95" s="71">
        <v>25</v>
      </c>
      <c r="J95" s="71">
        <v>7.8</v>
      </c>
      <c r="K95" s="71">
        <v>15.99</v>
      </c>
      <c r="L95" s="71">
        <v>7.9</v>
      </c>
      <c r="M95" s="71">
        <v>10.7</v>
      </c>
      <c r="N95" s="71">
        <v>6.65</v>
      </c>
    </row>
    <row r="96" spans="8:14">
      <c r="H96" s="51">
        <v>40088</v>
      </c>
      <c r="I96" s="71">
        <v>25</v>
      </c>
      <c r="J96" s="71">
        <v>7.8</v>
      </c>
      <c r="K96" s="71">
        <v>15.99</v>
      </c>
      <c r="L96" s="71">
        <v>7.89</v>
      </c>
      <c r="M96" s="71">
        <v>10.7</v>
      </c>
      <c r="N96" s="71">
        <v>6.45</v>
      </c>
    </row>
    <row r="97" spans="8:14">
      <c r="H97" s="51">
        <v>40095</v>
      </c>
      <c r="I97" s="71">
        <v>25</v>
      </c>
      <c r="J97" s="71">
        <v>7.8</v>
      </c>
      <c r="K97" s="71">
        <v>15.98</v>
      </c>
      <c r="L97" s="71">
        <v>7.87</v>
      </c>
      <c r="M97" s="71">
        <v>10.7</v>
      </c>
      <c r="N97" s="71">
        <v>6.33</v>
      </c>
    </row>
    <row r="98" spans="8:14">
      <c r="H98" s="51">
        <v>40102</v>
      </c>
      <c r="I98" s="71">
        <v>25</v>
      </c>
      <c r="J98" s="71">
        <v>7.8</v>
      </c>
      <c r="K98" s="71">
        <v>16.010000000000002</v>
      </c>
      <c r="L98" s="71">
        <v>7.84</v>
      </c>
      <c r="M98" s="71">
        <v>10.3</v>
      </c>
      <c r="N98" s="71">
        <v>6.13</v>
      </c>
    </row>
    <row r="99" spans="8:14">
      <c r="H99" s="51">
        <v>40109</v>
      </c>
      <c r="I99" s="71">
        <v>16.12</v>
      </c>
      <c r="J99" s="71">
        <v>7.8</v>
      </c>
      <c r="K99" s="71">
        <v>16.010000000000002</v>
      </c>
      <c r="L99" s="71">
        <v>7.8</v>
      </c>
      <c r="M99" s="71">
        <v>10</v>
      </c>
      <c r="N99" s="71">
        <v>6.01</v>
      </c>
    </row>
    <row r="100" spans="8:14">
      <c r="H100" s="51">
        <v>40116</v>
      </c>
      <c r="I100" s="71">
        <v>16.559999999999999</v>
      </c>
      <c r="J100" s="71">
        <v>7.8</v>
      </c>
      <c r="K100" s="71">
        <v>15.98</v>
      </c>
      <c r="L100" s="71">
        <v>7.76</v>
      </c>
      <c r="M100" s="71">
        <v>9.6</v>
      </c>
      <c r="N100" s="71">
        <v>6.24</v>
      </c>
    </row>
    <row r="101" spans="8:14">
      <c r="H101" s="51">
        <v>40123</v>
      </c>
      <c r="I101" s="71">
        <v>16.12</v>
      </c>
      <c r="J101" s="71">
        <v>7.8</v>
      </c>
      <c r="K101" s="71">
        <v>15.99</v>
      </c>
      <c r="L101" s="71">
        <v>7.73</v>
      </c>
      <c r="M101" s="71">
        <v>9.6</v>
      </c>
      <c r="N101" s="71">
        <v>6.33</v>
      </c>
    </row>
    <row r="102" spans="8:14">
      <c r="H102" s="51">
        <v>40130</v>
      </c>
      <c r="I102" s="71">
        <v>16.899999999999999</v>
      </c>
      <c r="J102" s="71">
        <v>7.8</v>
      </c>
      <c r="K102" s="71">
        <v>16.02</v>
      </c>
      <c r="L102" s="71">
        <v>7.69</v>
      </c>
      <c r="M102" s="71">
        <v>10</v>
      </c>
      <c r="N102" s="71">
        <v>6.29</v>
      </c>
    </row>
    <row r="103" spans="8:14">
      <c r="H103" s="51">
        <v>40137</v>
      </c>
      <c r="I103" s="71">
        <v>13.8</v>
      </c>
      <c r="J103" s="71">
        <v>7.8</v>
      </c>
      <c r="K103" s="71">
        <v>16.02</v>
      </c>
      <c r="L103" s="71">
        <v>7.7</v>
      </c>
      <c r="M103" s="71">
        <v>9.9</v>
      </c>
      <c r="N103" s="71">
        <v>6.11</v>
      </c>
    </row>
    <row r="104" spans="8:14">
      <c r="H104" s="51">
        <v>40144</v>
      </c>
      <c r="I104" s="71">
        <v>12.33</v>
      </c>
      <c r="J104" s="71">
        <v>7.8</v>
      </c>
      <c r="K104" s="71">
        <v>16.03</v>
      </c>
      <c r="L104" s="71">
        <v>7.69</v>
      </c>
      <c r="M104" s="71">
        <v>9.9</v>
      </c>
      <c r="N104" s="71">
        <v>6.27</v>
      </c>
    </row>
    <row r="105" spans="8:14">
      <c r="H105" s="51">
        <v>40151</v>
      </c>
      <c r="I105" s="71">
        <v>15.4</v>
      </c>
      <c r="J105" s="71">
        <v>7.8</v>
      </c>
      <c r="K105" s="71">
        <v>16.03</v>
      </c>
      <c r="L105" s="71">
        <v>7.7</v>
      </c>
      <c r="M105" s="71">
        <v>10.1</v>
      </c>
      <c r="N105" s="71">
        <v>6.22</v>
      </c>
    </row>
    <row r="106" spans="8:14">
      <c r="H106" s="51">
        <v>40158</v>
      </c>
      <c r="I106" s="71">
        <v>14.25</v>
      </c>
      <c r="J106" s="71">
        <v>7.8</v>
      </c>
      <c r="K106" s="71">
        <v>16.03</v>
      </c>
      <c r="L106" s="71">
        <v>7.7</v>
      </c>
      <c r="M106" s="71">
        <v>10.1</v>
      </c>
      <c r="N106" s="71">
        <v>6.49</v>
      </c>
    </row>
    <row r="107" spans="8:14">
      <c r="H107" s="51">
        <v>40165</v>
      </c>
      <c r="I107" s="71">
        <v>14.25</v>
      </c>
      <c r="J107" s="71">
        <v>7.8</v>
      </c>
      <c r="K107" s="71">
        <v>16.03</v>
      </c>
      <c r="L107" s="71">
        <v>7.72</v>
      </c>
      <c r="M107" s="71">
        <v>10.1</v>
      </c>
      <c r="N107" s="71">
        <v>6.49</v>
      </c>
    </row>
    <row r="108" spans="8:14">
      <c r="H108" s="51">
        <v>40172</v>
      </c>
      <c r="I108" s="71">
        <v>14.25</v>
      </c>
      <c r="J108" s="71">
        <v>7.8</v>
      </c>
      <c r="K108" s="71">
        <v>16.05</v>
      </c>
      <c r="L108" s="71">
        <v>7.72</v>
      </c>
      <c r="M108" s="71">
        <v>10.1</v>
      </c>
      <c r="N108" s="71">
        <v>6.58</v>
      </c>
    </row>
    <row r="109" spans="8:14">
      <c r="H109" s="51">
        <v>40179</v>
      </c>
      <c r="I109" s="71">
        <v>14.74</v>
      </c>
      <c r="J109" s="71">
        <v>7.8</v>
      </c>
      <c r="K109" s="71">
        <v>16.03</v>
      </c>
      <c r="L109" s="71">
        <v>7.74</v>
      </c>
      <c r="M109" s="71">
        <v>10.3</v>
      </c>
      <c r="N109" s="71">
        <v>6.44</v>
      </c>
    </row>
    <row r="110" spans="8:14">
      <c r="H110" s="51">
        <v>40186</v>
      </c>
      <c r="I110" s="71">
        <v>14.25</v>
      </c>
      <c r="J110" s="71">
        <v>7.8</v>
      </c>
      <c r="K110" s="71">
        <v>16.05</v>
      </c>
      <c r="L110" s="71">
        <v>7.73</v>
      </c>
      <c r="M110" s="71">
        <v>10.4</v>
      </c>
      <c r="N110" s="71">
        <v>6.63</v>
      </c>
    </row>
    <row r="111" spans="8:14">
      <c r="H111" s="51">
        <v>40193</v>
      </c>
      <c r="I111" s="71">
        <v>10.8</v>
      </c>
      <c r="J111" s="71">
        <v>7.8</v>
      </c>
      <c r="K111" s="71">
        <v>16.03</v>
      </c>
      <c r="L111" s="71">
        <v>7.76</v>
      </c>
      <c r="M111" s="71">
        <v>10.4</v>
      </c>
      <c r="N111" s="71">
        <v>6.52</v>
      </c>
    </row>
    <row r="112" spans="8:14">
      <c r="H112" s="51">
        <v>40200</v>
      </c>
      <c r="I112" s="71">
        <v>13.87</v>
      </c>
      <c r="J112" s="71">
        <v>7.8</v>
      </c>
      <c r="K112" s="71">
        <v>16.02</v>
      </c>
      <c r="L112" s="71">
        <v>7.76</v>
      </c>
      <c r="M112" s="71">
        <v>12.9</v>
      </c>
      <c r="N112" s="71">
        <v>6.69</v>
      </c>
    </row>
    <row r="113" spans="8:14">
      <c r="H113" s="51">
        <v>40207</v>
      </c>
      <c r="I113" s="71">
        <v>16.55</v>
      </c>
      <c r="J113" s="71">
        <v>7.8</v>
      </c>
      <c r="K113" s="71">
        <v>16.010000000000002</v>
      </c>
      <c r="L113" s="71">
        <v>7.77</v>
      </c>
      <c r="M113" s="71">
        <v>10.6</v>
      </c>
      <c r="N113" s="71">
        <v>6.69</v>
      </c>
    </row>
    <row r="114" spans="8:14">
      <c r="H114" s="51">
        <v>40214</v>
      </c>
      <c r="I114" s="71">
        <v>14.25</v>
      </c>
      <c r="J114" s="71">
        <v>7.8</v>
      </c>
      <c r="K114" s="71">
        <v>16.02</v>
      </c>
      <c r="L114" s="71">
        <v>7.79</v>
      </c>
      <c r="M114" s="71">
        <v>10.8</v>
      </c>
      <c r="N114" s="71">
        <v>6.6</v>
      </c>
    </row>
    <row r="115" spans="8:14">
      <c r="H115" s="51">
        <v>40221</v>
      </c>
      <c r="I115" s="71">
        <v>12.33</v>
      </c>
      <c r="J115" s="71">
        <v>7.8</v>
      </c>
      <c r="K115" s="71">
        <v>16.059999999999999</v>
      </c>
      <c r="L115" s="71">
        <v>7.79</v>
      </c>
      <c r="M115" s="71">
        <v>10.5</v>
      </c>
      <c r="N115" s="71">
        <v>6.67</v>
      </c>
    </row>
    <row r="116" spans="8:14">
      <c r="H116" s="51">
        <v>40228</v>
      </c>
      <c r="I116" s="71">
        <v>0</v>
      </c>
      <c r="J116" s="71">
        <v>0</v>
      </c>
      <c r="K116" s="71">
        <v>16.05</v>
      </c>
      <c r="L116" s="71">
        <v>7.78</v>
      </c>
      <c r="M116" s="71">
        <v>11.5</v>
      </c>
      <c r="N116" s="71">
        <v>6.56</v>
      </c>
    </row>
    <row r="117" spans="8:14">
      <c r="H117" s="51">
        <v>40235</v>
      </c>
      <c r="I117" s="71">
        <v>13.87</v>
      </c>
      <c r="J117" s="71">
        <v>7.8</v>
      </c>
      <c r="K117" s="71">
        <v>16.059999999999999</v>
      </c>
      <c r="L117" s="71">
        <v>7.76</v>
      </c>
      <c r="M117" s="71">
        <v>12</v>
      </c>
      <c r="N117" s="71">
        <v>6.07</v>
      </c>
    </row>
    <row r="118" spans="8:14">
      <c r="H118" s="51">
        <v>40242</v>
      </c>
      <c r="I118" s="71">
        <v>14.89</v>
      </c>
      <c r="J118" s="71">
        <v>7.8</v>
      </c>
      <c r="K118" s="71">
        <v>16.059999999999999</v>
      </c>
      <c r="L118" s="71">
        <v>7.74</v>
      </c>
      <c r="M118" s="71">
        <v>11.3</v>
      </c>
      <c r="N118" s="71">
        <v>5.98</v>
      </c>
    </row>
    <row r="119" spans="8:14">
      <c r="H119" s="51">
        <v>40249</v>
      </c>
      <c r="I119" s="71">
        <v>14.25</v>
      </c>
      <c r="J119" s="71">
        <v>7.8</v>
      </c>
      <c r="K119" s="71">
        <v>16.04</v>
      </c>
      <c r="L119" s="71">
        <v>7.72</v>
      </c>
      <c r="M119" s="71">
        <v>11.1</v>
      </c>
      <c r="N119" s="71">
        <v>5.85</v>
      </c>
    </row>
    <row r="120" spans="8:14">
      <c r="H120" s="51">
        <v>40256</v>
      </c>
      <c r="I120" s="71">
        <v>14.89</v>
      </c>
      <c r="J120" s="71">
        <v>7.8</v>
      </c>
      <c r="K120" s="71">
        <v>16.03</v>
      </c>
      <c r="L120" s="71">
        <v>7.68</v>
      </c>
      <c r="M120" s="71">
        <v>10.8</v>
      </c>
      <c r="N120" s="71">
        <v>6.07</v>
      </c>
    </row>
    <row r="121" spans="8:14">
      <c r="H121" s="51">
        <v>40263</v>
      </c>
      <c r="I121" s="71">
        <v>14.89</v>
      </c>
      <c r="J121" s="71">
        <v>7.8</v>
      </c>
      <c r="K121" s="71">
        <v>15.99</v>
      </c>
      <c r="L121" s="71">
        <v>7.66</v>
      </c>
      <c r="M121" s="71">
        <v>10.8</v>
      </c>
      <c r="N121" s="71">
        <v>5.94</v>
      </c>
    </row>
    <row r="122" spans="8:14">
      <c r="H122" s="51">
        <v>40270</v>
      </c>
      <c r="I122" s="71">
        <v>15.4</v>
      </c>
      <c r="J122" s="71">
        <v>7.8</v>
      </c>
      <c r="K122" s="71">
        <v>15.96</v>
      </c>
      <c r="L122" s="71">
        <v>7.65</v>
      </c>
      <c r="M122" s="71">
        <v>10.6</v>
      </c>
      <c r="N122" s="71">
        <v>5.74</v>
      </c>
    </row>
    <row r="123" spans="8:14">
      <c r="H123" s="51">
        <v>40277</v>
      </c>
      <c r="I123" s="71">
        <v>15.4</v>
      </c>
      <c r="J123" s="71">
        <v>7.8</v>
      </c>
      <c r="K123" s="71">
        <v>15.96</v>
      </c>
      <c r="L123" s="71">
        <v>7.63</v>
      </c>
      <c r="M123" s="71">
        <v>10.5</v>
      </c>
      <c r="N123" s="71">
        <v>5.83</v>
      </c>
    </row>
    <row r="124" spans="8:14">
      <c r="H124" s="51">
        <v>40284</v>
      </c>
      <c r="I124" s="71">
        <v>15.4</v>
      </c>
      <c r="J124" s="71">
        <v>7.8</v>
      </c>
      <c r="K124" s="71">
        <v>15.94</v>
      </c>
      <c r="L124" s="71">
        <v>7.6</v>
      </c>
      <c r="M124" s="71">
        <v>10.3</v>
      </c>
      <c r="N124" s="71">
        <v>5.87</v>
      </c>
    </row>
    <row r="125" spans="8:14">
      <c r="H125" s="51">
        <v>40291</v>
      </c>
      <c r="I125" s="71">
        <v>16.32</v>
      </c>
      <c r="J125" s="71">
        <v>7.8</v>
      </c>
      <c r="K125" s="71">
        <v>15.93</v>
      </c>
      <c r="L125" s="71">
        <v>7.59</v>
      </c>
      <c r="M125" s="71">
        <v>10.199999999999999</v>
      </c>
      <c r="N125" s="71">
        <v>6.15</v>
      </c>
    </row>
    <row r="126" spans="8:14">
      <c r="H126" s="51">
        <v>40298</v>
      </c>
      <c r="I126" s="71">
        <v>14.89</v>
      </c>
      <c r="J126" s="71">
        <v>7.8</v>
      </c>
      <c r="K126" s="71">
        <v>15.88</v>
      </c>
      <c r="L126" s="71">
        <v>7.59</v>
      </c>
      <c r="M126" s="71">
        <v>10.3</v>
      </c>
      <c r="N126" s="71">
        <v>6.09</v>
      </c>
    </row>
    <row r="127" spans="8:14">
      <c r="H127" s="51">
        <v>40305</v>
      </c>
      <c r="I127" s="71">
        <v>15.4</v>
      </c>
      <c r="J127" s="71">
        <v>7.8</v>
      </c>
      <c r="K127" s="71">
        <v>15.84</v>
      </c>
      <c r="L127" s="71">
        <v>7.58</v>
      </c>
      <c r="M127" s="71">
        <v>10.3</v>
      </c>
      <c r="N127" s="71">
        <v>6.09</v>
      </c>
    </row>
    <row r="128" spans="8:14">
      <c r="H128" s="51">
        <v>40312</v>
      </c>
      <c r="I128" s="71">
        <v>15.4</v>
      </c>
      <c r="J128" s="71">
        <v>7.8</v>
      </c>
      <c r="K128" s="71">
        <v>15.83</v>
      </c>
      <c r="L128" s="71">
        <v>7.58</v>
      </c>
      <c r="M128" s="71">
        <v>10.3</v>
      </c>
      <c r="N128" s="71">
        <v>6.16</v>
      </c>
    </row>
    <row r="129" spans="8:14">
      <c r="H129" s="51">
        <v>40319</v>
      </c>
      <c r="I129" s="71">
        <v>13.43</v>
      </c>
      <c r="J129" s="71">
        <v>7.8</v>
      </c>
      <c r="K129" s="71">
        <v>15.82</v>
      </c>
      <c r="L129" s="71">
        <v>7.57</v>
      </c>
      <c r="M129" s="71">
        <v>10.3</v>
      </c>
      <c r="N129" s="71">
        <v>6.16</v>
      </c>
    </row>
    <row r="130" spans="8:14">
      <c r="H130" s="51">
        <v>40326</v>
      </c>
      <c r="I130" s="71">
        <v>13.43</v>
      </c>
      <c r="J130" s="71">
        <v>7.8</v>
      </c>
      <c r="K130" s="71">
        <v>15.82</v>
      </c>
      <c r="L130" s="71">
        <v>7.58</v>
      </c>
      <c r="M130" s="71">
        <v>10.1</v>
      </c>
      <c r="N130" s="71">
        <v>6.16</v>
      </c>
    </row>
    <row r="131" spans="8:14">
      <c r="H131" s="51">
        <v>40333</v>
      </c>
      <c r="I131" s="71">
        <v>15.4</v>
      </c>
      <c r="J131" s="71">
        <v>7.8</v>
      </c>
      <c r="K131" s="71">
        <v>15.8</v>
      </c>
      <c r="L131" s="71">
        <v>7.6</v>
      </c>
      <c r="M131" s="71">
        <v>10.1</v>
      </c>
      <c r="N131" s="71">
        <v>6.38</v>
      </c>
    </row>
    <row r="132" spans="8:14">
      <c r="H132" s="51">
        <v>40340</v>
      </c>
      <c r="I132" s="71">
        <v>14.89</v>
      </c>
      <c r="J132" s="71">
        <v>7.8</v>
      </c>
      <c r="K132" s="71">
        <v>15.79</v>
      </c>
      <c r="L132" s="71">
        <v>7.61</v>
      </c>
      <c r="M132" s="71">
        <v>10.199999999999999</v>
      </c>
      <c r="N132" s="71">
        <v>6.78</v>
      </c>
    </row>
    <row r="133" spans="8:14">
      <c r="H133" s="51">
        <v>40347</v>
      </c>
      <c r="I133" s="71">
        <v>14.74</v>
      </c>
      <c r="J133" s="71">
        <v>7.8</v>
      </c>
      <c r="K133" s="71">
        <v>15.77</v>
      </c>
      <c r="L133" s="71">
        <v>7.63</v>
      </c>
      <c r="M133" s="71">
        <v>10.3</v>
      </c>
      <c r="N133" s="71">
        <v>6.84</v>
      </c>
    </row>
    <row r="134" spans="8:14">
      <c r="H134" s="51">
        <v>40354</v>
      </c>
      <c r="I134" s="71">
        <v>15.4</v>
      </c>
      <c r="J134" s="71">
        <v>7.8</v>
      </c>
      <c r="K134" s="71">
        <v>15.75</v>
      </c>
      <c r="L134" s="71">
        <v>7.65</v>
      </c>
      <c r="M134" s="71">
        <v>10.3</v>
      </c>
      <c r="N134" s="71">
        <v>6.8</v>
      </c>
    </row>
    <row r="135" spans="8:14">
      <c r="H135" s="51">
        <v>40361</v>
      </c>
      <c r="I135" s="71">
        <v>15.4</v>
      </c>
      <c r="J135" s="71">
        <v>7.8</v>
      </c>
      <c r="K135" s="71">
        <v>15.75</v>
      </c>
      <c r="L135" s="71">
        <v>7.67</v>
      </c>
      <c r="M135" s="71">
        <v>10.5</v>
      </c>
      <c r="N135" s="71">
        <v>6.6</v>
      </c>
    </row>
    <row r="136" spans="8:14">
      <c r="H136" s="51">
        <v>40368</v>
      </c>
      <c r="I136" s="71">
        <v>14.89</v>
      </c>
      <c r="J136" s="71">
        <v>7.8</v>
      </c>
      <c r="K136" s="71">
        <v>15.73</v>
      </c>
      <c r="L136" s="71">
        <v>7.67</v>
      </c>
      <c r="M136" s="71">
        <v>10.4</v>
      </c>
      <c r="N136" s="71">
        <v>6.43</v>
      </c>
    </row>
    <row r="137" spans="8:14">
      <c r="H137" s="51">
        <v>40375</v>
      </c>
      <c r="I137" s="71">
        <v>15.4</v>
      </c>
      <c r="J137" s="71">
        <v>7.8</v>
      </c>
      <c r="K137" s="71">
        <v>15.74</v>
      </c>
      <c r="L137" s="71">
        <v>7.7</v>
      </c>
      <c r="M137" s="71">
        <v>10.8</v>
      </c>
      <c r="N137" s="71">
        <v>7.4</v>
      </c>
    </row>
    <row r="138" spans="8:14">
      <c r="H138" s="51">
        <v>40382</v>
      </c>
      <c r="I138" s="71">
        <v>14.88</v>
      </c>
      <c r="J138" s="71">
        <v>7.82</v>
      </c>
      <c r="K138" s="71">
        <v>15.75</v>
      </c>
      <c r="L138" s="71">
        <v>7.75</v>
      </c>
      <c r="M138" s="71">
        <v>11.5</v>
      </c>
      <c r="N138" s="71">
        <v>7.56</v>
      </c>
    </row>
    <row r="139" spans="8:14">
      <c r="H139" s="51">
        <v>40389</v>
      </c>
      <c r="I139" s="71">
        <v>15.9</v>
      </c>
      <c r="J139" s="71">
        <v>7.89</v>
      </c>
      <c r="K139" s="71">
        <v>15.77</v>
      </c>
      <c r="L139" s="71">
        <v>7.86</v>
      </c>
      <c r="M139" s="71">
        <v>11.7</v>
      </c>
      <c r="N139" s="71">
        <v>7.45</v>
      </c>
    </row>
    <row r="140" spans="8:14">
      <c r="H140" s="51">
        <v>40396</v>
      </c>
      <c r="I140" s="71">
        <v>15.33</v>
      </c>
      <c r="J140" s="71">
        <v>7.84</v>
      </c>
      <c r="K140" s="71">
        <v>15.83</v>
      </c>
      <c r="L140" s="71">
        <v>8</v>
      </c>
      <c r="M140" s="71">
        <v>12.4</v>
      </c>
      <c r="N140" s="71">
        <v>7.89</v>
      </c>
    </row>
    <row r="141" spans="8:14">
      <c r="H141" s="51">
        <v>40403</v>
      </c>
      <c r="I141" s="71">
        <v>14.62</v>
      </c>
      <c r="J141" s="71">
        <v>8.2200000000000006</v>
      </c>
      <c r="K141" s="71">
        <v>15.85</v>
      </c>
      <c r="L141" s="71">
        <v>8.1199999999999992</v>
      </c>
      <c r="M141" s="71">
        <v>12.5</v>
      </c>
      <c r="N141" s="71">
        <v>8.16</v>
      </c>
    </row>
    <row r="142" spans="8:14">
      <c r="H142" s="51">
        <v>40410</v>
      </c>
      <c r="I142" s="71">
        <v>16.899999999999999</v>
      </c>
      <c r="J142" s="71">
        <v>8.57</v>
      </c>
      <c r="K142" s="71">
        <v>15.88</v>
      </c>
      <c r="L142" s="71">
        <v>8.23</v>
      </c>
      <c r="M142" s="71">
        <v>12.4</v>
      </c>
      <c r="N142" s="71">
        <v>8.9</v>
      </c>
    </row>
    <row r="143" spans="8:14">
      <c r="H143" s="51">
        <v>40417</v>
      </c>
      <c r="I143" s="71">
        <v>16.899999999999999</v>
      </c>
      <c r="J143" s="71">
        <v>9.14</v>
      </c>
      <c r="K143" s="71">
        <v>15.88</v>
      </c>
      <c r="L143" s="71">
        <v>8.3800000000000008</v>
      </c>
      <c r="M143" s="71">
        <v>12.1</v>
      </c>
      <c r="N143" s="71">
        <v>8.9</v>
      </c>
    </row>
    <row r="144" spans="8:14">
      <c r="H144" s="51">
        <v>40424</v>
      </c>
      <c r="I144" s="71">
        <v>16.079999999999998</v>
      </c>
      <c r="J144" s="71">
        <v>8.9700000000000006</v>
      </c>
      <c r="K144" s="71">
        <v>15.87</v>
      </c>
      <c r="L144" s="71">
        <v>8.5</v>
      </c>
      <c r="M144" s="71">
        <v>12.2</v>
      </c>
      <c r="N144" s="71">
        <v>7.8</v>
      </c>
    </row>
    <row r="145" spans="8:14">
      <c r="H145" s="51">
        <v>40431</v>
      </c>
      <c r="I145" s="71">
        <v>16.899999999999999</v>
      </c>
      <c r="J145" s="71">
        <v>9.01</v>
      </c>
      <c r="K145" s="71">
        <v>15.89</v>
      </c>
      <c r="L145" s="71">
        <v>8.6300000000000008</v>
      </c>
      <c r="M145" s="71">
        <v>12.5</v>
      </c>
      <c r="N145" s="71">
        <v>8.0500000000000007</v>
      </c>
    </row>
    <row r="146" spans="8:14">
      <c r="H146" s="51">
        <v>40438</v>
      </c>
      <c r="I146" s="71">
        <v>16.079999999999998</v>
      </c>
      <c r="J146" s="71">
        <v>7.94</v>
      </c>
      <c r="K146" s="71">
        <v>15.94</v>
      </c>
      <c r="L146" s="71">
        <v>8.73</v>
      </c>
      <c r="M146" s="71">
        <v>12.9</v>
      </c>
      <c r="N146" s="71">
        <v>7.8</v>
      </c>
    </row>
    <row r="147" spans="8:14">
      <c r="H147" s="51">
        <v>40445</v>
      </c>
      <c r="I147" s="71">
        <v>15.53</v>
      </c>
      <c r="J147" s="71">
        <v>7.8</v>
      </c>
      <c r="K147" s="71">
        <v>15.99</v>
      </c>
      <c r="L147" s="71">
        <v>8.77</v>
      </c>
      <c r="M147" s="71">
        <v>12.1</v>
      </c>
      <c r="N147" s="71">
        <v>7.8</v>
      </c>
    </row>
    <row r="148" spans="8:14">
      <c r="H148" s="51">
        <v>40452</v>
      </c>
      <c r="I148" s="71">
        <v>16.22</v>
      </c>
      <c r="J148" s="71">
        <v>7.92</v>
      </c>
      <c r="K148" s="71">
        <v>16.05</v>
      </c>
      <c r="L148" s="71">
        <v>8.7799999999999994</v>
      </c>
      <c r="M148" s="71">
        <v>0</v>
      </c>
      <c r="N148" s="71">
        <v>0</v>
      </c>
    </row>
    <row r="149" spans="8:14">
      <c r="H149" s="51">
        <v>40459</v>
      </c>
      <c r="I149" s="71">
        <v>12.8</v>
      </c>
      <c r="J149" s="71">
        <v>8.31</v>
      </c>
      <c r="K149" s="71">
        <v>16.11</v>
      </c>
      <c r="L149" s="71">
        <v>8.7899999999999991</v>
      </c>
      <c r="M149" s="71">
        <v>11.3</v>
      </c>
      <c r="N149" s="71">
        <v>7.2</v>
      </c>
    </row>
    <row r="150" spans="8:14">
      <c r="H150" s="51">
        <v>40466</v>
      </c>
      <c r="I150" s="71">
        <v>16.579999999999998</v>
      </c>
      <c r="J150" s="71">
        <v>8.33</v>
      </c>
      <c r="K150" s="71">
        <v>16.14</v>
      </c>
      <c r="L150" s="71">
        <v>8.7799999999999994</v>
      </c>
      <c r="M150" s="71">
        <v>11.1</v>
      </c>
      <c r="N150" s="71">
        <v>7.15</v>
      </c>
    </row>
    <row r="151" spans="8:14">
      <c r="H151" s="51">
        <v>40473</v>
      </c>
      <c r="I151" s="71">
        <v>15.26</v>
      </c>
      <c r="J151" s="71">
        <v>8.6</v>
      </c>
      <c r="K151" s="71">
        <v>16.190000000000001</v>
      </c>
      <c r="L151" s="71">
        <v>8.77</v>
      </c>
      <c r="M151" s="71">
        <v>11.3</v>
      </c>
      <c r="N151" s="71">
        <v>7.67</v>
      </c>
    </row>
    <row r="152" spans="8:14">
      <c r="H152" s="51">
        <v>40480</v>
      </c>
      <c r="I152" s="71">
        <v>16.43</v>
      </c>
      <c r="J152" s="71">
        <v>8.57</v>
      </c>
      <c r="K152" s="71">
        <v>16.22</v>
      </c>
      <c r="L152" s="71">
        <v>8.8000000000000007</v>
      </c>
      <c r="M152" s="71">
        <v>11.8</v>
      </c>
      <c r="N152" s="71">
        <v>8.11</v>
      </c>
    </row>
    <row r="153" spans="8:14">
      <c r="H153" s="51">
        <v>40487</v>
      </c>
      <c r="I153" s="71">
        <v>18.25</v>
      </c>
      <c r="J153" s="71">
        <v>8.7799999999999994</v>
      </c>
      <c r="K153" s="71">
        <v>16.27</v>
      </c>
      <c r="L153" s="71">
        <v>8.8699999999999992</v>
      </c>
      <c r="M153" s="71">
        <v>12.2</v>
      </c>
      <c r="N153" s="71">
        <v>8.59</v>
      </c>
    </row>
    <row r="154" spans="8:14">
      <c r="H154" s="51">
        <v>40494</v>
      </c>
      <c r="I154" s="71">
        <v>18.25</v>
      </c>
      <c r="J154" s="71">
        <v>8.85</v>
      </c>
      <c r="K154" s="71">
        <v>16.350000000000001</v>
      </c>
      <c r="L154" s="71">
        <v>8.9499999999999993</v>
      </c>
      <c r="M154" s="71">
        <v>0</v>
      </c>
      <c r="N154" s="71">
        <v>0</v>
      </c>
    </row>
    <row r="155" spans="8:14">
      <c r="H155" s="51">
        <v>40501</v>
      </c>
      <c r="I155" s="71">
        <v>17.809999999999999</v>
      </c>
      <c r="J155" s="71">
        <v>9.08</v>
      </c>
      <c r="K155" s="71">
        <v>16.43</v>
      </c>
      <c r="L155" s="71">
        <v>9.0500000000000007</v>
      </c>
      <c r="M155" s="71">
        <v>13.1</v>
      </c>
      <c r="N155" s="71">
        <v>8.61</v>
      </c>
    </row>
    <row r="156" spans="8:14">
      <c r="H156" s="51">
        <v>40508</v>
      </c>
      <c r="I156" s="71">
        <v>15.5</v>
      </c>
      <c r="J156" s="71">
        <v>9.2899999999999991</v>
      </c>
      <c r="K156" s="71">
        <v>16.489999999999998</v>
      </c>
      <c r="L156" s="71">
        <v>9.15</v>
      </c>
      <c r="M156" s="71">
        <v>12.4</v>
      </c>
      <c r="N156" s="71">
        <v>8.3800000000000008</v>
      </c>
    </row>
    <row r="157" spans="8:14">
      <c r="H157" s="51">
        <v>40515</v>
      </c>
      <c r="I157" s="71">
        <v>18.829999999999998</v>
      </c>
      <c r="J157" s="71">
        <v>8.99</v>
      </c>
      <c r="K157" s="71">
        <v>16.579999999999998</v>
      </c>
      <c r="L157" s="71">
        <v>9.1999999999999993</v>
      </c>
      <c r="M157" s="71">
        <v>12.8</v>
      </c>
      <c r="N157" s="71">
        <v>8.3800000000000008</v>
      </c>
    </row>
    <row r="158" spans="8:14">
      <c r="H158" s="51">
        <v>40522</v>
      </c>
      <c r="I158" s="71">
        <v>18.5</v>
      </c>
      <c r="J158" s="71">
        <v>8.75</v>
      </c>
      <c r="K158" s="71">
        <v>16.66</v>
      </c>
      <c r="L158" s="71">
        <v>9.2200000000000006</v>
      </c>
      <c r="M158" s="71">
        <v>0</v>
      </c>
      <c r="N158" s="71">
        <v>0</v>
      </c>
    </row>
    <row r="159" spans="8:14">
      <c r="H159" s="51">
        <v>40529</v>
      </c>
      <c r="I159" s="71">
        <v>19.59</v>
      </c>
      <c r="J159" s="71">
        <v>8.67</v>
      </c>
      <c r="K159" s="71">
        <v>16.73</v>
      </c>
      <c r="L159" s="71">
        <v>9.24</v>
      </c>
      <c r="M159" s="71">
        <v>12.9</v>
      </c>
      <c r="N159" s="71">
        <v>8.3800000000000008</v>
      </c>
    </row>
    <row r="160" spans="8:14">
      <c r="H160" s="51">
        <v>40536</v>
      </c>
      <c r="I160" s="71">
        <v>19.25</v>
      </c>
      <c r="J160" s="71">
        <v>8.92</v>
      </c>
      <c r="K160" s="71">
        <v>16.75</v>
      </c>
      <c r="L160" s="71">
        <v>9.24</v>
      </c>
      <c r="M160" s="71">
        <v>12.9</v>
      </c>
      <c r="N160" s="71">
        <v>8.43</v>
      </c>
    </row>
    <row r="161" spans="8:14">
      <c r="H161" s="51">
        <v>40543</v>
      </c>
      <c r="I161" s="71">
        <v>19.45</v>
      </c>
      <c r="J161" s="71">
        <v>8.92</v>
      </c>
      <c r="K161" s="71">
        <v>16.77</v>
      </c>
      <c r="L161" s="71">
        <v>9.2799999999999994</v>
      </c>
      <c r="M161" s="71">
        <v>12.9</v>
      </c>
      <c r="N161" s="71">
        <v>8.2899999999999991</v>
      </c>
    </row>
    <row r="162" spans="8:14">
      <c r="H162" s="51">
        <v>40550</v>
      </c>
      <c r="I162" s="71">
        <v>18.7</v>
      </c>
      <c r="J162" s="71">
        <v>8.91</v>
      </c>
      <c r="K162" s="71">
        <v>16.829999999999998</v>
      </c>
      <c r="L162" s="71">
        <v>9.32</v>
      </c>
      <c r="M162" s="71">
        <v>12.8</v>
      </c>
      <c r="N162" s="71">
        <v>8.3800000000000008</v>
      </c>
    </row>
    <row r="163" spans="8:14">
      <c r="H163" s="51">
        <v>40557</v>
      </c>
      <c r="I163" s="71">
        <v>19.059999999999999</v>
      </c>
      <c r="J163" s="71">
        <v>9.31</v>
      </c>
      <c r="K163" s="71">
        <v>16.850000000000001</v>
      </c>
      <c r="L163" s="71">
        <v>9.3699999999999992</v>
      </c>
      <c r="M163" s="71">
        <v>12.8</v>
      </c>
      <c r="N163" s="71">
        <v>8.9</v>
      </c>
    </row>
    <row r="164" spans="8:14">
      <c r="H164" s="51">
        <v>40564</v>
      </c>
      <c r="I164" s="71">
        <v>18.829999999999998</v>
      </c>
      <c r="J164" s="71">
        <v>9.6</v>
      </c>
      <c r="K164" s="71">
        <v>16.89</v>
      </c>
      <c r="L164" s="71">
        <v>9.4600000000000009</v>
      </c>
      <c r="M164" s="71">
        <v>13.2</v>
      </c>
      <c r="N164" s="71">
        <v>8.85</v>
      </c>
    </row>
    <row r="165" spans="8:14">
      <c r="H165" s="51">
        <v>40571</v>
      </c>
      <c r="I165" s="71">
        <v>18.170000000000002</v>
      </c>
      <c r="J165" s="71">
        <v>9.8000000000000007</v>
      </c>
      <c r="K165" s="71">
        <v>16.97</v>
      </c>
      <c r="L165" s="71">
        <v>9.5500000000000007</v>
      </c>
      <c r="M165" s="71">
        <v>14.2</v>
      </c>
      <c r="N165" s="71">
        <v>8.94</v>
      </c>
    </row>
    <row r="166" spans="8:14">
      <c r="H166" s="51">
        <v>40578</v>
      </c>
      <c r="I166" s="71">
        <v>15.5</v>
      </c>
      <c r="J166" s="71">
        <v>9.1</v>
      </c>
      <c r="K166" s="71">
        <v>17.03</v>
      </c>
      <c r="L166" s="71">
        <v>9.6199999999999992</v>
      </c>
      <c r="M166" s="71">
        <v>0</v>
      </c>
      <c r="N166" s="71">
        <v>0</v>
      </c>
    </row>
    <row r="167" spans="8:14">
      <c r="H167" s="51">
        <v>40585</v>
      </c>
      <c r="I167" s="71">
        <v>15.5</v>
      </c>
      <c r="J167" s="71">
        <v>8.1999999999999993</v>
      </c>
      <c r="K167" s="71">
        <v>17.07</v>
      </c>
      <c r="L167" s="71">
        <v>9.66</v>
      </c>
      <c r="M167" s="71">
        <v>12.7</v>
      </c>
      <c r="N167" s="71">
        <v>7.53</v>
      </c>
    </row>
    <row r="168" spans="8:14">
      <c r="H168" s="51">
        <v>40592</v>
      </c>
      <c r="I168" s="71">
        <v>18.41</v>
      </c>
      <c r="J168" s="71">
        <v>7.91</v>
      </c>
      <c r="K168" s="71">
        <v>17.12</v>
      </c>
      <c r="L168" s="71">
        <v>9.6300000000000008</v>
      </c>
      <c r="M168" s="71">
        <v>12</v>
      </c>
      <c r="N168" s="71">
        <v>7.6</v>
      </c>
    </row>
    <row r="169" spans="8:14">
      <c r="H169" s="51">
        <v>40599</v>
      </c>
      <c r="I169" s="71">
        <v>18.829999999999998</v>
      </c>
      <c r="J169" s="71">
        <v>7.8</v>
      </c>
      <c r="K169" s="71">
        <v>17.13</v>
      </c>
      <c r="L169" s="71">
        <v>9.57</v>
      </c>
      <c r="M169" s="71">
        <v>12.2</v>
      </c>
      <c r="N169" s="71">
        <v>7.26</v>
      </c>
    </row>
    <row r="170" spans="8:14">
      <c r="H170" s="51">
        <v>40606</v>
      </c>
      <c r="I170" s="71">
        <v>19.14</v>
      </c>
      <c r="J170" s="71">
        <v>7.8</v>
      </c>
      <c r="K170" s="71">
        <v>17.11</v>
      </c>
      <c r="L170" s="71">
        <v>9.48</v>
      </c>
      <c r="M170" s="71">
        <v>12.5</v>
      </c>
      <c r="N170" s="71">
        <v>6.9</v>
      </c>
    </row>
    <row r="171" spans="8:14">
      <c r="H171" s="51">
        <v>40613</v>
      </c>
      <c r="I171" s="71">
        <v>18.41</v>
      </c>
      <c r="J171" s="71">
        <v>7.8</v>
      </c>
      <c r="K171" s="71">
        <v>17.12</v>
      </c>
      <c r="L171" s="71">
        <v>9.36</v>
      </c>
      <c r="M171" s="71">
        <v>12.6</v>
      </c>
      <c r="N171" s="71">
        <v>6.74</v>
      </c>
    </row>
    <row r="172" spans="8:14">
      <c r="H172" s="51">
        <v>40620</v>
      </c>
      <c r="I172" s="71">
        <v>18.55</v>
      </c>
      <c r="J172" s="71">
        <v>7.8</v>
      </c>
      <c r="K172" s="71">
        <v>17.170000000000002</v>
      </c>
      <c r="L172" s="71">
        <v>9.26</v>
      </c>
      <c r="M172" s="71">
        <v>12.8</v>
      </c>
      <c r="N172" s="71">
        <v>6.72</v>
      </c>
    </row>
    <row r="173" spans="8:14">
      <c r="H173" s="51">
        <v>40627</v>
      </c>
      <c r="I173" s="71">
        <v>19.75</v>
      </c>
      <c r="J173" s="71">
        <v>7.83</v>
      </c>
      <c r="K173" s="71">
        <v>17.2</v>
      </c>
      <c r="L173" s="71">
        <v>9.14</v>
      </c>
      <c r="M173" s="71">
        <v>12.4</v>
      </c>
      <c r="N173" s="71">
        <v>7.3</v>
      </c>
    </row>
    <row r="174" spans="8:14">
      <c r="H174" s="51">
        <v>40634</v>
      </c>
      <c r="I174" s="71">
        <v>19.36</v>
      </c>
      <c r="J174" s="71">
        <v>7.87</v>
      </c>
      <c r="K174" s="71">
        <v>17.23</v>
      </c>
      <c r="L174" s="71">
        <v>9.09</v>
      </c>
      <c r="M174" s="71">
        <v>12</v>
      </c>
      <c r="N174" s="71">
        <v>7.2</v>
      </c>
    </row>
    <row r="175" spans="8:14">
      <c r="H175" s="51">
        <v>40641</v>
      </c>
      <c r="I175" s="71">
        <v>19.28</v>
      </c>
      <c r="J175" s="71">
        <v>7.8</v>
      </c>
      <c r="K175" s="71">
        <v>17.25</v>
      </c>
      <c r="L175" s="71">
        <v>9.07</v>
      </c>
      <c r="M175" s="71">
        <v>12</v>
      </c>
      <c r="N175" s="71">
        <v>7.15</v>
      </c>
    </row>
    <row r="176" spans="8:14">
      <c r="H176" s="51">
        <v>40648</v>
      </c>
      <c r="I176" s="71">
        <v>19.36</v>
      </c>
      <c r="J176" s="71">
        <v>7.82</v>
      </c>
      <c r="K176" s="71">
        <v>17.25</v>
      </c>
      <c r="L176" s="71">
        <v>9.0399999999999991</v>
      </c>
      <c r="M176" s="71">
        <v>12</v>
      </c>
      <c r="N176" s="71">
        <v>7.5</v>
      </c>
    </row>
    <row r="177" spans="8:14">
      <c r="H177" s="51">
        <v>40655</v>
      </c>
      <c r="I177" s="71">
        <v>19.36</v>
      </c>
      <c r="J177" s="71">
        <v>7.8</v>
      </c>
      <c r="K177" s="71">
        <v>17.25</v>
      </c>
      <c r="L177" s="71">
        <v>9.02</v>
      </c>
      <c r="M177" s="71">
        <v>11.9</v>
      </c>
      <c r="N177" s="71">
        <v>7.4</v>
      </c>
    </row>
    <row r="178" spans="8:14">
      <c r="H178" s="51">
        <v>40662</v>
      </c>
      <c r="I178" s="71">
        <v>18.59</v>
      </c>
      <c r="J178" s="71">
        <v>7.81</v>
      </c>
      <c r="K178" s="71">
        <v>17.260000000000002</v>
      </c>
      <c r="L178" s="71">
        <v>9.01</v>
      </c>
      <c r="M178" s="71">
        <v>12.2</v>
      </c>
      <c r="N178" s="71">
        <v>7.63</v>
      </c>
    </row>
    <row r="179" spans="8:14">
      <c r="H179" s="51">
        <v>40669</v>
      </c>
      <c r="I179" s="71">
        <v>19.36</v>
      </c>
      <c r="J179" s="71">
        <v>7.82</v>
      </c>
      <c r="K179" s="71">
        <v>17.27</v>
      </c>
      <c r="L179" s="71">
        <v>9.0399999999999991</v>
      </c>
      <c r="M179" s="71">
        <v>12.2</v>
      </c>
      <c r="N179" s="71">
        <v>8.5500000000000007</v>
      </c>
    </row>
    <row r="180" spans="8:14">
      <c r="H180" s="51">
        <v>40676</v>
      </c>
      <c r="I180" s="71">
        <v>19.04</v>
      </c>
      <c r="J180" s="71">
        <v>8.24</v>
      </c>
      <c r="K180" s="71">
        <v>17.29</v>
      </c>
      <c r="L180" s="71">
        <v>9.11</v>
      </c>
      <c r="M180" s="71">
        <v>12.8</v>
      </c>
      <c r="N180" s="71">
        <v>8.6</v>
      </c>
    </row>
    <row r="181" spans="8:14">
      <c r="H181" s="51">
        <v>40683</v>
      </c>
      <c r="I181" s="71">
        <v>19.36</v>
      </c>
      <c r="J181" s="71">
        <v>9.1</v>
      </c>
      <c r="K181" s="71">
        <v>17.309999999999999</v>
      </c>
      <c r="L181" s="71">
        <v>9.23</v>
      </c>
      <c r="M181" s="71">
        <v>12.5</v>
      </c>
      <c r="N181" s="71">
        <v>8.85</v>
      </c>
    </row>
    <row r="182" spans="8:14">
      <c r="H182" s="51">
        <v>40690</v>
      </c>
      <c r="I182" s="71">
        <v>18.899999999999999</v>
      </c>
      <c r="J182" s="71">
        <v>9.3699999999999992</v>
      </c>
      <c r="K182" s="71">
        <v>17.350000000000001</v>
      </c>
      <c r="L182" s="71">
        <v>9.36</v>
      </c>
      <c r="M182" s="71">
        <v>12.5</v>
      </c>
      <c r="N182" s="71">
        <v>9.3000000000000007</v>
      </c>
    </row>
    <row r="183" spans="8:14">
      <c r="H183" s="51">
        <v>40697</v>
      </c>
      <c r="I183" s="71">
        <v>20.46</v>
      </c>
      <c r="J183" s="71">
        <v>9.41</v>
      </c>
      <c r="K183" s="71">
        <v>17.36</v>
      </c>
      <c r="L183" s="71">
        <v>9.4499999999999993</v>
      </c>
      <c r="M183" s="71">
        <v>12.5</v>
      </c>
      <c r="N183" s="71">
        <v>9</v>
      </c>
    </row>
    <row r="184" spans="8:14">
      <c r="H184" s="51">
        <v>40704</v>
      </c>
      <c r="I184" s="71">
        <v>20.22</v>
      </c>
      <c r="J184" s="71">
        <v>8.92</v>
      </c>
      <c r="K184" s="71">
        <v>17.37</v>
      </c>
      <c r="L184" s="71">
        <v>9.59</v>
      </c>
      <c r="M184" s="71">
        <v>12.7</v>
      </c>
      <c r="N184" s="71">
        <v>8.65</v>
      </c>
    </row>
    <row r="185" spans="8:14">
      <c r="H185" s="51">
        <v>40711</v>
      </c>
      <c r="I185" s="71">
        <v>19.04</v>
      </c>
      <c r="J185" s="71">
        <v>8.25</v>
      </c>
      <c r="K185" s="71">
        <v>17.46</v>
      </c>
      <c r="L185" s="71">
        <v>9.67</v>
      </c>
      <c r="M185" s="71">
        <v>12.7</v>
      </c>
      <c r="N185" s="71">
        <v>8.43</v>
      </c>
    </row>
    <row r="186" spans="8:14">
      <c r="H186" s="51">
        <v>40718</v>
      </c>
      <c r="I186" s="71">
        <v>18.329999999999998</v>
      </c>
      <c r="J186" s="71">
        <v>8.31</v>
      </c>
      <c r="K186" s="71">
        <v>17.57</v>
      </c>
      <c r="L186" s="71">
        <v>9.66</v>
      </c>
      <c r="M186" s="71">
        <v>12.7</v>
      </c>
      <c r="N186" s="71">
        <v>7.98</v>
      </c>
    </row>
    <row r="187" spans="8:14">
      <c r="H187" s="51">
        <v>40725</v>
      </c>
      <c r="I187" s="71">
        <v>19.75</v>
      </c>
      <c r="J187" s="71">
        <v>8.35</v>
      </c>
      <c r="K187" s="71">
        <v>17.66</v>
      </c>
      <c r="L187" s="71">
        <v>9.67</v>
      </c>
      <c r="M187" s="71">
        <v>12.9</v>
      </c>
      <c r="N187" s="71">
        <v>8.65</v>
      </c>
    </row>
    <row r="188" spans="8:14">
      <c r="H188" s="51">
        <v>40732</v>
      </c>
      <c r="I188" s="71">
        <v>19.04</v>
      </c>
      <c r="J188" s="71">
        <v>9.1999999999999993</v>
      </c>
      <c r="K188" s="71">
        <v>17.79</v>
      </c>
      <c r="L188" s="71">
        <v>9.6999999999999993</v>
      </c>
      <c r="M188" s="71">
        <v>13.2</v>
      </c>
      <c r="N188" s="71">
        <v>8.65</v>
      </c>
    </row>
    <row r="189" spans="8:14">
      <c r="H189" s="51">
        <v>40739</v>
      </c>
      <c r="I189" s="71">
        <v>19.420000000000002</v>
      </c>
      <c r="J189" s="71">
        <v>9.51</v>
      </c>
      <c r="K189" s="71">
        <v>17.86</v>
      </c>
      <c r="L189" s="71">
        <v>9.74</v>
      </c>
      <c r="M189" s="71">
        <v>14.2</v>
      </c>
      <c r="N189" s="71">
        <v>8.93</v>
      </c>
    </row>
    <row r="190" spans="8:14">
      <c r="H190" s="51">
        <v>40746</v>
      </c>
      <c r="I190" s="71">
        <v>19.36</v>
      </c>
      <c r="J190" s="71">
        <v>9.7100000000000009</v>
      </c>
      <c r="K190" s="71">
        <v>17.93</v>
      </c>
      <c r="L190" s="71">
        <v>9.8000000000000007</v>
      </c>
      <c r="M190" s="71">
        <v>14.4</v>
      </c>
      <c r="N190" s="71">
        <v>9.15</v>
      </c>
    </row>
    <row r="191" spans="8:14">
      <c r="H191" s="51">
        <v>40753</v>
      </c>
      <c r="I191" s="71">
        <v>20.6</v>
      </c>
      <c r="J191" s="71">
        <v>9.59</v>
      </c>
      <c r="K191" s="71">
        <v>17.98</v>
      </c>
      <c r="L191" s="71">
        <v>9.8800000000000008</v>
      </c>
      <c r="M191" s="71">
        <v>14.6</v>
      </c>
      <c r="N191" s="71">
        <v>9.23</v>
      </c>
    </row>
    <row r="192" spans="8:14">
      <c r="H192" s="51">
        <v>40760</v>
      </c>
      <c r="I192" s="71">
        <v>20.079999999999998</v>
      </c>
      <c r="J192" s="71">
        <v>9.76</v>
      </c>
      <c r="K192" s="71">
        <v>18.04</v>
      </c>
      <c r="L192" s="71">
        <v>9.9499999999999993</v>
      </c>
      <c r="M192" s="71">
        <v>14.5</v>
      </c>
      <c r="N192" s="71">
        <v>8.65</v>
      </c>
    </row>
    <row r="193" spans="8:14">
      <c r="H193" s="51">
        <v>40767</v>
      </c>
      <c r="I193" s="71">
        <v>19.75</v>
      </c>
      <c r="J193" s="71">
        <v>9.9499999999999993</v>
      </c>
      <c r="K193" s="71">
        <v>18.079999999999998</v>
      </c>
      <c r="L193" s="71">
        <v>10.029999999999999</v>
      </c>
      <c r="M193" s="71">
        <v>14.7</v>
      </c>
      <c r="N193" s="71">
        <v>9.0500000000000007</v>
      </c>
    </row>
    <row r="194" spans="8:14">
      <c r="H194" s="51">
        <v>40774</v>
      </c>
      <c r="I194" s="71">
        <v>19.75</v>
      </c>
      <c r="J194" s="71">
        <v>9.3699999999999992</v>
      </c>
      <c r="K194" s="71">
        <v>18.12</v>
      </c>
      <c r="L194" s="71">
        <v>10.11</v>
      </c>
      <c r="M194" s="71">
        <v>15</v>
      </c>
      <c r="N194" s="71">
        <v>9.33</v>
      </c>
    </row>
    <row r="195" spans="8:14">
      <c r="H195" s="51">
        <v>40781</v>
      </c>
      <c r="I195" s="71">
        <v>15.5</v>
      </c>
      <c r="J195" s="71">
        <v>9.82</v>
      </c>
      <c r="K195" s="71">
        <v>18.16</v>
      </c>
      <c r="L195" s="71">
        <v>10.210000000000001</v>
      </c>
      <c r="M195" s="71">
        <v>15</v>
      </c>
      <c r="N195" s="71">
        <v>9.4600000000000009</v>
      </c>
    </row>
    <row r="196" spans="8:14">
      <c r="H196" s="51">
        <v>40788</v>
      </c>
      <c r="I196" s="71">
        <v>15.5</v>
      </c>
      <c r="J196" s="71">
        <v>10.220000000000001</v>
      </c>
      <c r="K196" s="71">
        <v>18.2</v>
      </c>
      <c r="L196" s="71">
        <v>10.31</v>
      </c>
      <c r="M196" s="71">
        <v>14.8</v>
      </c>
      <c r="N196" s="71">
        <v>9.73</v>
      </c>
    </row>
    <row r="197" spans="8:14">
      <c r="H197" s="51">
        <v>40795</v>
      </c>
      <c r="I197" s="71">
        <v>19.72</v>
      </c>
      <c r="J197" s="71">
        <v>10.050000000000001</v>
      </c>
      <c r="K197" s="71">
        <v>18.309999999999999</v>
      </c>
      <c r="L197" s="71">
        <v>10.42</v>
      </c>
      <c r="M197" s="71">
        <v>14.6</v>
      </c>
      <c r="N197" s="71">
        <v>9.9499999999999993</v>
      </c>
    </row>
    <row r="198" spans="8:14">
      <c r="H198" s="51">
        <v>40802</v>
      </c>
      <c r="I198" s="71">
        <v>19.82</v>
      </c>
      <c r="J198" s="71">
        <v>10.220000000000001</v>
      </c>
      <c r="K198" s="71">
        <v>18.39</v>
      </c>
      <c r="L198" s="71">
        <v>10.46</v>
      </c>
      <c r="M198" s="71">
        <v>14.5</v>
      </c>
      <c r="N198" s="71">
        <v>9.73</v>
      </c>
    </row>
    <row r="199" spans="8:14">
      <c r="H199" s="51">
        <v>40809</v>
      </c>
      <c r="I199" s="71">
        <v>20.25</v>
      </c>
      <c r="J199" s="71">
        <v>10.039999999999999</v>
      </c>
      <c r="K199" s="71">
        <v>18.45</v>
      </c>
      <c r="L199" s="71">
        <v>10.47</v>
      </c>
      <c r="M199" s="71">
        <v>14.2</v>
      </c>
      <c r="N199" s="71">
        <v>8.93</v>
      </c>
    </row>
    <row r="200" spans="8:14">
      <c r="H200" s="51">
        <v>40816</v>
      </c>
      <c r="I200" s="71">
        <v>15.5</v>
      </c>
      <c r="J200" s="71">
        <v>7.8</v>
      </c>
      <c r="K200" s="71">
        <v>18.510000000000002</v>
      </c>
      <c r="L200" s="71">
        <v>10.45</v>
      </c>
      <c r="M200" s="71">
        <v>13.7</v>
      </c>
      <c r="N200" s="71">
        <v>8.5500000000000007</v>
      </c>
    </row>
    <row r="201" spans="8:14">
      <c r="H201" s="51">
        <v>40823</v>
      </c>
      <c r="I201" s="71">
        <v>0</v>
      </c>
      <c r="J201" s="71">
        <v>0</v>
      </c>
      <c r="K201" s="71">
        <v>18.55</v>
      </c>
      <c r="L201" s="71">
        <v>10.42</v>
      </c>
      <c r="M201" s="71">
        <v>0</v>
      </c>
      <c r="N201" s="71">
        <v>0</v>
      </c>
    </row>
    <row r="202" spans="8:14">
      <c r="H202" s="51">
        <v>40830</v>
      </c>
      <c r="I202" s="71">
        <v>21.15</v>
      </c>
      <c r="J202" s="71">
        <v>9.8000000000000007</v>
      </c>
      <c r="K202" s="71">
        <v>18.559999999999999</v>
      </c>
      <c r="L202" s="71">
        <v>10.38</v>
      </c>
      <c r="M202" s="71">
        <v>13.6</v>
      </c>
      <c r="N202" s="71">
        <v>8.31</v>
      </c>
    </row>
    <row r="203" spans="8:14">
      <c r="H203" s="51">
        <v>40837</v>
      </c>
      <c r="I203" s="71">
        <v>20.8</v>
      </c>
      <c r="J203" s="71">
        <v>9.8000000000000007</v>
      </c>
      <c r="K203" s="71">
        <v>18.600000000000001</v>
      </c>
      <c r="L203" s="71">
        <v>10.3</v>
      </c>
      <c r="M203" s="71">
        <v>13.4</v>
      </c>
      <c r="N203" s="71">
        <v>8.34</v>
      </c>
    </row>
    <row r="204" spans="8:14">
      <c r="H204" s="51">
        <v>40844</v>
      </c>
      <c r="I204" s="71">
        <v>21.58</v>
      </c>
      <c r="J204" s="71">
        <v>9.8000000000000007</v>
      </c>
      <c r="K204" s="71">
        <v>18.579999999999998</v>
      </c>
      <c r="L204" s="71">
        <v>10.24</v>
      </c>
      <c r="M204" s="71">
        <v>13</v>
      </c>
      <c r="N204" s="71">
        <v>8.2100000000000009</v>
      </c>
    </row>
    <row r="205" spans="8:14">
      <c r="H205" s="51">
        <v>40851</v>
      </c>
      <c r="I205" s="71">
        <v>21.58</v>
      </c>
      <c r="J205" s="71">
        <v>9.8000000000000007</v>
      </c>
      <c r="K205" s="71">
        <v>18.61</v>
      </c>
      <c r="L205" s="71">
        <v>10.19</v>
      </c>
      <c r="M205" s="71">
        <v>12.9</v>
      </c>
      <c r="N205" s="71">
        <v>8.34</v>
      </c>
    </row>
    <row r="206" spans="8:14">
      <c r="H206" s="51">
        <v>40858</v>
      </c>
      <c r="I206" s="71">
        <v>20.67</v>
      </c>
      <c r="J206" s="71">
        <v>9.8000000000000007</v>
      </c>
      <c r="K206" s="71">
        <v>18.61</v>
      </c>
      <c r="L206" s="71">
        <v>10.130000000000001</v>
      </c>
      <c r="M206" s="71">
        <v>12.7</v>
      </c>
      <c r="N206" s="71">
        <v>8.2100000000000009</v>
      </c>
    </row>
    <row r="207" spans="8:14">
      <c r="H207" s="51">
        <v>40865</v>
      </c>
      <c r="I207" s="71">
        <v>21.15</v>
      </c>
      <c r="J207" s="71">
        <v>9.8000000000000007</v>
      </c>
      <c r="K207" s="71">
        <v>18.61</v>
      </c>
      <c r="L207" s="71">
        <v>10.050000000000001</v>
      </c>
      <c r="M207" s="71">
        <v>12.7</v>
      </c>
      <c r="N207" s="71">
        <v>8.18</v>
      </c>
    </row>
    <row r="208" spans="8:14">
      <c r="H208" s="51">
        <v>40872</v>
      </c>
      <c r="I208" s="71">
        <v>20.38</v>
      </c>
      <c r="J208" s="71">
        <v>9.8000000000000007</v>
      </c>
      <c r="K208" s="71">
        <v>18.61</v>
      </c>
      <c r="L208" s="71">
        <v>9.9499999999999993</v>
      </c>
      <c r="M208" s="71">
        <v>12.7</v>
      </c>
      <c r="N208" s="71">
        <v>7.84</v>
      </c>
    </row>
    <row r="209" spans="8:14">
      <c r="H209" s="51">
        <v>40879</v>
      </c>
      <c r="I209" s="71">
        <v>21.15</v>
      </c>
      <c r="J209" s="71">
        <v>9.8000000000000007</v>
      </c>
      <c r="K209" s="71">
        <v>18.559999999999999</v>
      </c>
      <c r="L209" s="71">
        <v>9.8800000000000008</v>
      </c>
      <c r="M209" s="71">
        <v>12.8</v>
      </c>
      <c r="N209" s="71">
        <v>7.52</v>
      </c>
    </row>
    <row r="210" spans="8:14">
      <c r="H210" s="51">
        <v>40886</v>
      </c>
      <c r="I210" s="71">
        <v>20.51</v>
      </c>
      <c r="J210" s="71">
        <v>8.8000000000000007</v>
      </c>
      <c r="K210" s="71">
        <v>18.53</v>
      </c>
      <c r="L210" s="71">
        <v>9.82</v>
      </c>
      <c r="M210" s="71">
        <v>13.1</v>
      </c>
      <c r="N210" s="71">
        <v>7.81</v>
      </c>
    </row>
    <row r="211" spans="8:14">
      <c r="H211" s="51">
        <v>40893</v>
      </c>
      <c r="I211" s="71">
        <v>20.72</v>
      </c>
      <c r="J211" s="71">
        <v>8.8000000000000007</v>
      </c>
      <c r="K211" s="71">
        <v>18.55</v>
      </c>
      <c r="L211" s="71">
        <v>9.7899999999999991</v>
      </c>
      <c r="M211" s="71">
        <v>13.1</v>
      </c>
      <c r="N211" s="71">
        <v>7.89</v>
      </c>
    </row>
    <row r="212" spans="8:14">
      <c r="H212" s="51">
        <v>40900</v>
      </c>
      <c r="I212" s="71">
        <v>20.92</v>
      </c>
      <c r="J212" s="71">
        <v>8.8000000000000007</v>
      </c>
      <c r="K212" s="71">
        <v>18.559999999999999</v>
      </c>
      <c r="L212" s="71">
        <v>9.8000000000000007</v>
      </c>
      <c r="M212" s="71">
        <v>13.3</v>
      </c>
      <c r="N212" s="71">
        <v>7.64</v>
      </c>
    </row>
    <row r="213" spans="8:14">
      <c r="H213" s="51">
        <v>40907</v>
      </c>
      <c r="I213" s="71">
        <v>21.65</v>
      </c>
      <c r="J213" s="71">
        <v>8.8000000000000007</v>
      </c>
      <c r="K213" s="71">
        <v>18.579999999999998</v>
      </c>
      <c r="L213" s="71">
        <v>9.8000000000000007</v>
      </c>
      <c r="M213" s="71">
        <v>12.7</v>
      </c>
      <c r="N213" s="71">
        <v>7.8</v>
      </c>
    </row>
    <row r="214" spans="8:14">
      <c r="H214" s="51">
        <v>40914</v>
      </c>
      <c r="I214" s="71">
        <v>21.65</v>
      </c>
      <c r="J214" s="71">
        <v>8.8000000000000007</v>
      </c>
      <c r="K214" s="71">
        <v>18.59</v>
      </c>
      <c r="L214" s="71">
        <v>9.7899999999999991</v>
      </c>
      <c r="M214" s="71">
        <v>12.7</v>
      </c>
      <c r="N214" s="71">
        <v>7.73</v>
      </c>
    </row>
    <row r="215" spans="8:14">
      <c r="H215" s="51">
        <v>40921</v>
      </c>
      <c r="I215" s="71">
        <v>21.55</v>
      </c>
      <c r="J215" s="71">
        <v>8.8000000000000007</v>
      </c>
      <c r="K215" s="71">
        <v>18.66</v>
      </c>
      <c r="L215" s="71">
        <v>9.76</v>
      </c>
      <c r="M215" s="71">
        <v>12</v>
      </c>
      <c r="N215" s="71">
        <v>7.05</v>
      </c>
    </row>
    <row r="216" spans="8:14">
      <c r="H216" s="51">
        <v>40928</v>
      </c>
      <c r="I216" s="71">
        <v>21.94</v>
      </c>
      <c r="J216" s="71">
        <v>8.8000000000000007</v>
      </c>
      <c r="K216" s="71">
        <v>18.690000000000001</v>
      </c>
      <c r="L216" s="71">
        <v>9.74</v>
      </c>
      <c r="M216" s="71">
        <v>12</v>
      </c>
      <c r="N216" s="71">
        <v>7.5</v>
      </c>
    </row>
    <row r="217" spans="8:14">
      <c r="H217" s="51">
        <v>40935</v>
      </c>
      <c r="I217" s="71">
        <v>22.4</v>
      </c>
      <c r="J217" s="71">
        <v>8.8000000000000007</v>
      </c>
      <c r="K217" s="71">
        <v>18.649999999999999</v>
      </c>
      <c r="L217" s="71">
        <v>9.73</v>
      </c>
      <c r="M217" s="71">
        <v>0</v>
      </c>
      <c r="N217" s="71">
        <v>0</v>
      </c>
    </row>
    <row r="218" spans="8:14">
      <c r="H218" s="51">
        <v>40942</v>
      </c>
      <c r="I218" s="71">
        <v>21.34</v>
      </c>
      <c r="J218" s="71">
        <v>8.8000000000000007</v>
      </c>
      <c r="K218" s="71">
        <v>18.690000000000001</v>
      </c>
      <c r="L218" s="71">
        <v>9.69</v>
      </c>
      <c r="M218" s="71">
        <v>12</v>
      </c>
      <c r="N218" s="71">
        <v>6.25</v>
      </c>
    </row>
    <row r="219" spans="8:14">
      <c r="H219" s="51">
        <v>40949</v>
      </c>
      <c r="I219" s="71">
        <v>22.59</v>
      </c>
      <c r="J219" s="71">
        <v>8.8000000000000007</v>
      </c>
      <c r="K219" s="71">
        <v>18.690000000000001</v>
      </c>
      <c r="L219" s="71">
        <v>9.56</v>
      </c>
      <c r="M219" s="71">
        <v>11.8</v>
      </c>
      <c r="N219" s="71">
        <v>5.94</v>
      </c>
    </row>
    <row r="220" spans="8:14">
      <c r="H220" s="51">
        <v>40956</v>
      </c>
      <c r="I220" s="71">
        <v>22.59</v>
      </c>
      <c r="J220" s="71">
        <v>8.8000000000000007</v>
      </c>
      <c r="K220" s="71">
        <v>18.649999999999999</v>
      </c>
      <c r="L220" s="71">
        <v>9.39</v>
      </c>
      <c r="M220" s="71">
        <v>11.8</v>
      </c>
      <c r="N220" s="71">
        <v>5.94</v>
      </c>
    </row>
    <row r="221" spans="8:14">
      <c r="H221" s="51">
        <v>40963</v>
      </c>
      <c r="I221" s="71">
        <v>22.59</v>
      </c>
      <c r="J221" s="71">
        <v>8.8000000000000007</v>
      </c>
      <c r="K221" s="71">
        <v>18.62</v>
      </c>
      <c r="L221" s="71">
        <v>9.25</v>
      </c>
      <c r="M221" s="71">
        <v>11.6</v>
      </c>
      <c r="N221" s="71">
        <v>6.21</v>
      </c>
    </row>
    <row r="222" spans="8:14">
      <c r="H222" s="51">
        <v>40970</v>
      </c>
      <c r="I222" s="71">
        <v>22.96</v>
      </c>
      <c r="J222" s="71">
        <v>8.8000000000000007</v>
      </c>
      <c r="K222" s="71">
        <v>18.579999999999998</v>
      </c>
      <c r="L222" s="71">
        <v>9.15</v>
      </c>
      <c r="M222" s="71">
        <v>11.6</v>
      </c>
      <c r="N222" s="71">
        <v>6.55</v>
      </c>
    </row>
    <row r="223" spans="8:14">
      <c r="H223" s="51">
        <v>40977</v>
      </c>
      <c r="I223" s="71">
        <v>22.15</v>
      </c>
      <c r="J223" s="71">
        <v>8.8000000000000007</v>
      </c>
      <c r="K223" s="71">
        <v>18.54</v>
      </c>
      <c r="L223" s="71">
        <v>9.11</v>
      </c>
      <c r="M223" s="71">
        <v>11.9</v>
      </c>
      <c r="N223" s="71">
        <v>7.16</v>
      </c>
    </row>
    <row r="224" spans="8:14">
      <c r="H224" s="51">
        <v>40984</v>
      </c>
      <c r="I224" s="71">
        <v>21.34</v>
      </c>
      <c r="J224" s="71">
        <v>8.8000000000000007</v>
      </c>
      <c r="K224" s="71">
        <v>18.559999999999999</v>
      </c>
      <c r="L224" s="71">
        <v>9.1</v>
      </c>
      <c r="M224" s="71">
        <v>12.4</v>
      </c>
      <c r="N224" s="71">
        <v>6.65</v>
      </c>
    </row>
    <row r="225" spans="8:14">
      <c r="H225" s="51">
        <v>40991</v>
      </c>
      <c r="I225" s="71">
        <v>22.59</v>
      </c>
      <c r="J225" s="71">
        <v>8.8000000000000007</v>
      </c>
      <c r="K225" s="71">
        <v>18.579999999999998</v>
      </c>
      <c r="L225" s="71">
        <v>9.09</v>
      </c>
      <c r="M225" s="71">
        <v>12</v>
      </c>
      <c r="N225" s="71">
        <v>6.6</v>
      </c>
    </row>
    <row r="226" spans="8:14">
      <c r="H226" s="51">
        <v>40998</v>
      </c>
      <c r="I226" s="71">
        <v>21.71</v>
      </c>
      <c r="J226" s="71">
        <v>8.8000000000000007</v>
      </c>
      <c r="K226" s="71">
        <v>18.59</v>
      </c>
      <c r="L226" s="71">
        <v>9.07</v>
      </c>
      <c r="M226" s="71">
        <v>12</v>
      </c>
      <c r="N226" s="71">
        <v>6.73</v>
      </c>
    </row>
    <row r="227" spans="8:14">
      <c r="H227" s="51">
        <v>41005</v>
      </c>
      <c r="I227" s="71">
        <v>21.61</v>
      </c>
      <c r="J227" s="71">
        <v>8.8000000000000007</v>
      </c>
      <c r="K227" s="71">
        <v>18.579999999999998</v>
      </c>
      <c r="L227" s="71">
        <v>9.0500000000000007</v>
      </c>
      <c r="M227" s="71">
        <v>12</v>
      </c>
      <c r="N227" s="71">
        <v>6.48</v>
      </c>
    </row>
    <row r="228" spans="8:14">
      <c r="H228" s="51">
        <v>41012</v>
      </c>
      <c r="I228" s="71">
        <v>21.18</v>
      </c>
      <c r="J228" s="71">
        <v>8.8000000000000007</v>
      </c>
      <c r="K228" s="71">
        <v>18.559999999999999</v>
      </c>
      <c r="L228" s="71">
        <v>9.01</v>
      </c>
      <c r="M228" s="71">
        <v>12</v>
      </c>
      <c r="N228" s="71">
        <v>6.61</v>
      </c>
    </row>
    <row r="229" spans="8:14">
      <c r="H229" s="51">
        <v>41019</v>
      </c>
      <c r="I229" s="71">
        <v>19.72</v>
      </c>
      <c r="J229" s="71">
        <v>8.8000000000000007</v>
      </c>
      <c r="K229" s="71">
        <v>18.559999999999999</v>
      </c>
      <c r="L229" s="71">
        <v>8.9600000000000009</v>
      </c>
      <c r="M229" s="71">
        <v>11.6</v>
      </c>
      <c r="N229" s="71">
        <v>6.43</v>
      </c>
    </row>
    <row r="230" spans="8:14">
      <c r="H230" s="51">
        <v>41026</v>
      </c>
      <c r="I230" s="71">
        <v>23.77</v>
      </c>
      <c r="J230" s="71">
        <v>8.8000000000000007</v>
      </c>
      <c r="K230" s="71">
        <v>18.57</v>
      </c>
      <c r="L230" s="71">
        <v>8.92</v>
      </c>
      <c r="M230" s="71">
        <v>11.2</v>
      </c>
      <c r="N230" s="71">
        <v>6.75</v>
      </c>
    </row>
    <row r="231" spans="8:14">
      <c r="H231" s="51">
        <v>41033</v>
      </c>
      <c r="I231" s="71">
        <v>21.61</v>
      </c>
      <c r="J231" s="71">
        <v>8.8000000000000007</v>
      </c>
      <c r="K231" s="71">
        <v>18.55</v>
      </c>
      <c r="L231" s="71">
        <v>8.8800000000000008</v>
      </c>
      <c r="M231" s="71">
        <v>11.2</v>
      </c>
      <c r="N231" s="71">
        <v>6.48</v>
      </c>
    </row>
    <row r="232" spans="8:14">
      <c r="H232" s="51">
        <v>41040</v>
      </c>
      <c r="I232" s="71">
        <v>20.68</v>
      </c>
      <c r="J232" s="71">
        <v>8.8000000000000007</v>
      </c>
      <c r="K232" s="71">
        <v>18.54</v>
      </c>
      <c r="L232" s="71">
        <v>8.84</v>
      </c>
      <c r="M232" s="71">
        <v>11</v>
      </c>
      <c r="N232" s="71">
        <v>6.53</v>
      </c>
    </row>
    <row r="233" spans="8:14">
      <c r="H233" s="51">
        <v>41047</v>
      </c>
      <c r="I233" s="71">
        <v>20.72</v>
      </c>
      <c r="J233" s="71">
        <v>8.8000000000000007</v>
      </c>
      <c r="K233" s="71">
        <v>18.55</v>
      </c>
      <c r="L233" s="71">
        <v>8.8000000000000007</v>
      </c>
      <c r="M233" s="71">
        <v>11</v>
      </c>
      <c r="N233" s="71">
        <v>6.43</v>
      </c>
    </row>
    <row r="234" spans="8:14">
      <c r="H234" s="51">
        <v>41054</v>
      </c>
      <c r="I234" s="71">
        <v>20.85</v>
      </c>
      <c r="J234" s="71">
        <v>8.8000000000000007</v>
      </c>
      <c r="K234" s="71">
        <v>18.55</v>
      </c>
      <c r="L234" s="71">
        <v>8.7899999999999991</v>
      </c>
      <c r="M234" s="71">
        <v>10</v>
      </c>
      <c r="N234" s="71">
        <v>6.95</v>
      </c>
    </row>
    <row r="235" spans="8:14">
      <c r="H235" s="51">
        <v>41061</v>
      </c>
      <c r="I235" s="71">
        <v>20.51</v>
      </c>
      <c r="J235" s="71">
        <v>8.8000000000000007</v>
      </c>
      <c r="K235" s="71">
        <v>18.559999999999999</v>
      </c>
      <c r="L235" s="71">
        <v>9.02</v>
      </c>
      <c r="M235" s="71">
        <v>10</v>
      </c>
      <c r="N235" s="71">
        <v>8.75</v>
      </c>
    </row>
    <row r="236" spans="8:14">
      <c r="H236" s="51">
        <v>41068</v>
      </c>
      <c r="I236" s="71">
        <v>20.85</v>
      </c>
      <c r="J236" s="71">
        <v>8.8699999999999992</v>
      </c>
      <c r="K236" s="71">
        <v>18.57</v>
      </c>
      <c r="L236" s="71">
        <v>9.36</v>
      </c>
      <c r="M236" s="71">
        <v>10</v>
      </c>
      <c r="N236" s="71">
        <v>8.52</v>
      </c>
    </row>
    <row r="237" spans="8:14">
      <c r="H237" s="51">
        <v>41075</v>
      </c>
      <c r="I237" s="71">
        <v>21.15</v>
      </c>
      <c r="J237" s="71">
        <v>8.8000000000000007</v>
      </c>
      <c r="K237" s="71">
        <v>18.57</v>
      </c>
      <c r="L237" s="71">
        <v>9.48</v>
      </c>
      <c r="M237" s="71">
        <v>10.4</v>
      </c>
      <c r="N237" s="71">
        <v>7.98</v>
      </c>
    </row>
    <row r="238" spans="8:14">
      <c r="H238" s="51">
        <v>41082</v>
      </c>
      <c r="I238" s="71">
        <v>20.100000000000001</v>
      </c>
      <c r="J238" s="71">
        <v>8.8000000000000007</v>
      </c>
      <c r="K238" s="71">
        <v>18.59</v>
      </c>
      <c r="L238" s="71">
        <v>9.4499999999999993</v>
      </c>
      <c r="M238" s="71">
        <v>11.6</v>
      </c>
      <c r="N238" s="71">
        <v>7.84</v>
      </c>
    </row>
    <row r="239" spans="8:14">
      <c r="H239" s="51">
        <v>41089</v>
      </c>
      <c r="I239" s="71">
        <v>19.61</v>
      </c>
      <c r="J239" s="71">
        <v>8.8000000000000007</v>
      </c>
      <c r="K239" s="71">
        <v>18.62</v>
      </c>
      <c r="L239" s="71">
        <v>9.41</v>
      </c>
      <c r="M239" s="71">
        <v>11.6</v>
      </c>
      <c r="N239" s="71">
        <v>7.61</v>
      </c>
    </row>
    <row r="240" spans="8:14">
      <c r="H240" s="51">
        <v>41096</v>
      </c>
      <c r="I240" s="71">
        <v>21.15</v>
      </c>
      <c r="J240" s="71">
        <v>8.8000000000000007</v>
      </c>
      <c r="K240" s="71">
        <v>18.62</v>
      </c>
      <c r="L240" s="71">
        <v>9.35</v>
      </c>
      <c r="M240" s="71">
        <v>11.6</v>
      </c>
      <c r="N240" s="71">
        <v>7.75</v>
      </c>
    </row>
    <row r="241" spans="8:14">
      <c r="H241" s="51">
        <v>41103</v>
      </c>
      <c r="I241" s="71">
        <v>20.92</v>
      </c>
      <c r="J241" s="71">
        <v>8.8000000000000007</v>
      </c>
      <c r="K241" s="71">
        <v>18.64</v>
      </c>
      <c r="L241" s="71">
        <v>9.32</v>
      </c>
      <c r="M241" s="71">
        <v>11.6</v>
      </c>
      <c r="N241" s="71">
        <v>7.16</v>
      </c>
    </row>
    <row r="242" spans="8:14">
      <c r="H242" s="51">
        <v>41110</v>
      </c>
      <c r="I242" s="71">
        <v>21.25</v>
      </c>
      <c r="J242" s="71">
        <v>8.8000000000000007</v>
      </c>
      <c r="K242" s="71">
        <v>18.64</v>
      </c>
      <c r="L242" s="71">
        <v>9.2899999999999991</v>
      </c>
      <c r="M242" s="71">
        <v>11.8</v>
      </c>
      <c r="N242" s="71">
        <v>7.16</v>
      </c>
    </row>
    <row r="243" spans="8:14">
      <c r="H243" s="51">
        <v>41117</v>
      </c>
      <c r="I243" s="71">
        <v>20.2</v>
      </c>
      <c r="J243" s="71">
        <v>8.8000000000000007</v>
      </c>
      <c r="K243" s="71">
        <v>18.670000000000002</v>
      </c>
      <c r="L243" s="71">
        <v>9.35</v>
      </c>
      <c r="M243" s="71">
        <v>12</v>
      </c>
      <c r="N243" s="71">
        <v>8.6</v>
      </c>
    </row>
    <row r="244" spans="8:14">
      <c r="H244" s="51">
        <v>41124</v>
      </c>
      <c r="I244" s="71">
        <v>20.92</v>
      </c>
      <c r="J244" s="71">
        <v>8.8000000000000007</v>
      </c>
      <c r="K244" s="71">
        <v>18.72</v>
      </c>
      <c r="L244" s="71">
        <v>9.41</v>
      </c>
      <c r="M244" s="71">
        <v>11.6</v>
      </c>
      <c r="N244" s="71">
        <v>9</v>
      </c>
    </row>
    <row r="245" spans="8:14">
      <c r="H245" s="51">
        <v>41131</v>
      </c>
      <c r="I245" s="71">
        <v>20.92</v>
      </c>
      <c r="J245" s="71">
        <v>8.8000000000000007</v>
      </c>
      <c r="K245" s="71">
        <v>18.75</v>
      </c>
      <c r="L245" s="71">
        <v>9.51</v>
      </c>
      <c r="M245" s="71">
        <v>11.8</v>
      </c>
      <c r="N245" s="71">
        <v>9.1999999999999993</v>
      </c>
    </row>
    <row r="246" spans="8:14">
      <c r="H246" s="51">
        <v>41138</v>
      </c>
      <c r="I246" s="71">
        <v>19.48</v>
      </c>
      <c r="J246" s="71">
        <v>8.8000000000000007</v>
      </c>
      <c r="K246" s="71">
        <v>18.760000000000002</v>
      </c>
      <c r="L246" s="71">
        <v>9.6300000000000008</v>
      </c>
      <c r="M246" s="71">
        <v>11.8</v>
      </c>
      <c r="N246" s="71">
        <v>9.43</v>
      </c>
    </row>
    <row r="247" spans="8:14">
      <c r="H247" s="51">
        <v>41145</v>
      </c>
      <c r="I247" s="71">
        <v>21.65</v>
      </c>
      <c r="J247" s="71">
        <v>9.7799999999999994</v>
      </c>
      <c r="K247" s="71">
        <v>18.809999999999999</v>
      </c>
      <c r="L247" s="71">
        <v>9.92</v>
      </c>
      <c r="M247" s="71">
        <v>12</v>
      </c>
      <c r="N247" s="71">
        <v>9.9700000000000006</v>
      </c>
    </row>
    <row r="248" spans="8:14">
      <c r="H248" s="51">
        <v>41152</v>
      </c>
      <c r="I248" s="71">
        <v>20.420000000000002</v>
      </c>
      <c r="J248" s="71">
        <v>10.35</v>
      </c>
      <c r="K248" s="71">
        <v>18.829999999999998</v>
      </c>
      <c r="L248" s="71">
        <v>10.050000000000001</v>
      </c>
      <c r="M248" s="71">
        <v>11.8</v>
      </c>
      <c r="N248" s="71">
        <v>9.7100000000000009</v>
      </c>
    </row>
    <row r="249" spans="8:14">
      <c r="H249" s="51">
        <v>41159</v>
      </c>
      <c r="I249" s="71">
        <v>19.829999999999998</v>
      </c>
      <c r="J249" s="71">
        <v>10.48</v>
      </c>
      <c r="K249" s="71">
        <v>18.84</v>
      </c>
      <c r="L249" s="71">
        <v>10.15</v>
      </c>
      <c r="M249" s="71">
        <v>11.7</v>
      </c>
      <c r="N249" s="71">
        <v>10.050000000000001</v>
      </c>
    </row>
    <row r="250" spans="8:14">
      <c r="H250" s="51">
        <v>41166</v>
      </c>
      <c r="I250" s="71">
        <v>16.3</v>
      </c>
      <c r="J250" s="71">
        <v>10.54</v>
      </c>
      <c r="K250" s="71">
        <v>18.84</v>
      </c>
      <c r="L250" s="71">
        <v>10.210000000000001</v>
      </c>
      <c r="M250" s="71">
        <v>11.8</v>
      </c>
      <c r="N250" s="71">
        <v>9.8000000000000007</v>
      </c>
    </row>
    <row r="251" spans="8:14">
      <c r="H251" s="51">
        <v>41173</v>
      </c>
      <c r="I251" s="71">
        <v>19.920000000000002</v>
      </c>
      <c r="J251" s="71">
        <v>10.26</v>
      </c>
      <c r="K251" s="71">
        <v>18.87</v>
      </c>
      <c r="L251" s="71">
        <v>10.25</v>
      </c>
      <c r="M251" s="71">
        <v>11.8</v>
      </c>
      <c r="N251" s="71">
        <v>9.8000000000000007</v>
      </c>
    </row>
    <row r="252" spans="8:14">
      <c r="H252" s="51">
        <v>41180</v>
      </c>
      <c r="I252" s="71">
        <v>19.920000000000002</v>
      </c>
      <c r="J252" s="71">
        <v>9.59</v>
      </c>
      <c r="K252" s="71">
        <v>18.87</v>
      </c>
      <c r="L252" s="71">
        <v>10.31</v>
      </c>
      <c r="M252" s="71">
        <v>13.6</v>
      </c>
      <c r="N252" s="71">
        <v>9.1300000000000008</v>
      </c>
    </row>
    <row r="253" spans="8:14">
      <c r="H253" s="51">
        <v>41187</v>
      </c>
      <c r="I253" s="71">
        <v>17.39</v>
      </c>
      <c r="J253" s="71">
        <v>8.8000000000000007</v>
      </c>
      <c r="K253" s="71">
        <v>18.920000000000002</v>
      </c>
      <c r="L253" s="71">
        <v>10.35</v>
      </c>
      <c r="M253" s="71">
        <v>0</v>
      </c>
      <c r="N253" s="71">
        <v>0</v>
      </c>
    </row>
    <row r="254" spans="8:14">
      <c r="H254" s="51">
        <v>41194</v>
      </c>
      <c r="I254" s="71">
        <v>19.46</v>
      </c>
      <c r="J254" s="71">
        <v>8.9600000000000009</v>
      </c>
      <c r="K254" s="71">
        <v>18.899999999999999</v>
      </c>
      <c r="L254" s="71">
        <v>10.28</v>
      </c>
      <c r="M254" s="71">
        <v>12.8</v>
      </c>
      <c r="N254" s="71">
        <v>8.69</v>
      </c>
    </row>
    <row r="255" spans="8:14">
      <c r="H255" s="51">
        <v>41201</v>
      </c>
      <c r="I255" s="71">
        <v>19.920000000000002</v>
      </c>
      <c r="J255" s="71">
        <v>9.1199999999999992</v>
      </c>
      <c r="K255" s="71">
        <v>18.850000000000001</v>
      </c>
      <c r="L255" s="71">
        <v>10.210000000000001</v>
      </c>
      <c r="M255" s="71">
        <v>12.8</v>
      </c>
      <c r="N255" s="71">
        <v>8.7899999999999991</v>
      </c>
    </row>
    <row r="256" spans="8:14">
      <c r="H256" s="51">
        <v>41208</v>
      </c>
      <c r="I256" s="71">
        <v>18.23</v>
      </c>
      <c r="J256" s="71">
        <v>9.06</v>
      </c>
      <c r="K256" s="71">
        <v>18.829999999999998</v>
      </c>
      <c r="L256" s="71">
        <v>10.17</v>
      </c>
      <c r="M256" s="71">
        <v>13.4</v>
      </c>
      <c r="N256" s="71">
        <v>8.2899999999999991</v>
      </c>
    </row>
    <row r="257" spans="8:14">
      <c r="H257" s="51">
        <v>41215</v>
      </c>
      <c r="I257" s="71">
        <v>19.059999999999999</v>
      </c>
      <c r="J257" s="71">
        <v>9.1199999999999992</v>
      </c>
      <c r="K257" s="71">
        <v>18.8</v>
      </c>
      <c r="L257" s="71">
        <v>10.130000000000001</v>
      </c>
      <c r="M257" s="71">
        <v>13</v>
      </c>
      <c r="N257" s="71">
        <v>8.85</v>
      </c>
    </row>
    <row r="258" spans="8:14">
      <c r="H258" s="51">
        <v>41222</v>
      </c>
      <c r="I258" s="71">
        <v>19.38</v>
      </c>
      <c r="J258" s="71">
        <v>9.18</v>
      </c>
      <c r="K258" s="71">
        <v>18.739999999999998</v>
      </c>
      <c r="L258" s="71">
        <v>10.1</v>
      </c>
      <c r="M258" s="71">
        <v>12.2</v>
      </c>
      <c r="N258" s="71">
        <v>9.39</v>
      </c>
    </row>
    <row r="259" spans="8:14">
      <c r="H259" s="51">
        <v>41229</v>
      </c>
      <c r="I259" s="71">
        <v>19.22</v>
      </c>
      <c r="J259" s="71">
        <v>9.8699999999999992</v>
      </c>
      <c r="K259" s="71">
        <v>18.71</v>
      </c>
      <c r="L259" s="71">
        <v>10.1</v>
      </c>
      <c r="M259" s="71">
        <v>12.1</v>
      </c>
      <c r="N259" s="71">
        <v>9.5500000000000007</v>
      </c>
    </row>
    <row r="260" spans="8:14">
      <c r="H260" s="51">
        <v>41236</v>
      </c>
      <c r="I260" s="71">
        <v>16.3</v>
      </c>
      <c r="J260" s="71">
        <v>9.7100000000000009</v>
      </c>
      <c r="K260" s="71">
        <v>18.68</v>
      </c>
      <c r="L260" s="71">
        <v>10.119999999999999</v>
      </c>
      <c r="M260" s="71">
        <v>12</v>
      </c>
      <c r="N260" s="71">
        <v>8.84</v>
      </c>
    </row>
    <row r="261" spans="8:14">
      <c r="H261" s="51">
        <v>41243</v>
      </c>
      <c r="I261" s="71">
        <v>18.36</v>
      </c>
      <c r="J261" s="71">
        <v>9.7799999999999994</v>
      </c>
      <c r="K261" s="71">
        <v>18.64</v>
      </c>
      <c r="L261" s="71">
        <v>10.15</v>
      </c>
      <c r="M261" s="71">
        <v>11.9</v>
      </c>
      <c r="N261" s="71">
        <v>9.39</v>
      </c>
    </row>
    <row r="262" spans="8:14">
      <c r="H262" s="51">
        <v>41250</v>
      </c>
      <c r="I262" s="71">
        <v>19.739999999999998</v>
      </c>
      <c r="J262" s="71">
        <v>9.8800000000000008</v>
      </c>
      <c r="K262" s="71">
        <v>18.63</v>
      </c>
      <c r="L262" s="71">
        <v>10.19</v>
      </c>
      <c r="M262" s="71">
        <v>12.5</v>
      </c>
      <c r="N262" s="71">
        <v>8.93</v>
      </c>
    </row>
    <row r="263" spans="8:14">
      <c r="H263" s="51">
        <v>41257</v>
      </c>
      <c r="I263" s="71">
        <v>20.55</v>
      </c>
      <c r="J263" s="71">
        <v>10.07</v>
      </c>
      <c r="K263" s="71">
        <v>18.649999999999999</v>
      </c>
      <c r="L263" s="71">
        <v>10.23</v>
      </c>
      <c r="M263" s="71">
        <v>12.7</v>
      </c>
      <c r="N263" s="71">
        <v>9.5399999999999991</v>
      </c>
    </row>
    <row r="264" spans="8:14">
      <c r="H264" s="51">
        <v>41264</v>
      </c>
      <c r="I264" s="71">
        <v>21.18</v>
      </c>
      <c r="J264" s="71">
        <v>10.02</v>
      </c>
      <c r="K264" s="71">
        <v>18.649999999999999</v>
      </c>
      <c r="L264" s="71">
        <v>10.29</v>
      </c>
      <c r="M264" s="71">
        <v>0</v>
      </c>
      <c r="N264" s="71">
        <v>0</v>
      </c>
    </row>
    <row r="265" spans="8:14">
      <c r="H265" s="51">
        <v>41271</v>
      </c>
      <c r="I265" s="71">
        <v>22.15</v>
      </c>
      <c r="J265" s="71">
        <v>9.92</v>
      </c>
      <c r="K265" s="71">
        <v>18.68</v>
      </c>
      <c r="L265" s="71">
        <v>10.33</v>
      </c>
      <c r="M265" s="71">
        <v>12.5</v>
      </c>
      <c r="N265" s="71">
        <v>9</v>
      </c>
    </row>
    <row r="266" spans="8:14">
      <c r="H266" s="51">
        <v>41278</v>
      </c>
      <c r="I266" s="71">
        <v>20.55</v>
      </c>
      <c r="J266" s="71">
        <v>9.85</v>
      </c>
      <c r="K266" s="71">
        <v>18.71</v>
      </c>
      <c r="L266" s="71">
        <v>10.35</v>
      </c>
      <c r="M266" s="71">
        <v>12.5</v>
      </c>
      <c r="N266" s="71">
        <v>8.75</v>
      </c>
    </row>
    <row r="267" spans="8:14">
      <c r="H267" s="51">
        <v>41285</v>
      </c>
      <c r="I267" s="71">
        <v>22.29</v>
      </c>
      <c r="J267" s="71">
        <v>9.84</v>
      </c>
      <c r="K267" s="71">
        <v>18.75</v>
      </c>
      <c r="L267" s="71">
        <v>10.39</v>
      </c>
      <c r="M267" s="71">
        <v>12.5</v>
      </c>
      <c r="N267" s="71">
        <v>9.2100000000000009</v>
      </c>
    </row>
    <row r="268" spans="8:14">
      <c r="H268" s="51">
        <v>41292</v>
      </c>
      <c r="I268" s="71">
        <v>19.850000000000001</v>
      </c>
      <c r="J268" s="71">
        <v>9.9</v>
      </c>
      <c r="K268" s="71">
        <v>18.79</v>
      </c>
      <c r="L268" s="71">
        <v>10.43</v>
      </c>
      <c r="M268" s="71">
        <v>12.3</v>
      </c>
      <c r="N268" s="71">
        <v>8.89</v>
      </c>
    </row>
    <row r="269" spans="8:14">
      <c r="H269" s="51">
        <v>41299</v>
      </c>
      <c r="I269" s="71">
        <v>20.149999999999999</v>
      </c>
      <c r="J269" s="71">
        <v>9.94</v>
      </c>
      <c r="K269" s="71">
        <v>18.82</v>
      </c>
      <c r="L269" s="71">
        <v>10.47</v>
      </c>
      <c r="M269" s="71">
        <v>12.3</v>
      </c>
      <c r="N269" s="71">
        <v>9.31</v>
      </c>
    </row>
    <row r="270" spans="8:14">
      <c r="H270" s="51">
        <v>41306</v>
      </c>
      <c r="I270" s="71">
        <v>19.510000000000002</v>
      </c>
      <c r="J270" s="71">
        <v>9.43</v>
      </c>
      <c r="K270" s="71">
        <v>18.850000000000001</v>
      </c>
      <c r="L270" s="71">
        <v>10.5</v>
      </c>
      <c r="M270" s="71">
        <v>12.4</v>
      </c>
      <c r="N270" s="71">
        <v>8.98</v>
      </c>
    </row>
    <row r="271" spans="8:14">
      <c r="H271" s="51">
        <v>41313</v>
      </c>
      <c r="I271" s="71">
        <v>18.61</v>
      </c>
      <c r="J271" s="71">
        <v>9.1999999999999993</v>
      </c>
      <c r="K271" s="71">
        <v>18.93</v>
      </c>
      <c r="L271" s="71">
        <v>10.53</v>
      </c>
      <c r="M271" s="71">
        <v>15</v>
      </c>
      <c r="N271" s="71">
        <v>8.76</v>
      </c>
    </row>
    <row r="272" spans="8:14">
      <c r="H272" s="51">
        <v>41320</v>
      </c>
      <c r="I272" s="71">
        <v>20.71</v>
      </c>
      <c r="J272" s="71">
        <v>9.3800000000000008</v>
      </c>
      <c r="K272" s="71">
        <v>18.989999999999998</v>
      </c>
      <c r="L272" s="71">
        <v>10.56</v>
      </c>
      <c r="M272" s="71">
        <v>0</v>
      </c>
      <c r="N272" s="71">
        <v>0</v>
      </c>
    </row>
    <row r="273" spans="8:14">
      <c r="H273" s="51">
        <v>41327</v>
      </c>
      <c r="I273" s="71">
        <v>19.21</v>
      </c>
      <c r="J273" s="71">
        <v>9.1999999999999993</v>
      </c>
      <c r="K273" s="71">
        <v>18.95</v>
      </c>
      <c r="L273" s="71">
        <v>10.5</v>
      </c>
      <c r="M273" s="71">
        <v>14</v>
      </c>
      <c r="N273" s="71">
        <v>7.84</v>
      </c>
    </row>
    <row r="274" spans="8:14">
      <c r="H274" s="51">
        <v>41334</v>
      </c>
      <c r="I274" s="71">
        <v>21.7</v>
      </c>
      <c r="J274" s="71">
        <v>9.1999999999999993</v>
      </c>
      <c r="K274" s="71">
        <v>18.96</v>
      </c>
      <c r="L274" s="71">
        <v>10.46</v>
      </c>
      <c r="M274" s="71">
        <v>0</v>
      </c>
      <c r="N274" s="71">
        <v>0</v>
      </c>
    </row>
    <row r="275" spans="8:14">
      <c r="H275" s="51">
        <v>41341</v>
      </c>
      <c r="I275" s="71">
        <v>21.18</v>
      </c>
      <c r="J275" s="71">
        <v>9.1999999999999993</v>
      </c>
      <c r="K275" s="71">
        <v>18.97</v>
      </c>
      <c r="L275" s="71">
        <v>10.4</v>
      </c>
      <c r="M275" s="71">
        <v>0</v>
      </c>
      <c r="N275" s="71">
        <v>0</v>
      </c>
    </row>
    <row r="276" spans="8:14">
      <c r="H276" s="51">
        <v>41348</v>
      </c>
      <c r="I276" s="71">
        <v>22.15</v>
      </c>
      <c r="J276" s="71">
        <v>9.1999999999999993</v>
      </c>
      <c r="K276" s="71">
        <v>18.97</v>
      </c>
      <c r="L276" s="71">
        <v>10.34</v>
      </c>
      <c r="M276" s="71">
        <v>12.5</v>
      </c>
      <c r="N276" s="71">
        <v>7.52</v>
      </c>
    </row>
    <row r="277" spans="8:14">
      <c r="H277" s="51">
        <v>41355</v>
      </c>
      <c r="I277" s="71">
        <v>21.7</v>
      </c>
      <c r="J277" s="71">
        <v>9.1999999999999993</v>
      </c>
      <c r="K277" s="71">
        <v>18.96</v>
      </c>
      <c r="L277" s="71">
        <v>10.3</v>
      </c>
      <c r="M277" s="71">
        <v>12.2</v>
      </c>
      <c r="N277" s="71">
        <v>7.84</v>
      </c>
    </row>
    <row r="278" spans="8:14">
      <c r="H278" s="51">
        <v>41362</v>
      </c>
      <c r="I278" s="71">
        <v>22.48</v>
      </c>
      <c r="J278" s="71">
        <v>9.1999999999999993</v>
      </c>
      <c r="K278" s="71">
        <v>18.95</v>
      </c>
      <c r="L278" s="71">
        <v>10.26</v>
      </c>
      <c r="M278" s="71">
        <v>12.2</v>
      </c>
      <c r="N278" s="71">
        <v>7.84</v>
      </c>
    </row>
    <row r="279" spans="8:14">
      <c r="H279" s="51">
        <v>41369</v>
      </c>
      <c r="I279" s="71">
        <v>21.54</v>
      </c>
      <c r="J279" s="71">
        <v>9.1999999999999993</v>
      </c>
      <c r="K279" s="71">
        <v>18.87</v>
      </c>
      <c r="L279" s="71">
        <v>10.15</v>
      </c>
      <c r="M279" s="71">
        <v>0</v>
      </c>
      <c r="N279" s="71">
        <v>0</v>
      </c>
    </row>
    <row r="280" spans="8:14">
      <c r="H280" s="51">
        <v>41376</v>
      </c>
      <c r="I280" s="71">
        <v>20.329999999999998</v>
      </c>
      <c r="J280" s="71">
        <v>9</v>
      </c>
      <c r="K280" s="71">
        <v>18.68</v>
      </c>
      <c r="L280" s="71">
        <v>10.06</v>
      </c>
      <c r="M280" s="71">
        <v>10.6</v>
      </c>
      <c r="N280" s="71">
        <v>7.63</v>
      </c>
    </row>
    <row r="281" spans="8:14">
      <c r="H281" s="51">
        <v>41383</v>
      </c>
      <c r="I281" s="71">
        <v>17.82</v>
      </c>
      <c r="J281" s="71">
        <v>8.5</v>
      </c>
      <c r="K281" s="71">
        <v>18.5</v>
      </c>
      <c r="L281" s="71">
        <v>9.99</v>
      </c>
      <c r="M281" s="71">
        <v>10</v>
      </c>
      <c r="N281" s="71">
        <v>7.16</v>
      </c>
    </row>
    <row r="282" spans="8:14">
      <c r="H282" s="51">
        <v>41390</v>
      </c>
      <c r="I282" s="71">
        <v>18.670000000000002</v>
      </c>
      <c r="J282" s="71">
        <v>8.5</v>
      </c>
      <c r="K282" s="71">
        <v>18.420000000000002</v>
      </c>
      <c r="L282" s="71">
        <v>9.91</v>
      </c>
      <c r="M282" s="71">
        <v>10</v>
      </c>
      <c r="N282" s="71">
        <v>7.88</v>
      </c>
    </row>
    <row r="283" spans="8:14">
      <c r="H283" s="51">
        <v>41397</v>
      </c>
      <c r="I283" s="71">
        <v>19.09</v>
      </c>
      <c r="J283" s="71">
        <v>8.5</v>
      </c>
      <c r="K283" s="71">
        <v>18.34</v>
      </c>
      <c r="L283" s="71">
        <v>9.8699999999999992</v>
      </c>
      <c r="M283" s="71">
        <v>9.8000000000000007</v>
      </c>
      <c r="N283" s="71">
        <v>7.84</v>
      </c>
    </row>
    <row r="284" spans="8:14">
      <c r="H284" s="51">
        <v>41404</v>
      </c>
      <c r="I284" s="71">
        <v>19</v>
      </c>
      <c r="J284" s="71">
        <v>8.5</v>
      </c>
      <c r="K284" s="71">
        <v>18.350000000000001</v>
      </c>
      <c r="L284" s="71">
        <v>9.85</v>
      </c>
      <c r="M284" s="71">
        <v>9.4</v>
      </c>
      <c r="N284" s="71">
        <v>5.52</v>
      </c>
    </row>
    <row r="285" spans="8:14">
      <c r="H285" s="51">
        <v>41411</v>
      </c>
      <c r="I285" s="71">
        <v>15.16</v>
      </c>
      <c r="J285" s="71">
        <v>8.5</v>
      </c>
      <c r="K285" s="71">
        <v>18.36</v>
      </c>
      <c r="L285" s="71">
        <v>9.85</v>
      </c>
      <c r="M285" s="71">
        <v>9.5</v>
      </c>
      <c r="N285" s="71">
        <v>7.61</v>
      </c>
    </row>
    <row r="286" spans="8:14">
      <c r="H286" s="51">
        <v>41418</v>
      </c>
      <c r="I286" s="71">
        <v>19</v>
      </c>
      <c r="J286" s="71">
        <v>8.5</v>
      </c>
      <c r="K286" s="71">
        <v>18.350000000000001</v>
      </c>
      <c r="L286" s="71">
        <v>9.86</v>
      </c>
      <c r="M286" s="71">
        <v>9.6</v>
      </c>
      <c r="N286" s="71">
        <v>7.84</v>
      </c>
    </row>
    <row r="287" spans="8:14">
      <c r="H287" s="51">
        <v>41425</v>
      </c>
      <c r="I287" s="71">
        <v>20.309999999999999</v>
      </c>
      <c r="J287" s="71">
        <v>8.5</v>
      </c>
      <c r="K287" s="71">
        <v>18.350000000000001</v>
      </c>
      <c r="L287" s="71">
        <v>9.8699999999999992</v>
      </c>
      <c r="M287" s="71">
        <v>9.6</v>
      </c>
      <c r="N287" s="71">
        <v>7.84</v>
      </c>
    </row>
    <row r="288" spans="8:14">
      <c r="H288" s="51">
        <v>41432</v>
      </c>
      <c r="I288" s="71">
        <v>18.670000000000002</v>
      </c>
      <c r="J288" s="71">
        <v>8.5</v>
      </c>
      <c r="K288" s="71">
        <v>18.34</v>
      </c>
      <c r="L288" s="71">
        <v>9.86</v>
      </c>
      <c r="M288" s="71">
        <v>11</v>
      </c>
      <c r="N288" s="71">
        <v>7.75</v>
      </c>
    </row>
    <row r="289" spans="8:14">
      <c r="H289" s="51">
        <v>41439</v>
      </c>
      <c r="I289" s="71">
        <v>20</v>
      </c>
      <c r="J289" s="71">
        <v>8.5</v>
      </c>
      <c r="K289" s="71">
        <v>18.36</v>
      </c>
      <c r="L289" s="71">
        <v>9.8699999999999992</v>
      </c>
      <c r="M289" s="71">
        <v>11</v>
      </c>
      <c r="N289" s="71">
        <v>7.75</v>
      </c>
    </row>
    <row r="290" spans="8:14">
      <c r="H290" s="51">
        <v>41446</v>
      </c>
      <c r="I290" s="71">
        <v>20</v>
      </c>
      <c r="J290" s="71">
        <v>8.5</v>
      </c>
      <c r="K290" s="71">
        <v>18.39</v>
      </c>
      <c r="L290" s="71">
        <v>9.84</v>
      </c>
      <c r="M290" s="71">
        <v>12</v>
      </c>
      <c r="N290" s="71">
        <v>7.75</v>
      </c>
    </row>
    <row r="291" spans="8:14">
      <c r="H291" s="51">
        <v>41453</v>
      </c>
      <c r="I291" s="71">
        <v>20.62</v>
      </c>
      <c r="J291" s="71">
        <v>8.5</v>
      </c>
      <c r="K291" s="71">
        <v>18.39</v>
      </c>
      <c r="L291" s="71">
        <v>9.83</v>
      </c>
      <c r="M291" s="71">
        <v>11.6</v>
      </c>
      <c r="N291" s="71">
        <v>6.84</v>
      </c>
    </row>
    <row r="292" spans="8:14">
      <c r="H292" s="51">
        <v>41460</v>
      </c>
      <c r="I292" s="71">
        <v>19.27</v>
      </c>
      <c r="J292" s="71">
        <v>8.5</v>
      </c>
      <c r="K292" s="71">
        <v>18.399999999999999</v>
      </c>
      <c r="L292" s="71">
        <v>9.8000000000000007</v>
      </c>
      <c r="M292" s="71">
        <v>11.4</v>
      </c>
      <c r="N292" s="71">
        <v>6.71</v>
      </c>
    </row>
    <row r="293" spans="8:14">
      <c r="H293" s="51">
        <v>41467</v>
      </c>
      <c r="I293" s="71">
        <v>19.38</v>
      </c>
      <c r="J293" s="71">
        <v>8.5</v>
      </c>
      <c r="K293" s="71">
        <v>18.420000000000002</v>
      </c>
      <c r="L293" s="71">
        <v>9.77</v>
      </c>
      <c r="M293" s="71">
        <v>10.9</v>
      </c>
      <c r="N293" s="71">
        <v>6.4</v>
      </c>
    </row>
    <row r="294" spans="8:14">
      <c r="H294" s="51">
        <v>41474</v>
      </c>
      <c r="I294" s="71">
        <v>18.670000000000002</v>
      </c>
      <c r="J294" s="71">
        <v>8.5</v>
      </c>
      <c r="K294" s="71">
        <v>18.48</v>
      </c>
      <c r="L294" s="71">
        <v>9.74</v>
      </c>
      <c r="M294" s="71">
        <v>11</v>
      </c>
      <c r="N294" s="71">
        <v>7.62</v>
      </c>
    </row>
    <row r="295" spans="8:14">
      <c r="H295" s="51">
        <v>41481</v>
      </c>
      <c r="I295" s="71">
        <v>19.38</v>
      </c>
      <c r="J295" s="71">
        <v>9.14</v>
      </c>
      <c r="K295" s="71">
        <v>18.489999999999998</v>
      </c>
      <c r="L295" s="71">
        <v>9.7799999999999994</v>
      </c>
      <c r="M295" s="71">
        <v>10.4</v>
      </c>
      <c r="N295" s="71">
        <v>7.62</v>
      </c>
    </row>
    <row r="296" spans="8:14">
      <c r="H296" s="51">
        <v>41488</v>
      </c>
      <c r="I296" s="71">
        <v>17.82</v>
      </c>
      <c r="J296" s="71">
        <v>10</v>
      </c>
      <c r="K296" s="71">
        <v>18.54</v>
      </c>
      <c r="L296" s="71">
        <v>9.83</v>
      </c>
      <c r="M296" s="71">
        <v>10.199999999999999</v>
      </c>
      <c r="N296" s="71">
        <v>7.84</v>
      </c>
    </row>
    <row r="297" spans="8:14">
      <c r="H297" s="51">
        <v>41495</v>
      </c>
      <c r="I297" s="71">
        <v>17.82</v>
      </c>
      <c r="J297" s="71">
        <v>10</v>
      </c>
      <c r="K297" s="71">
        <v>18.55</v>
      </c>
      <c r="L297" s="71">
        <v>9.89</v>
      </c>
      <c r="M297" s="71">
        <v>10.6</v>
      </c>
      <c r="N297" s="71">
        <v>7.98</v>
      </c>
    </row>
    <row r="298" spans="8:14">
      <c r="H298" s="51">
        <v>41502</v>
      </c>
      <c r="I298" s="71">
        <v>16.8</v>
      </c>
      <c r="J298" s="71">
        <v>9.86</v>
      </c>
      <c r="K298" s="71">
        <v>18.559999999999999</v>
      </c>
      <c r="L298" s="71">
        <v>9.92</v>
      </c>
      <c r="M298" s="71">
        <v>10.6</v>
      </c>
      <c r="N298" s="71">
        <v>8.08</v>
      </c>
    </row>
    <row r="299" spans="8:14">
      <c r="H299" s="51">
        <v>41509</v>
      </c>
      <c r="I299" s="71">
        <v>17.82</v>
      </c>
      <c r="J299" s="71">
        <v>9.5</v>
      </c>
      <c r="K299" s="71">
        <v>18.57</v>
      </c>
      <c r="L299" s="71">
        <v>9.98</v>
      </c>
      <c r="M299" s="71">
        <v>10.6</v>
      </c>
      <c r="N299" s="71">
        <v>8.2200000000000006</v>
      </c>
    </row>
    <row r="300" spans="8:14">
      <c r="H300" s="51">
        <v>41516</v>
      </c>
      <c r="I300" s="71">
        <v>18.670000000000002</v>
      </c>
      <c r="J300" s="71">
        <v>9.5</v>
      </c>
      <c r="K300" s="71">
        <v>18.600000000000001</v>
      </c>
      <c r="L300" s="71">
        <v>10.08</v>
      </c>
      <c r="M300" s="71">
        <v>11</v>
      </c>
      <c r="N300" s="71">
        <v>9.44</v>
      </c>
    </row>
    <row r="301" spans="8:14">
      <c r="H301" s="51">
        <v>41523</v>
      </c>
      <c r="I301" s="71">
        <v>20</v>
      </c>
      <c r="J301" s="71">
        <v>10.220000000000001</v>
      </c>
      <c r="K301" s="71">
        <v>18.62</v>
      </c>
      <c r="L301" s="71">
        <v>10.220000000000001</v>
      </c>
      <c r="M301" s="71">
        <v>12.8</v>
      </c>
      <c r="N301" s="71">
        <v>9.66</v>
      </c>
    </row>
    <row r="302" spans="8:14">
      <c r="H302" s="51">
        <v>41530</v>
      </c>
      <c r="I302" s="71">
        <v>17.82</v>
      </c>
      <c r="J302" s="71">
        <v>10.58</v>
      </c>
      <c r="K302" s="71">
        <v>18.66</v>
      </c>
      <c r="L302" s="71">
        <v>10.35</v>
      </c>
      <c r="M302" s="71">
        <v>12.8</v>
      </c>
      <c r="N302" s="71">
        <v>9.34</v>
      </c>
    </row>
    <row r="303" spans="8:14">
      <c r="H303" s="51">
        <v>41537</v>
      </c>
      <c r="I303" s="71">
        <v>19.11</v>
      </c>
      <c r="J303" s="71">
        <v>9.6300000000000008</v>
      </c>
      <c r="K303" s="71">
        <v>18.71</v>
      </c>
      <c r="L303" s="71">
        <v>10.42</v>
      </c>
      <c r="M303" s="71">
        <v>0</v>
      </c>
      <c r="N303" s="71">
        <v>0</v>
      </c>
    </row>
    <row r="304" spans="8:14">
      <c r="H304" s="51">
        <v>41544</v>
      </c>
      <c r="I304" s="71">
        <v>19</v>
      </c>
      <c r="J304" s="71">
        <v>9.5</v>
      </c>
      <c r="K304" s="71">
        <v>18.75</v>
      </c>
      <c r="L304" s="71">
        <v>10.4</v>
      </c>
      <c r="M304" s="71">
        <v>12.4</v>
      </c>
      <c r="N304" s="71">
        <v>8.3000000000000007</v>
      </c>
    </row>
    <row r="305" spans="8:14">
      <c r="H305" s="51">
        <v>41551</v>
      </c>
      <c r="I305" s="71">
        <v>18.55</v>
      </c>
      <c r="J305" s="71">
        <v>9.5</v>
      </c>
      <c r="K305" s="71">
        <v>18.78</v>
      </c>
      <c r="L305" s="71">
        <v>10.4</v>
      </c>
      <c r="M305" s="71">
        <v>0</v>
      </c>
      <c r="N305" s="71">
        <v>0</v>
      </c>
    </row>
    <row r="306" spans="8:14">
      <c r="H306" s="51">
        <v>41558</v>
      </c>
      <c r="I306" s="71">
        <v>21</v>
      </c>
      <c r="J306" s="71">
        <v>9.5</v>
      </c>
      <c r="K306" s="71">
        <v>18.8</v>
      </c>
      <c r="L306" s="71">
        <v>10.34</v>
      </c>
      <c r="M306" s="71">
        <v>13</v>
      </c>
      <c r="N306" s="71">
        <v>7.76</v>
      </c>
    </row>
    <row r="307" spans="8:14">
      <c r="H307" s="51">
        <v>41565</v>
      </c>
      <c r="I307" s="71">
        <v>21</v>
      </c>
      <c r="J307" s="71">
        <v>9.5</v>
      </c>
      <c r="K307" s="71">
        <v>18.79</v>
      </c>
      <c r="L307" s="71">
        <v>10.29</v>
      </c>
      <c r="M307" s="71">
        <v>12.8</v>
      </c>
      <c r="N307" s="71">
        <v>7.98</v>
      </c>
    </row>
    <row r="308" spans="8:14">
      <c r="H308" s="51">
        <v>41572</v>
      </c>
      <c r="I308" s="71">
        <v>23.08</v>
      </c>
      <c r="J308" s="71">
        <v>9.51</v>
      </c>
      <c r="K308" s="71">
        <v>18.79</v>
      </c>
      <c r="L308" s="71">
        <v>10.24</v>
      </c>
      <c r="M308" s="71">
        <v>12.6</v>
      </c>
      <c r="N308" s="71">
        <v>7.84</v>
      </c>
    </row>
    <row r="309" spans="8:14">
      <c r="H309" s="51">
        <v>41579</v>
      </c>
      <c r="I309" s="71">
        <v>22</v>
      </c>
      <c r="J309" s="71">
        <v>9.6</v>
      </c>
      <c r="K309" s="71">
        <v>18.79</v>
      </c>
      <c r="L309" s="71">
        <v>10.199999999999999</v>
      </c>
      <c r="M309" s="71">
        <v>12.6</v>
      </c>
      <c r="N309" s="71">
        <v>8.08</v>
      </c>
    </row>
    <row r="310" spans="8:14">
      <c r="H310" s="51">
        <v>41586</v>
      </c>
      <c r="I310" s="71">
        <v>23.08</v>
      </c>
      <c r="J310" s="71">
        <v>9.4</v>
      </c>
      <c r="K310" s="71">
        <v>18.760000000000002</v>
      </c>
      <c r="L310" s="71">
        <v>10.16</v>
      </c>
      <c r="M310" s="71">
        <v>12</v>
      </c>
      <c r="N310" s="71">
        <v>8</v>
      </c>
    </row>
    <row r="311" spans="8:14">
      <c r="H311" s="51">
        <v>41593</v>
      </c>
      <c r="I311" s="71">
        <v>24</v>
      </c>
      <c r="J311" s="71">
        <v>9.57</v>
      </c>
      <c r="K311" s="71">
        <v>18.77</v>
      </c>
      <c r="L311" s="71">
        <v>10.16</v>
      </c>
      <c r="M311" s="71">
        <v>11.8</v>
      </c>
      <c r="N311" s="71">
        <v>7.94</v>
      </c>
    </row>
    <row r="312" spans="8:14">
      <c r="H312" s="51">
        <v>41600</v>
      </c>
      <c r="I312" s="71">
        <v>22</v>
      </c>
      <c r="J312" s="71">
        <v>9.6</v>
      </c>
      <c r="K312" s="71">
        <v>18.79</v>
      </c>
      <c r="L312" s="71">
        <v>10.14</v>
      </c>
      <c r="M312" s="71">
        <v>11.7</v>
      </c>
      <c r="N312" s="71">
        <v>7.9</v>
      </c>
    </row>
    <row r="313" spans="8:14">
      <c r="H313" s="51">
        <v>41607</v>
      </c>
      <c r="I313" s="71">
        <v>23.08</v>
      </c>
      <c r="J313" s="71">
        <v>9.49</v>
      </c>
      <c r="K313" s="71">
        <v>18.809999999999999</v>
      </c>
      <c r="L313" s="71">
        <v>10.11</v>
      </c>
      <c r="M313" s="71">
        <v>11.6</v>
      </c>
      <c r="N313" s="71">
        <v>7.84</v>
      </c>
    </row>
    <row r="314" spans="8:14">
      <c r="H314" s="51">
        <v>41614</v>
      </c>
      <c r="I314" s="71">
        <v>23.08</v>
      </c>
      <c r="J314" s="71">
        <v>9.4</v>
      </c>
      <c r="K314" s="71">
        <v>18.809999999999999</v>
      </c>
      <c r="L314" s="71">
        <v>10.09</v>
      </c>
      <c r="M314" s="71">
        <v>11.6</v>
      </c>
      <c r="N314" s="71">
        <v>7.8</v>
      </c>
    </row>
    <row r="315" spans="8:14">
      <c r="H315" s="51">
        <v>41621</v>
      </c>
      <c r="I315" s="71">
        <v>22</v>
      </c>
      <c r="J315" s="71">
        <v>9.4</v>
      </c>
      <c r="K315" s="71">
        <v>18.829999999999998</v>
      </c>
      <c r="L315" s="71">
        <v>10.07</v>
      </c>
      <c r="M315" s="71">
        <v>11.6</v>
      </c>
      <c r="N315" s="71">
        <v>8.3000000000000007</v>
      </c>
    </row>
    <row r="316" spans="8:14">
      <c r="H316" s="51">
        <v>41628</v>
      </c>
      <c r="I316" s="71">
        <v>22</v>
      </c>
      <c r="J316" s="71">
        <v>9.4</v>
      </c>
      <c r="K316" s="71">
        <v>18.84</v>
      </c>
      <c r="L316" s="71">
        <v>10.06</v>
      </c>
      <c r="M316" s="71">
        <v>11</v>
      </c>
      <c r="N316" s="71">
        <v>8.3000000000000007</v>
      </c>
    </row>
    <row r="317" spans="8:14">
      <c r="H317" s="51">
        <v>41635</v>
      </c>
      <c r="I317" s="71">
        <v>24</v>
      </c>
      <c r="J317" s="71">
        <v>8.8000000000000007</v>
      </c>
      <c r="K317" s="71">
        <v>18.850000000000001</v>
      </c>
      <c r="L317" s="71">
        <v>10.07</v>
      </c>
      <c r="M317" s="71">
        <v>12</v>
      </c>
      <c r="N317" s="71">
        <v>7.84</v>
      </c>
    </row>
    <row r="318" spans="8:14">
      <c r="H318" s="51">
        <v>41642</v>
      </c>
      <c r="I318" s="71">
        <v>23.08</v>
      </c>
      <c r="J318" s="71">
        <v>9.4600000000000009</v>
      </c>
      <c r="K318" s="71">
        <v>18.829999999999998</v>
      </c>
      <c r="L318" s="71">
        <v>10.1</v>
      </c>
      <c r="M318" s="71">
        <v>11.5</v>
      </c>
      <c r="N318" s="71">
        <v>8.48</v>
      </c>
    </row>
    <row r="319" spans="8:14">
      <c r="H319" s="51">
        <v>41649</v>
      </c>
      <c r="I319" s="71">
        <v>24.14</v>
      </c>
      <c r="J319" s="71">
        <v>9.11</v>
      </c>
      <c r="K319" s="71">
        <v>18.829999999999998</v>
      </c>
      <c r="L319" s="71">
        <v>10.14</v>
      </c>
      <c r="M319" s="71">
        <v>11.4</v>
      </c>
      <c r="N319" s="71">
        <v>8.2899999999999991</v>
      </c>
    </row>
    <row r="320" spans="8:14">
      <c r="H320" s="51">
        <v>41656</v>
      </c>
      <c r="I320" s="71">
        <v>24</v>
      </c>
      <c r="J320" s="71">
        <v>9.09</v>
      </c>
      <c r="K320" s="71">
        <v>18.850000000000001</v>
      </c>
      <c r="L320" s="71">
        <v>10.15</v>
      </c>
      <c r="M320" s="71">
        <v>11.2</v>
      </c>
      <c r="N320" s="71">
        <v>7.98</v>
      </c>
    </row>
    <row r="321" spans="8:14">
      <c r="H321" s="51">
        <v>41663</v>
      </c>
      <c r="I321" s="71">
        <v>24.64</v>
      </c>
      <c r="J321" s="71">
        <v>8.8000000000000007</v>
      </c>
      <c r="K321" s="71">
        <v>18.87</v>
      </c>
      <c r="L321" s="71">
        <v>10.14</v>
      </c>
      <c r="M321" s="71">
        <v>12.4</v>
      </c>
      <c r="N321" s="71">
        <v>7.76</v>
      </c>
    </row>
    <row r="322" spans="8:14">
      <c r="H322" s="51">
        <v>41670</v>
      </c>
      <c r="I322" s="71">
        <v>25.5</v>
      </c>
      <c r="J322" s="71">
        <v>8.83</v>
      </c>
      <c r="K322" s="71">
        <v>0</v>
      </c>
      <c r="L322" s="71">
        <v>0</v>
      </c>
      <c r="M322" s="71">
        <v>0</v>
      </c>
      <c r="N322" s="71">
        <v>0</v>
      </c>
    </row>
    <row r="323" spans="8:14">
      <c r="H323" s="51">
        <v>41677</v>
      </c>
      <c r="I323" s="71">
        <v>24.69</v>
      </c>
      <c r="J323" s="71">
        <v>9.14</v>
      </c>
      <c r="K323" s="71">
        <v>18.97</v>
      </c>
      <c r="L323" s="71">
        <v>10.15</v>
      </c>
      <c r="M323" s="71">
        <v>13.1</v>
      </c>
      <c r="N323" s="71">
        <v>7.16</v>
      </c>
    </row>
    <row r="324" spans="8:14">
      <c r="H324" s="51">
        <v>41684</v>
      </c>
      <c r="I324" s="71">
        <v>23.75</v>
      </c>
      <c r="J324" s="71">
        <v>9.1999999999999993</v>
      </c>
      <c r="K324" s="71">
        <v>18.98</v>
      </c>
      <c r="L324" s="71">
        <v>10.119999999999999</v>
      </c>
      <c r="M324" s="71">
        <v>11.3</v>
      </c>
      <c r="N324" s="71">
        <v>6.97</v>
      </c>
    </row>
    <row r="325" spans="8:14">
      <c r="H325" s="51">
        <v>41691</v>
      </c>
      <c r="I325" s="71">
        <v>25.5</v>
      </c>
      <c r="J325" s="71">
        <v>8.51</v>
      </c>
      <c r="K325" s="71">
        <v>18.98</v>
      </c>
      <c r="L325" s="71">
        <v>10.06</v>
      </c>
      <c r="M325" s="71">
        <v>11</v>
      </c>
      <c r="N325" s="71">
        <v>6.94</v>
      </c>
    </row>
    <row r="326" spans="8:14">
      <c r="H326" s="51">
        <v>41698</v>
      </c>
      <c r="I326" s="71">
        <v>25.5</v>
      </c>
      <c r="J326" s="71">
        <v>7.34</v>
      </c>
      <c r="K326" s="71">
        <v>19</v>
      </c>
      <c r="L326" s="71">
        <v>10</v>
      </c>
      <c r="M326" s="71">
        <v>11.6</v>
      </c>
      <c r="N326" s="71">
        <v>7.16</v>
      </c>
    </row>
    <row r="327" spans="8:14">
      <c r="H327" s="51">
        <v>41705</v>
      </c>
      <c r="I327" s="71">
        <v>25.5</v>
      </c>
      <c r="J327" s="71">
        <v>7.85</v>
      </c>
      <c r="K327" s="71">
        <v>18.98</v>
      </c>
      <c r="L327" s="71">
        <v>9.9700000000000006</v>
      </c>
      <c r="M327" s="71">
        <v>11.6</v>
      </c>
      <c r="N327" s="71">
        <v>7.62</v>
      </c>
    </row>
    <row r="328" spans="8:14">
      <c r="H328" s="51">
        <v>41712</v>
      </c>
      <c r="I328" s="71">
        <v>24.69</v>
      </c>
      <c r="J328" s="71">
        <v>8.1999999999999993</v>
      </c>
      <c r="K328" s="71">
        <v>18.989999999999998</v>
      </c>
      <c r="L328" s="71">
        <v>9.9600000000000009</v>
      </c>
      <c r="M328" s="71">
        <v>11.6</v>
      </c>
      <c r="N328" s="71">
        <v>8.2200000000000006</v>
      </c>
    </row>
    <row r="329" spans="8:14">
      <c r="H329" s="51">
        <v>41719</v>
      </c>
      <c r="I329" s="71">
        <v>26.45</v>
      </c>
      <c r="J329" s="71">
        <v>8.08</v>
      </c>
      <c r="K329" s="71">
        <v>19.010000000000002</v>
      </c>
      <c r="L329" s="71">
        <v>9.9700000000000006</v>
      </c>
      <c r="M329" s="71">
        <v>12</v>
      </c>
      <c r="N329" s="71">
        <v>8.08</v>
      </c>
    </row>
    <row r="330" spans="8:14">
      <c r="H330" s="51">
        <v>41726</v>
      </c>
      <c r="I330" s="71">
        <v>27.25</v>
      </c>
      <c r="J330" s="71">
        <v>8.19</v>
      </c>
      <c r="K330" s="71">
        <v>19</v>
      </c>
      <c r="L330" s="71">
        <v>9.98</v>
      </c>
      <c r="M330" s="71">
        <v>12</v>
      </c>
      <c r="N330" s="71">
        <v>8.2200000000000006</v>
      </c>
    </row>
    <row r="331" spans="8:14">
      <c r="H331" s="51">
        <v>41733</v>
      </c>
      <c r="I331" s="75">
        <v>25.5</v>
      </c>
      <c r="J331" s="75">
        <v>8.26</v>
      </c>
      <c r="K331" s="75">
        <v>19.010000000000002</v>
      </c>
      <c r="L331" s="75">
        <v>10</v>
      </c>
      <c r="M331" s="71">
        <v>13</v>
      </c>
      <c r="N331" s="71">
        <v>8.3000000000000007</v>
      </c>
    </row>
    <row r="332" spans="8:14">
      <c r="H332" s="51">
        <v>41740</v>
      </c>
      <c r="I332" s="75">
        <v>21.21</v>
      </c>
      <c r="J332" s="75">
        <v>8.14</v>
      </c>
      <c r="K332" s="75">
        <v>18.989999999999998</v>
      </c>
      <c r="L332" s="75">
        <v>10</v>
      </c>
      <c r="M332" s="71">
        <v>14.4</v>
      </c>
      <c r="N332" s="71">
        <v>9.16</v>
      </c>
    </row>
    <row r="333" spans="8:14">
      <c r="H333" s="51">
        <v>41747</v>
      </c>
      <c r="I333" s="75">
        <v>20.5</v>
      </c>
      <c r="J333" s="75">
        <v>8.2799999999999994</v>
      </c>
      <c r="K333" s="75">
        <v>18.98</v>
      </c>
      <c r="L333" s="75">
        <v>10.039999999999999</v>
      </c>
      <c r="M333" s="75">
        <v>13.4</v>
      </c>
      <c r="N333" s="71">
        <v>8.98</v>
      </c>
    </row>
    <row r="334" spans="8:14">
      <c r="H334" s="51">
        <v>41754</v>
      </c>
      <c r="I334" s="75">
        <v>20.079999999999998</v>
      </c>
      <c r="J334" s="75">
        <v>8.7799999999999994</v>
      </c>
      <c r="K334" s="75">
        <v>18.98</v>
      </c>
      <c r="L334" s="75">
        <v>10.11</v>
      </c>
      <c r="M334" s="75">
        <v>13.4</v>
      </c>
      <c r="N334" s="71">
        <v>9.34</v>
      </c>
    </row>
    <row r="335" spans="8:14">
      <c r="H335" s="51">
        <v>41761</v>
      </c>
      <c r="I335" s="75">
        <v>19</v>
      </c>
      <c r="J335" s="75">
        <v>9.2799999999999994</v>
      </c>
      <c r="K335" s="75">
        <v>19</v>
      </c>
      <c r="L335" s="75">
        <v>10.17</v>
      </c>
      <c r="M335" s="75">
        <v>0</v>
      </c>
      <c r="N335" s="71">
        <v>0</v>
      </c>
    </row>
    <row r="336" spans="8:14">
      <c r="H336" s="51">
        <v>41768</v>
      </c>
      <c r="I336" s="75">
        <v>20.5</v>
      </c>
      <c r="J336" s="75">
        <v>10.29</v>
      </c>
      <c r="K336" s="75">
        <v>19.03</v>
      </c>
      <c r="L336" s="75">
        <v>10.28</v>
      </c>
      <c r="M336" s="75">
        <v>13.8</v>
      </c>
      <c r="N336" s="71">
        <v>10.11</v>
      </c>
    </row>
    <row r="337" spans="8:14">
      <c r="H337" s="51">
        <v>41775</v>
      </c>
      <c r="I337" s="75">
        <v>20.5</v>
      </c>
      <c r="J337" s="75">
        <v>10.74</v>
      </c>
      <c r="K337" s="75">
        <v>19.04</v>
      </c>
      <c r="L337" s="75">
        <v>10.36</v>
      </c>
      <c r="M337" s="75">
        <v>13.6</v>
      </c>
      <c r="N337" s="71">
        <v>10.71</v>
      </c>
    </row>
    <row r="338" spans="8:14">
      <c r="H338" s="51">
        <v>41782</v>
      </c>
      <c r="I338" s="75">
        <v>20.5</v>
      </c>
      <c r="J338" s="75">
        <v>10.11</v>
      </c>
      <c r="K338" s="75">
        <v>19.100000000000001</v>
      </c>
      <c r="L338" s="75">
        <v>10.47</v>
      </c>
      <c r="M338" s="75">
        <v>14</v>
      </c>
      <c r="N338" s="71">
        <v>10</v>
      </c>
    </row>
    <row r="339" spans="8:14">
      <c r="H339" s="51">
        <v>41789</v>
      </c>
      <c r="I339" s="75">
        <v>20.5</v>
      </c>
      <c r="J339" s="75">
        <v>9.5</v>
      </c>
      <c r="K339" s="75">
        <v>19.13</v>
      </c>
      <c r="L339" s="75">
        <v>10.51</v>
      </c>
      <c r="M339" s="75">
        <v>13.5</v>
      </c>
      <c r="N339" s="71">
        <v>9.34</v>
      </c>
    </row>
    <row r="340" spans="8:14">
      <c r="H340" s="51">
        <v>41796</v>
      </c>
      <c r="I340" s="75">
        <v>20.5</v>
      </c>
      <c r="J340" s="75">
        <v>9.33</v>
      </c>
      <c r="K340" s="75">
        <v>19.14</v>
      </c>
      <c r="L340" s="75">
        <v>10.5</v>
      </c>
      <c r="M340" s="75">
        <v>13.5</v>
      </c>
      <c r="N340" s="71">
        <v>8.75</v>
      </c>
    </row>
    <row r="341" spans="8:14">
      <c r="H341" s="51">
        <v>41803</v>
      </c>
      <c r="I341" s="75">
        <v>20.5</v>
      </c>
      <c r="J341" s="75">
        <v>9.1</v>
      </c>
      <c r="K341" s="75">
        <v>19.14</v>
      </c>
      <c r="L341" s="75">
        <v>10.49</v>
      </c>
      <c r="M341" s="75">
        <v>13.4</v>
      </c>
      <c r="N341" s="71">
        <v>9.11</v>
      </c>
    </row>
    <row r="342" spans="8:14">
      <c r="H342" s="51">
        <v>41810</v>
      </c>
      <c r="I342" s="75">
        <v>19.21</v>
      </c>
      <c r="J342" s="75">
        <v>9.1</v>
      </c>
      <c r="K342" s="75">
        <v>19.14</v>
      </c>
      <c r="L342" s="75">
        <v>10.47</v>
      </c>
      <c r="M342" s="75">
        <v>13.4</v>
      </c>
      <c r="N342" s="71">
        <v>8.98</v>
      </c>
    </row>
    <row r="343" spans="8:14">
      <c r="H343" s="51">
        <v>41817</v>
      </c>
      <c r="I343" s="75">
        <v>17.5</v>
      </c>
      <c r="J343" s="75">
        <v>9.1</v>
      </c>
      <c r="K343" s="75">
        <v>19.13</v>
      </c>
      <c r="L343" s="75">
        <v>10.46</v>
      </c>
      <c r="M343" s="75">
        <v>13.3</v>
      </c>
      <c r="N343" s="71">
        <v>9.2899999999999991</v>
      </c>
    </row>
    <row r="344" spans="8:14">
      <c r="H344" s="51">
        <v>41824</v>
      </c>
      <c r="I344" s="75">
        <v>17.5</v>
      </c>
      <c r="J344" s="75">
        <v>9.58</v>
      </c>
      <c r="K344" s="75">
        <v>19.13</v>
      </c>
      <c r="L344" s="75">
        <v>10.44</v>
      </c>
      <c r="M344" s="75">
        <v>13.3</v>
      </c>
      <c r="N344" s="71">
        <v>9.66</v>
      </c>
    </row>
    <row r="345" spans="8:14">
      <c r="H345" s="51">
        <v>41831</v>
      </c>
      <c r="I345" s="75">
        <v>17.5</v>
      </c>
      <c r="J345" s="75">
        <v>10.18</v>
      </c>
      <c r="K345" s="75">
        <v>19.12</v>
      </c>
      <c r="L345" s="75">
        <v>10.45</v>
      </c>
      <c r="M345" s="75">
        <v>13.6</v>
      </c>
      <c r="N345" s="71">
        <v>9.93</v>
      </c>
    </row>
    <row r="346" spans="8:14">
      <c r="H346" s="51">
        <v>41838</v>
      </c>
      <c r="I346" s="75">
        <v>17.5</v>
      </c>
      <c r="J346" s="75">
        <v>10.66</v>
      </c>
      <c r="K346" s="75">
        <v>19.11</v>
      </c>
      <c r="L346" s="75">
        <v>10.51</v>
      </c>
      <c r="M346" s="75">
        <v>14</v>
      </c>
      <c r="N346" s="71">
        <v>10.58</v>
      </c>
    </row>
    <row r="347" spans="8:14">
      <c r="H347" s="51">
        <v>41845</v>
      </c>
      <c r="I347" s="75">
        <v>16.850000000000001</v>
      </c>
      <c r="J347" s="75">
        <v>10.09</v>
      </c>
      <c r="K347" s="75">
        <v>19.11</v>
      </c>
      <c r="L347" s="75">
        <v>10.56</v>
      </c>
      <c r="M347" s="75">
        <v>13.8</v>
      </c>
      <c r="N347" s="71">
        <v>9.5500000000000007</v>
      </c>
    </row>
    <row r="348" spans="8:14">
      <c r="H348" s="51">
        <v>41852</v>
      </c>
      <c r="I348" s="75">
        <v>15.18</v>
      </c>
      <c r="J348" s="75">
        <v>9.89</v>
      </c>
      <c r="K348" s="75">
        <v>19.11</v>
      </c>
      <c r="L348" s="75">
        <v>10.61</v>
      </c>
      <c r="M348" s="75">
        <v>14.8</v>
      </c>
      <c r="N348" s="71">
        <v>10.57</v>
      </c>
    </row>
    <row r="349" spans="8:14">
      <c r="H349" s="51">
        <v>41859</v>
      </c>
      <c r="I349" s="75">
        <v>16.850000000000001</v>
      </c>
      <c r="J349" s="75">
        <v>10.36</v>
      </c>
      <c r="K349" s="75">
        <v>19.100000000000001</v>
      </c>
      <c r="L349" s="75">
        <v>10.66</v>
      </c>
      <c r="M349" s="75">
        <v>14.6</v>
      </c>
      <c r="N349" s="71">
        <v>10.8</v>
      </c>
    </row>
    <row r="350" spans="8:14">
      <c r="H350" s="51">
        <v>41866</v>
      </c>
      <c r="I350" s="75">
        <v>19.149999999999999</v>
      </c>
      <c r="J350" s="75">
        <v>11.08</v>
      </c>
      <c r="K350" s="75">
        <v>19.09</v>
      </c>
      <c r="L350" s="75">
        <v>10.8</v>
      </c>
      <c r="M350" s="75">
        <v>15</v>
      </c>
      <c r="N350" s="71">
        <v>11.26</v>
      </c>
    </row>
    <row r="351" spans="8:14">
      <c r="H351" s="51">
        <v>41873</v>
      </c>
      <c r="I351" s="75">
        <v>23.54</v>
      </c>
      <c r="J351" s="75">
        <v>11.34</v>
      </c>
      <c r="K351" s="75">
        <v>19.13</v>
      </c>
      <c r="L351" s="75">
        <v>11.03</v>
      </c>
      <c r="M351" s="75">
        <v>16.399999999999999</v>
      </c>
      <c r="N351" s="71">
        <v>11.02</v>
      </c>
    </row>
    <row r="352" spans="8:14">
      <c r="H352" s="51">
        <v>41880</v>
      </c>
      <c r="I352" s="75">
        <v>23.54</v>
      </c>
      <c r="J352" s="75">
        <v>11.81</v>
      </c>
      <c r="K352" s="75">
        <v>19.149999999999999</v>
      </c>
      <c r="L352" s="75">
        <v>11.2</v>
      </c>
      <c r="M352" s="75">
        <v>16.399999999999999</v>
      </c>
      <c r="N352" s="71">
        <v>11.02</v>
      </c>
    </row>
    <row r="353" spans="8:14">
      <c r="H353" s="51">
        <v>41887</v>
      </c>
      <c r="I353" s="75">
        <v>21.69</v>
      </c>
      <c r="J353" s="75">
        <v>12.02</v>
      </c>
      <c r="K353" s="75">
        <v>19.18</v>
      </c>
      <c r="L353" s="75">
        <v>11.24</v>
      </c>
      <c r="M353" s="75">
        <v>16</v>
      </c>
      <c r="N353" s="71">
        <v>10.8</v>
      </c>
    </row>
    <row r="354" spans="8:14">
      <c r="H354" s="51">
        <v>41894</v>
      </c>
      <c r="I354" s="75">
        <v>21.14</v>
      </c>
      <c r="J354" s="75">
        <v>11.72</v>
      </c>
      <c r="K354" s="75">
        <v>19.23</v>
      </c>
      <c r="L354" s="75">
        <v>11.35</v>
      </c>
      <c r="M354" s="75">
        <v>15.6</v>
      </c>
      <c r="N354" s="71">
        <v>10.89</v>
      </c>
    </row>
    <row r="355" spans="8:14">
      <c r="H355" s="51">
        <v>41901</v>
      </c>
      <c r="I355" s="75">
        <v>18.170000000000002</v>
      </c>
      <c r="J355" s="75">
        <v>11.71</v>
      </c>
      <c r="K355" s="75">
        <v>19.28</v>
      </c>
      <c r="L355" s="75">
        <v>11.39</v>
      </c>
      <c r="M355" s="75">
        <v>15</v>
      </c>
      <c r="N355" s="71">
        <v>10.89</v>
      </c>
    </row>
    <row r="356" spans="8:14">
      <c r="H356" s="51">
        <v>41908</v>
      </c>
      <c r="I356" s="75">
        <v>19</v>
      </c>
      <c r="J356" s="75">
        <v>11.81</v>
      </c>
      <c r="K356" s="75">
        <v>19.36</v>
      </c>
      <c r="L356" s="75">
        <v>11.42</v>
      </c>
      <c r="M356" s="75">
        <v>14.8</v>
      </c>
      <c r="N356" s="71">
        <v>10.07</v>
      </c>
    </row>
    <row r="357" spans="8:14">
      <c r="H357" s="51">
        <v>41915</v>
      </c>
      <c r="I357" s="75">
        <v>19</v>
      </c>
      <c r="J357" s="75">
        <v>11.5</v>
      </c>
      <c r="K357" s="75">
        <v>19.37</v>
      </c>
      <c r="L357" s="75">
        <v>11.42</v>
      </c>
      <c r="M357" s="75">
        <v>0</v>
      </c>
      <c r="N357" s="71">
        <v>0</v>
      </c>
    </row>
    <row r="358" spans="8:14">
      <c r="H358" s="51">
        <v>41922</v>
      </c>
      <c r="I358" s="96">
        <v>0</v>
      </c>
      <c r="J358" s="96">
        <v>0</v>
      </c>
      <c r="K358" s="96">
        <v>19.43</v>
      </c>
      <c r="L358" s="96">
        <v>11.39</v>
      </c>
      <c r="M358" s="96">
        <v>14.6</v>
      </c>
      <c r="N358" s="71">
        <v>9.6199999999999992</v>
      </c>
    </row>
    <row r="359" spans="8:14">
      <c r="H359" s="51">
        <v>41929</v>
      </c>
      <c r="I359" s="96">
        <v>18.309999999999999</v>
      </c>
      <c r="J359" s="96">
        <v>11.41</v>
      </c>
      <c r="K359" s="96">
        <v>19.46</v>
      </c>
      <c r="L359" s="96">
        <v>11.35</v>
      </c>
      <c r="M359" s="96">
        <v>14.4</v>
      </c>
      <c r="N359" s="71">
        <v>10.220000000000001</v>
      </c>
    </row>
    <row r="360" spans="8:14">
      <c r="H360" s="51">
        <v>41936</v>
      </c>
      <c r="I360" s="96">
        <v>18.309999999999999</v>
      </c>
      <c r="J360" s="96">
        <v>11.3</v>
      </c>
      <c r="K360" s="96">
        <v>19.510000000000002</v>
      </c>
      <c r="L360" s="96">
        <v>11.33</v>
      </c>
      <c r="M360" s="96">
        <v>13.8</v>
      </c>
      <c r="N360" s="71">
        <v>10.48</v>
      </c>
    </row>
    <row r="361" spans="8:14">
      <c r="H361" s="51">
        <v>41943</v>
      </c>
      <c r="I361" s="96">
        <v>18.309999999999999</v>
      </c>
      <c r="J361" s="96">
        <v>11.3</v>
      </c>
      <c r="K361" s="96">
        <v>0</v>
      </c>
      <c r="L361" s="96">
        <v>0</v>
      </c>
      <c r="M361" s="96">
        <v>13</v>
      </c>
      <c r="N361" s="71">
        <v>10.41</v>
      </c>
    </row>
    <row r="362" spans="8:14">
      <c r="H362" s="51"/>
      <c r="I362" s="96"/>
      <c r="J362" s="96"/>
      <c r="K362" s="96"/>
      <c r="L362" s="96"/>
      <c r="M362" s="96"/>
      <c r="N362" s="71"/>
    </row>
    <row r="363" spans="8:14">
      <c r="H363" s="51"/>
      <c r="I363" s="96"/>
      <c r="J363" s="96"/>
      <c r="K363" s="96"/>
      <c r="L363" s="96"/>
      <c r="M363" s="96"/>
      <c r="N363" s="71"/>
    </row>
    <row r="364" spans="8:14">
      <c r="H364" s="51"/>
      <c r="I364" s="96"/>
      <c r="J364" s="96"/>
      <c r="K364" s="96"/>
      <c r="L364" s="96"/>
      <c r="M364" s="96"/>
      <c r="N364" s="71"/>
    </row>
    <row r="365" spans="8:14">
      <c r="H365" s="51"/>
      <c r="I365" s="96"/>
      <c r="J365" s="96"/>
      <c r="K365" s="96"/>
      <c r="L365" s="96"/>
      <c r="M365" s="96"/>
      <c r="N365" s="71"/>
    </row>
    <row r="366" spans="8:14">
      <c r="H366" s="51"/>
      <c r="I366" s="96"/>
      <c r="J366" s="96"/>
      <c r="K366" s="96"/>
      <c r="L366" s="96"/>
      <c r="M366" s="96"/>
      <c r="N366" s="71"/>
    </row>
    <row r="367" spans="8:14">
      <c r="H367" s="51"/>
      <c r="I367" s="96"/>
      <c r="J367" s="96"/>
      <c r="K367" s="96"/>
      <c r="L367" s="96"/>
      <c r="M367" s="96"/>
      <c r="N367" s="71"/>
    </row>
    <row r="368" spans="8:14">
      <c r="H368" s="51"/>
      <c r="I368" s="96"/>
      <c r="J368" s="96"/>
      <c r="K368" s="96"/>
      <c r="L368" s="96"/>
      <c r="M368" s="96"/>
      <c r="N368" s="71"/>
    </row>
    <row r="369" spans="8:14">
      <c r="H369" s="51"/>
      <c r="I369" s="96"/>
      <c r="J369" s="96"/>
      <c r="K369" s="96"/>
      <c r="L369" s="96"/>
      <c r="M369" s="96"/>
      <c r="N369" s="71"/>
    </row>
    <row r="370" spans="8:14">
      <c r="H370" s="51"/>
      <c r="I370" s="96"/>
      <c r="J370" s="96"/>
      <c r="K370" s="96"/>
      <c r="L370" s="96"/>
      <c r="M370" s="96"/>
      <c r="N370" s="71"/>
    </row>
    <row r="371" spans="8:14">
      <c r="H371" s="51"/>
      <c r="I371" s="96"/>
      <c r="J371" s="96"/>
      <c r="K371" s="96"/>
      <c r="L371" s="96"/>
      <c r="M371" s="96"/>
      <c r="N371" s="71"/>
    </row>
    <row r="372" spans="8:14">
      <c r="H372" s="51"/>
      <c r="I372" s="96"/>
      <c r="J372" s="96"/>
      <c r="K372" s="96"/>
      <c r="L372" s="96"/>
      <c r="M372" s="96"/>
      <c r="N372" s="71"/>
    </row>
    <row r="373" spans="8:14">
      <c r="H373" s="51"/>
      <c r="I373" s="96"/>
      <c r="J373" s="96"/>
      <c r="K373" s="96"/>
      <c r="L373" s="96"/>
      <c r="M373" s="96"/>
      <c r="N373" s="71"/>
    </row>
    <row r="374" spans="8:14">
      <c r="H374" s="51"/>
      <c r="I374" s="96"/>
      <c r="J374" s="96"/>
      <c r="K374" s="96"/>
      <c r="L374" s="96"/>
      <c r="M374" s="96"/>
      <c r="N374" s="71"/>
    </row>
    <row r="375" spans="8:14">
      <c r="H375" s="51"/>
      <c r="I375" s="96"/>
      <c r="J375" s="96"/>
      <c r="K375" s="96"/>
      <c r="L375" s="96"/>
      <c r="M375" s="96"/>
      <c r="N375" s="71"/>
    </row>
    <row r="376" spans="8:14">
      <c r="H376" s="51"/>
      <c r="I376" s="96"/>
      <c r="J376" s="96"/>
      <c r="K376" s="96"/>
      <c r="L376" s="96"/>
      <c r="M376" s="96"/>
      <c r="N376" s="71"/>
    </row>
    <row r="377" spans="8:14">
      <c r="H377" s="51"/>
      <c r="I377" s="96"/>
      <c r="J377" s="96"/>
      <c r="K377" s="96"/>
      <c r="L377" s="96"/>
      <c r="M377" s="96"/>
      <c r="N377" s="71"/>
    </row>
    <row r="378" spans="8:14">
      <c r="H378" s="51"/>
      <c r="I378" s="96"/>
      <c r="J378" s="96"/>
      <c r="K378" s="96"/>
      <c r="L378" s="96"/>
      <c r="M378" s="96"/>
      <c r="N378" s="71"/>
    </row>
    <row r="379" spans="8:14">
      <c r="H379" s="51"/>
      <c r="I379" s="96"/>
      <c r="J379" s="96"/>
      <c r="K379" s="96"/>
      <c r="L379" s="96"/>
      <c r="M379" s="96"/>
      <c r="N379" s="71"/>
    </row>
    <row r="380" spans="8:14">
      <c r="H380" s="51"/>
      <c r="I380" s="96"/>
      <c r="J380" s="96"/>
      <c r="K380" s="96"/>
      <c r="L380" s="96"/>
      <c r="M380" s="96"/>
      <c r="N380" s="71"/>
    </row>
    <row r="381" spans="8:14">
      <c r="H381" s="51"/>
      <c r="I381" s="96"/>
      <c r="J381" s="96"/>
      <c r="K381" s="96"/>
      <c r="L381" s="96"/>
      <c r="M381" s="96"/>
      <c r="N381" s="71"/>
    </row>
    <row r="382" spans="8:14">
      <c r="H382" s="51"/>
      <c r="I382" s="96"/>
      <c r="J382" s="96"/>
      <c r="K382" s="96"/>
      <c r="L382" s="96"/>
      <c r="M382" s="96"/>
      <c r="N382" s="71"/>
    </row>
    <row r="383" spans="8:14">
      <c r="H383" s="51"/>
      <c r="I383" s="96"/>
      <c r="J383" s="96"/>
      <c r="K383" s="96"/>
      <c r="L383" s="96"/>
      <c r="M383" s="96"/>
      <c r="N383" s="71"/>
    </row>
    <row r="384" spans="8:14">
      <c r="H384" s="51"/>
      <c r="I384" s="96"/>
      <c r="J384" s="96"/>
      <c r="K384" s="96"/>
      <c r="L384" s="96"/>
      <c r="M384" s="96"/>
      <c r="N384" s="71"/>
    </row>
    <row r="385" spans="8:14">
      <c r="H385" s="51"/>
      <c r="I385" s="96"/>
      <c r="J385" s="96"/>
      <c r="K385" s="96"/>
      <c r="L385" s="96"/>
      <c r="M385" s="96"/>
      <c r="N385" s="71"/>
    </row>
    <row r="386" spans="8:14">
      <c r="H386" s="51"/>
      <c r="I386" s="96"/>
      <c r="J386" s="96"/>
      <c r="K386" s="96"/>
      <c r="L386" s="96"/>
      <c r="M386" s="96"/>
      <c r="N386" s="71"/>
    </row>
    <row r="387" spans="8:14">
      <c r="H387" s="51"/>
      <c r="I387" s="96"/>
      <c r="J387" s="96"/>
      <c r="K387" s="96"/>
      <c r="L387" s="96"/>
      <c r="M387" s="96"/>
      <c r="N387" s="71"/>
    </row>
    <row r="388" spans="8:14">
      <c r="H388" s="51"/>
      <c r="I388" s="96"/>
      <c r="J388" s="96"/>
      <c r="K388" s="96"/>
      <c r="L388" s="96"/>
      <c r="M388" s="96"/>
      <c r="N388" s="71"/>
    </row>
    <row r="389" spans="8:14">
      <c r="H389" s="51"/>
      <c r="I389" s="96"/>
      <c r="J389" s="96"/>
      <c r="K389" s="96"/>
      <c r="L389" s="96"/>
      <c r="M389" s="96"/>
      <c r="N389" s="71"/>
    </row>
    <row r="390" spans="8:14">
      <c r="H390" s="51"/>
      <c r="I390" s="96"/>
      <c r="J390" s="96"/>
      <c r="K390" s="96"/>
      <c r="L390" s="96"/>
      <c r="M390" s="96"/>
      <c r="N390" s="71"/>
    </row>
    <row r="391" spans="8:14">
      <c r="H391" s="51"/>
      <c r="I391" s="96"/>
      <c r="J391" s="96"/>
      <c r="K391" s="96"/>
      <c r="L391" s="96"/>
      <c r="M391" s="96"/>
      <c r="N391" s="71"/>
    </row>
    <row r="392" spans="8:14">
      <c r="H392" s="51"/>
      <c r="I392" s="96"/>
      <c r="J392" s="96"/>
      <c r="K392" s="96"/>
      <c r="L392" s="96"/>
      <c r="M392" s="96"/>
      <c r="N392" s="71"/>
    </row>
    <row r="393" spans="8:14">
      <c r="H393" s="51"/>
      <c r="I393" s="96"/>
      <c r="J393" s="96"/>
      <c r="K393" s="96"/>
      <c r="L393" s="96"/>
      <c r="M393" s="96"/>
      <c r="N393" s="71"/>
    </row>
    <row r="394" spans="8:14">
      <c r="H394" s="51"/>
      <c r="I394" s="96"/>
      <c r="J394" s="96"/>
      <c r="K394" s="96"/>
      <c r="L394" s="96"/>
      <c r="M394" s="96"/>
      <c r="N394" s="71"/>
    </row>
    <row r="395" spans="8:14">
      <c r="H395" s="51"/>
      <c r="I395" s="96"/>
      <c r="J395" s="96"/>
      <c r="K395" s="96"/>
      <c r="L395" s="96"/>
      <c r="M395" s="96"/>
      <c r="N395" s="71"/>
    </row>
    <row r="396" spans="8:14">
      <c r="H396" s="51"/>
      <c r="I396" s="96"/>
      <c r="J396" s="96"/>
      <c r="K396" s="96"/>
      <c r="L396" s="96"/>
      <c r="M396" s="96"/>
      <c r="N396" s="71"/>
    </row>
    <row r="397" spans="8:14">
      <c r="H397" s="51"/>
      <c r="I397" s="96"/>
      <c r="J397" s="96"/>
      <c r="K397" s="96"/>
      <c r="L397" s="96"/>
      <c r="M397" s="96"/>
      <c r="N397" s="71"/>
    </row>
    <row r="398" spans="8:14">
      <c r="H398" s="51"/>
      <c r="I398" s="96"/>
      <c r="J398" s="96"/>
      <c r="K398" s="96"/>
      <c r="L398" s="96"/>
      <c r="M398" s="96"/>
      <c r="N398" s="71"/>
    </row>
    <row r="399" spans="8:14">
      <c r="H399" s="51"/>
      <c r="I399" s="96"/>
      <c r="J399" s="96"/>
      <c r="K399" s="96"/>
      <c r="L399" s="96"/>
      <c r="M399" s="96"/>
      <c r="N399" s="71"/>
    </row>
    <row r="400" spans="8:14">
      <c r="H400" s="51"/>
      <c r="I400" s="96"/>
      <c r="J400" s="96"/>
      <c r="K400" s="96"/>
      <c r="L400" s="96"/>
      <c r="M400" s="96"/>
      <c r="N400" s="71"/>
    </row>
    <row r="401" spans="8:14">
      <c r="H401" s="51"/>
      <c r="I401" s="96"/>
      <c r="J401" s="96"/>
      <c r="K401" s="96"/>
      <c r="L401" s="96"/>
      <c r="M401" s="96"/>
      <c r="N401" s="71"/>
    </row>
    <row r="402" spans="8:14">
      <c r="H402" s="51"/>
      <c r="I402" s="96"/>
      <c r="J402" s="96"/>
      <c r="K402" s="96"/>
      <c r="L402" s="96"/>
      <c r="M402" s="96"/>
      <c r="N402" s="71"/>
    </row>
    <row r="403" spans="8:14">
      <c r="H403" s="51"/>
      <c r="I403" s="96"/>
      <c r="J403" s="96"/>
      <c r="K403" s="96"/>
      <c r="L403" s="96"/>
      <c r="M403" s="96"/>
      <c r="N403" s="71"/>
    </row>
    <row r="404" spans="8:14">
      <c r="H404" s="51"/>
      <c r="I404" s="96"/>
      <c r="J404" s="96"/>
      <c r="K404" s="96"/>
      <c r="L404" s="96"/>
      <c r="M404" s="96"/>
      <c r="N404" s="71"/>
    </row>
    <row r="405" spans="8:14">
      <c r="H405" s="51"/>
      <c r="I405" s="96"/>
      <c r="J405" s="96"/>
      <c r="K405" s="96"/>
      <c r="L405" s="96"/>
      <c r="M405" s="96"/>
      <c r="N405" s="71"/>
    </row>
    <row r="406" spans="8:14">
      <c r="H406" s="51"/>
      <c r="I406" s="96"/>
      <c r="J406" s="96"/>
      <c r="K406" s="96"/>
      <c r="L406" s="96"/>
      <c r="M406" s="96"/>
      <c r="N406" s="71"/>
    </row>
    <row r="407" spans="8:14">
      <c r="H407" s="51"/>
      <c r="I407" s="96"/>
      <c r="J407" s="96"/>
      <c r="K407" s="96"/>
      <c r="L407" s="96"/>
      <c r="M407" s="96"/>
      <c r="N407" s="71"/>
    </row>
    <row r="408" spans="8:14">
      <c r="H408" s="51"/>
      <c r="I408" s="96"/>
      <c r="J408" s="96"/>
      <c r="K408" s="96"/>
      <c r="L408" s="96"/>
      <c r="M408" s="96"/>
      <c r="N408" s="71"/>
    </row>
    <row r="409" spans="8:14">
      <c r="H409" s="51"/>
      <c r="I409" s="96"/>
      <c r="J409" s="96"/>
      <c r="K409" s="96"/>
      <c r="L409" s="96"/>
      <c r="M409" s="96"/>
      <c r="N409" s="71"/>
    </row>
    <row r="410" spans="8:14">
      <c r="H410" s="51"/>
      <c r="I410" s="96"/>
      <c r="J410" s="96"/>
      <c r="K410" s="96"/>
      <c r="L410" s="96"/>
      <c r="M410" s="96"/>
      <c r="N410" s="71"/>
    </row>
    <row r="411" spans="8:14">
      <c r="H411" s="51"/>
      <c r="I411" s="96"/>
      <c r="J411" s="96"/>
      <c r="K411" s="96"/>
      <c r="L411" s="96"/>
      <c r="M411" s="96"/>
      <c r="N411" s="71"/>
    </row>
    <row r="412" spans="8:14">
      <c r="H412" s="51"/>
      <c r="I412" s="96"/>
      <c r="J412" s="96"/>
      <c r="K412" s="96"/>
      <c r="L412" s="96"/>
      <c r="M412" s="96"/>
      <c r="N412" s="71"/>
    </row>
    <row r="413" spans="8:14">
      <c r="H413" s="51"/>
      <c r="I413" s="96"/>
      <c r="J413" s="96"/>
      <c r="K413" s="96"/>
      <c r="L413" s="96"/>
      <c r="M413" s="96"/>
      <c r="N413" s="71"/>
    </row>
    <row r="414" spans="8:14">
      <c r="H414" s="51"/>
      <c r="I414" s="96"/>
      <c r="J414" s="96"/>
      <c r="K414" s="96"/>
      <c r="L414" s="96"/>
      <c r="M414" s="96"/>
      <c r="N414" s="71"/>
    </row>
    <row r="415" spans="8:14">
      <c r="H415" s="51"/>
      <c r="I415" s="96"/>
      <c r="J415" s="96"/>
      <c r="K415" s="96"/>
      <c r="L415" s="96"/>
      <c r="M415" s="96"/>
      <c r="N415" s="71"/>
    </row>
    <row r="416" spans="8:14">
      <c r="H416" s="51"/>
      <c r="I416" s="96"/>
      <c r="J416" s="96"/>
      <c r="K416" s="96"/>
      <c r="L416" s="96"/>
      <c r="M416" s="96"/>
      <c r="N416" s="71"/>
    </row>
    <row r="417" spans="8:14">
      <c r="H417" s="51"/>
      <c r="I417" s="96"/>
      <c r="J417" s="96"/>
      <c r="K417" s="96"/>
      <c r="L417" s="96"/>
      <c r="M417" s="96"/>
      <c r="N417" s="71"/>
    </row>
    <row r="418" spans="8:14">
      <c r="H418" s="51"/>
      <c r="I418" s="96"/>
      <c r="J418" s="96"/>
      <c r="K418" s="96"/>
      <c r="L418" s="96"/>
      <c r="M418" s="96"/>
      <c r="N418" s="71"/>
    </row>
    <row r="419" spans="8:14">
      <c r="H419" s="51"/>
      <c r="I419" s="96"/>
      <c r="J419" s="96"/>
      <c r="K419" s="96"/>
      <c r="L419" s="96"/>
      <c r="M419" s="96"/>
      <c r="N419" s="71"/>
    </row>
    <row r="420" spans="8:14">
      <c r="H420" s="51"/>
      <c r="I420" s="96"/>
      <c r="J420" s="96"/>
      <c r="K420" s="96"/>
      <c r="L420" s="96"/>
      <c r="M420" s="96"/>
      <c r="N420" s="71"/>
    </row>
    <row r="421" spans="8:14">
      <c r="H421" s="51"/>
      <c r="I421" s="96"/>
      <c r="J421" s="96"/>
      <c r="K421" s="96"/>
      <c r="L421" s="96"/>
      <c r="M421" s="96"/>
      <c r="N421" s="71"/>
    </row>
    <row r="422" spans="8:14">
      <c r="H422" s="51"/>
      <c r="I422" s="96"/>
      <c r="J422" s="96"/>
      <c r="K422" s="96"/>
      <c r="L422" s="96"/>
      <c r="M422" s="96"/>
      <c r="N422" s="71"/>
    </row>
    <row r="423" spans="8:14">
      <c r="H423" s="51"/>
      <c r="I423" s="96"/>
      <c r="J423" s="96"/>
      <c r="K423" s="96"/>
      <c r="L423" s="96"/>
      <c r="M423" s="96"/>
      <c r="N423" s="71"/>
    </row>
    <row r="424" spans="8:14">
      <c r="H424" s="51"/>
      <c r="I424" s="96"/>
      <c r="J424" s="96"/>
      <c r="K424" s="96"/>
      <c r="L424" s="96"/>
      <c r="M424" s="96"/>
      <c r="N424" s="71"/>
    </row>
    <row r="425" spans="8:14">
      <c r="H425" s="51"/>
      <c r="I425" s="96"/>
      <c r="J425" s="96"/>
      <c r="K425" s="96"/>
      <c r="L425" s="96"/>
      <c r="M425" s="96"/>
      <c r="N425" s="71"/>
    </row>
    <row r="426" spans="8:14">
      <c r="H426" s="51"/>
      <c r="I426" s="96"/>
      <c r="J426" s="96"/>
      <c r="K426" s="96"/>
      <c r="L426" s="96"/>
      <c r="M426" s="96"/>
      <c r="N426" s="71"/>
    </row>
    <row r="427" spans="8:14">
      <c r="H427" s="51"/>
      <c r="I427" s="96"/>
      <c r="J427" s="96"/>
      <c r="K427" s="96"/>
      <c r="L427" s="96"/>
      <c r="M427" s="96"/>
      <c r="N427" s="71"/>
    </row>
    <row r="428" spans="8:14">
      <c r="H428" s="51"/>
      <c r="I428" s="96"/>
      <c r="J428" s="96"/>
      <c r="K428" s="96"/>
      <c r="L428" s="96"/>
      <c r="M428" s="96"/>
      <c r="N428" s="71"/>
    </row>
    <row r="429" spans="8:14">
      <c r="H429" s="51"/>
      <c r="I429" s="96"/>
      <c r="J429" s="96"/>
      <c r="K429" s="96"/>
      <c r="L429" s="96"/>
      <c r="M429" s="96"/>
      <c r="N429" s="71"/>
    </row>
    <row r="430" spans="8:14">
      <c r="H430" s="51"/>
      <c r="I430" s="96"/>
      <c r="J430" s="96"/>
      <c r="K430" s="96"/>
      <c r="L430" s="96"/>
      <c r="M430" s="96"/>
      <c r="N430" s="71"/>
    </row>
    <row r="431" spans="8:14">
      <c r="H431" s="51"/>
      <c r="I431" s="96"/>
      <c r="J431" s="96"/>
      <c r="K431" s="96"/>
      <c r="L431" s="96"/>
      <c r="M431" s="96"/>
      <c r="N431" s="71"/>
    </row>
    <row r="432" spans="8:14">
      <c r="H432" s="51"/>
      <c r="I432" s="96"/>
      <c r="J432" s="96"/>
      <c r="K432" s="96"/>
      <c r="L432" s="96"/>
      <c r="M432" s="96"/>
      <c r="N432" s="71"/>
    </row>
    <row r="433" spans="8:14">
      <c r="H433" s="51"/>
      <c r="I433" s="96"/>
      <c r="J433" s="96"/>
      <c r="K433" s="96"/>
      <c r="L433" s="96"/>
      <c r="M433" s="96"/>
      <c r="N433" s="71"/>
    </row>
    <row r="434" spans="8:14">
      <c r="H434" s="51"/>
      <c r="I434" s="96"/>
      <c r="J434" s="96"/>
      <c r="K434" s="96"/>
      <c r="L434" s="96"/>
      <c r="M434" s="96"/>
      <c r="N434" s="71"/>
    </row>
    <row r="435" spans="8:14">
      <c r="H435" s="51"/>
      <c r="I435" s="96"/>
      <c r="J435" s="96"/>
      <c r="K435" s="96"/>
      <c r="L435" s="96"/>
      <c r="M435" s="96"/>
      <c r="N435" s="71"/>
    </row>
    <row r="436" spans="8:14">
      <c r="H436" s="51"/>
      <c r="I436" s="96"/>
      <c r="J436" s="96"/>
      <c r="K436" s="96"/>
      <c r="L436" s="96"/>
      <c r="M436" s="96"/>
      <c r="N436" s="71"/>
    </row>
    <row r="437" spans="8:14">
      <c r="H437" s="51"/>
      <c r="I437" s="96"/>
      <c r="J437" s="96"/>
      <c r="K437" s="96"/>
      <c r="L437" s="96"/>
      <c r="M437" s="96"/>
      <c r="N437" s="71"/>
    </row>
    <row r="438" spans="8:14">
      <c r="H438" s="51"/>
      <c r="I438" s="96"/>
      <c r="J438" s="96"/>
      <c r="K438" s="96"/>
      <c r="L438" s="96"/>
      <c r="M438" s="96"/>
      <c r="N438" s="71"/>
    </row>
    <row r="439" spans="8:14">
      <c r="H439" s="51"/>
      <c r="I439" s="96"/>
      <c r="J439" s="96"/>
      <c r="K439" s="96"/>
      <c r="L439" s="96"/>
      <c r="M439" s="96"/>
      <c r="N439" s="71"/>
    </row>
    <row r="440" spans="8:14">
      <c r="H440" s="51"/>
      <c r="I440" s="96"/>
      <c r="J440" s="96"/>
      <c r="K440" s="96"/>
      <c r="L440" s="96"/>
      <c r="M440" s="96"/>
      <c r="N440" s="71"/>
    </row>
    <row r="441" spans="8:14">
      <c r="H441" s="51"/>
      <c r="I441" s="96"/>
      <c r="J441" s="96"/>
      <c r="K441" s="96"/>
      <c r="L441" s="96"/>
      <c r="M441" s="96"/>
      <c r="N441" s="71"/>
    </row>
    <row r="442" spans="8:14">
      <c r="H442" s="51"/>
      <c r="I442" s="96"/>
      <c r="J442" s="96"/>
      <c r="K442" s="96"/>
      <c r="L442" s="96"/>
      <c r="M442" s="96"/>
      <c r="N442" s="71"/>
    </row>
    <row r="443" spans="8:14">
      <c r="H443" s="51"/>
      <c r="I443" s="96"/>
      <c r="J443" s="96"/>
      <c r="K443" s="96"/>
      <c r="L443" s="96"/>
      <c r="M443" s="96"/>
      <c r="N443" s="71"/>
    </row>
    <row r="444" spans="8:14">
      <c r="H444" s="51"/>
      <c r="I444" s="96"/>
      <c r="J444" s="96"/>
      <c r="K444" s="96"/>
      <c r="L444" s="96"/>
      <c r="M444" s="96"/>
      <c r="N444" s="71"/>
    </row>
    <row r="445" spans="8:14">
      <c r="H445" s="51"/>
      <c r="I445" s="96"/>
      <c r="J445" s="96"/>
      <c r="K445" s="96"/>
      <c r="L445" s="96"/>
      <c r="M445" s="96"/>
      <c r="N445" s="71"/>
    </row>
    <row r="446" spans="8:14">
      <c r="H446" s="51"/>
      <c r="I446" s="96"/>
      <c r="J446" s="96"/>
      <c r="K446" s="96"/>
      <c r="L446" s="96"/>
      <c r="M446" s="96"/>
      <c r="N446" s="71"/>
    </row>
    <row r="447" spans="8:14">
      <c r="H447" s="51"/>
      <c r="I447" s="96"/>
      <c r="J447" s="96"/>
      <c r="K447" s="96"/>
      <c r="L447" s="96"/>
      <c r="M447" s="96"/>
      <c r="N447" s="71"/>
    </row>
    <row r="448" spans="8:14">
      <c r="H448" s="51"/>
      <c r="I448" s="96"/>
      <c r="J448" s="96"/>
      <c r="K448" s="96"/>
      <c r="L448" s="96"/>
      <c r="M448" s="96"/>
      <c r="N448" s="71"/>
    </row>
    <row r="449" spans="8:14">
      <c r="H449" s="51"/>
      <c r="I449" s="96"/>
      <c r="J449" s="96"/>
      <c r="K449" s="96"/>
      <c r="L449" s="96"/>
      <c r="M449" s="96"/>
      <c r="N449" s="71"/>
    </row>
    <row r="450" spans="8:14">
      <c r="H450" s="51"/>
      <c r="I450" s="96"/>
      <c r="J450" s="96"/>
      <c r="K450" s="96"/>
      <c r="L450" s="96"/>
      <c r="M450" s="96"/>
      <c r="N450" s="71"/>
    </row>
    <row r="451" spans="8:14">
      <c r="H451" s="51"/>
      <c r="I451" s="96"/>
      <c r="J451" s="96"/>
      <c r="K451" s="96"/>
      <c r="L451" s="96"/>
      <c r="M451" s="96"/>
      <c r="N451" s="71"/>
    </row>
    <row r="452" spans="8:14">
      <c r="H452" s="51"/>
      <c r="I452" s="96"/>
      <c r="J452" s="96"/>
      <c r="K452" s="96"/>
      <c r="L452" s="96"/>
      <c r="M452" s="96"/>
      <c r="N452" s="71"/>
    </row>
    <row r="453" spans="8:14">
      <c r="H453" s="51"/>
      <c r="I453" s="96"/>
      <c r="J453" s="96"/>
      <c r="K453" s="96"/>
      <c r="L453" s="96"/>
      <c r="M453" s="96"/>
      <c r="N453" s="71"/>
    </row>
    <row r="454" spans="8:14">
      <c r="H454" s="51"/>
      <c r="I454" s="96"/>
      <c r="J454" s="96"/>
      <c r="K454" s="96"/>
      <c r="L454" s="96"/>
      <c r="M454" s="96"/>
      <c r="N454" s="71"/>
    </row>
    <row r="455" spans="8:14">
      <c r="H455" s="51"/>
      <c r="I455" s="96"/>
      <c r="J455" s="96"/>
      <c r="K455" s="96"/>
      <c r="L455" s="96"/>
      <c r="M455" s="96"/>
      <c r="N455" s="71"/>
    </row>
    <row r="456" spans="8:14">
      <c r="H456" s="51"/>
      <c r="I456" s="96"/>
      <c r="J456" s="96"/>
      <c r="K456" s="96"/>
      <c r="L456" s="96"/>
      <c r="M456" s="96"/>
      <c r="N456" s="71"/>
    </row>
    <row r="457" spans="8:14">
      <c r="H457" s="51"/>
      <c r="I457" s="96"/>
      <c r="J457" s="96"/>
      <c r="K457" s="96"/>
      <c r="L457" s="96"/>
      <c r="M457" s="96"/>
      <c r="N457" s="71"/>
    </row>
    <row r="458" spans="8:14">
      <c r="H458" s="51"/>
      <c r="I458" s="96"/>
      <c r="J458" s="96"/>
      <c r="K458" s="96"/>
      <c r="L458" s="96"/>
      <c r="M458" s="96"/>
      <c r="N458" s="71"/>
    </row>
    <row r="459" spans="8:14">
      <c r="H459" s="51"/>
      <c r="I459" s="96"/>
      <c r="J459" s="96"/>
      <c r="K459" s="96"/>
      <c r="L459" s="96"/>
      <c r="M459" s="96"/>
      <c r="N459" s="71"/>
    </row>
    <row r="460" spans="8:14">
      <c r="H460" s="51"/>
      <c r="I460" s="96"/>
      <c r="J460" s="96"/>
      <c r="K460" s="96"/>
      <c r="L460" s="96"/>
      <c r="M460" s="96"/>
      <c r="N460" s="71"/>
    </row>
    <row r="461" spans="8:14">
      <c r="H461" s="51"/>
      <c r="I461" s="96"/>
      <c r="J461" s="96"/>
      <c r="K461" s="96"/>
      <c r="L461" s="96"/>
      <c r="M461" s="96"/>
      <c r="N461" s="71"/>
    </row>
    <row r="462" spans="8:14">
      <c r="H462" s="51"/>
      <c r="I462" s="96"/>
      <c r="J462" s="96"/>
      <c r="K462" s="96"/>
      <c r="L462" s="96"/>
      <c r="M462" s="96"/>
      <c r="N462" s="71"/>
    </row>
    <row r="463" spans="8:14">
      <c r="H463" s="51"/>
      <c r="I463" s="96"/>
      <c r="J463" s="96"/>
      <c r="K463" s="96"/>
      <c r="L463" s="96"/>
      <c r="M463" s="96"/>
      <c r="N463" s="71"/>
    </row>
    <row r="464" spans="8:14">
      <c r="H464" s="51"/>
      <c r="I464" s="96"/>
      <c r="J464" s="96"/>
      <c r="K464" s="96"/>
      <c r="L464" s="96"/>
      <c r="M464" s="96"/>
      <c r="N464" s="71"/>
    </row>
    <row r="465" spans="8:14">
      <c r="H465" s="51"/>
      <c r="I465" s="96"/>
      <c r="J465" s="96"/>
      <c r="K465" s="96"/>
      <c r="L465" s="96"/>
      <c r="M465" s="96"/>
      <c r="N465" s="71"/>
    </row>
    <row r="466" spans="8:14">
      <c r="H466" s="51"/>
      <c r="I466" s="96"/>
      <c r="J466" s="96"/>
      <c r="K466" s="96"/>
      <c r="L466" s="96"/>
      <c r="M466" s="96"/>
      <c r="N466" s="71"/>
    </row>
    <row r="467" spans="8:14">
      <c r="H467" s="51"/>
      <c r="I467" s="96"/>
      <c r="J467" s="96"/>
      <c r="K467" s="96"/>
      <c r="L467" s="96"/>
      <c r="M467" s="96"/>
      <c r="N467" s="71"/>
    </row>
    <row r="468" spans="8:14">
      <c r="H468" s="51"/>
      <c r="I468" s="96"/>
      <c r="J468" s="96"/>
      <c r="K468" s="96"/>
      <c r="L468" s="96"/>
      <c r="M468" s="96"/>
      <c r="N468" s="71"/>
    </row>
    <row r="469" spans="8:14">
      <c r="H469" s="51"/>
      <c r="I469" s="96"/>
      <c r="J469" s="96"/>
      <c r="K469" s="96"/>
      <c r="L469" s="96"/>
      <c r="M469" s="96"/>
      <c r="N469" s="71"/>
    </row>
    <row r="470" spans="8:14">
      <c r="H470" s="51"/>
      <c r="I470" s="96"/>
      <c r="J470" s="96"/>
      <c r="K470" s="96"/>
      <c r="L470" s="96"/>
      <c r="M470" s="96"/>
      <c r="N470" s="71"/>
    </row>
    <row r="471" spans="8:14">
      <c r="H471" s="51"/>
      <c r="I471" s="96"/>
      <c r="J471" s="96"/>
      <c r="K471" s="96"/>
      <c r="L471" s="96"/>
      <c r="M471" s="96"/>
      <c r="N471" s="71"/>
    </row>
    <row r="472" spans="8:14">
      <c r="H472" s="51"/>
      <c r="I472" s="96"/>
      <c r="J472" s="96"/>
      <c r="K472" s="96"/>
      <c r="L472" s="96"/>
      <c r="M472" s="96"/>
      <c r="N472" s="71"/>
    </row>
    <row r="473" spans="8:14">
      <c r="H473" s="51"/>
      <c r="I473" s="96"/>
      <c r="J473" s="96"/>
      <c r="K473" s="96"/>
      <c r="L473" s="96"/>
      <c r="M473" s="96"/>
      <c r="N473" s="71"/>
    </row>
    <row r="474" spans="8:14">
      <c r="H474" s="51"/>
      <c r="I474" s="96"/>
      <c r="J474" s="96"/>
      <c r="K474" s="96"/>
      <c r="L474" s="96"/>
      <c r="M474" s="96"/>
      <c r="N474" s="71"/>
    </row>
    <row r="475" spans="8:14">
      <c r="H475" s="51"/>
      <c r="I475" s="96"/>
      <c r="J475" s="96"/>
      <c r="K475" s="96"/>
      <c r="L475" s="96"/>
      <c r="M475" s="96"/>
      <c r="N475" s="71"/>
    </row>
    <row r="476" spans="8:14">
      <c r="H476" s="51"/>
      <c r="I476" s="96"/>
      <c r="J476" s="96"/>
      <c r="K476" s="96"/>
      <c r="L476" s="96"/>
      <c r="M476" s="96"/>
      <c r="N476" s="71"/>
    </row>
    <row r="477" spans="8:14">
      <c r="H477" s="51"/>
      <c r="I477" s="96"/>
      <c r="J477" s="96"/>
      <c r="K477" s="96"/>
      <c r="L477" s="96"/>
      <c r="M477" s="96"/>
      <c r="N477" s="71"/>
    </row>
    <row r="478" spans="8:14">
      <c r="H478" s="51"/>
      <c r="I478" s="96"/>
      <c r="J478" s="96"/>
      <c r="K478" s="96"/>
      <c r="L478" s="96"/>
      <c r="M478" s="96"/>
      <c r="N478" s="71"/>
    </row>
    <row r="479" spans="8:14">
      <c r="H479" s="51"/>
      <c r="I479" s="96"/>
      <c r="J479" s="96"/>
      <c r="K479" s="96"/>
      <c r="L479" s="96"/>
      <c r="M479" s="96"/>
      <c r="N479" s="71"/>
    </row>
    <row r="480" spans="8:14">
      <c r="H480" s="51"/>
      <c r="I480" s="96"/>
      <c r="J480" s="96"/>
      <c r="K480" s="96"/>
      <c r="L480" s="96"/>
      <c r="M480" s="96"/>
      <c r="N480" s="71"/>
    </row>
    <row r="481" spans="8:14">
      <c r="H481" s="51"/>
      <c r="I481" s="96"/>
      <c r="J481" s="96"/>
      <c r="K481" s="96"/>
      <c r="L481" s="96"/>
      <c r="M481" s="96"/>
      <c r="N481" s="71"/>
    </row>
    <row r="482" spans="8:14">
      <c r="H482" s="51"/>
      <c r="I482" s="96"/>
      <c r="J482" s="96"/>
      <c r="K482" s="96"/>
      <c r="L482" s="96"/>
      <c r="M482" s="96"/>
      <c r="N482" s="71"/>
    </row>
    <row r="483" spans="8:14">
      <c r="H483" s="51"/>
      <c r="I483" s="96"/>
      <c r="J483" s="96"/>
      <c r="K483" s="96"/>
      <c r="L483" s="96"/>
      <c r="M483" s="96"/>
      <c r="N483" s="71"/>
    </row>
    <row r="484" spans="8:14">
      <c r="H484" s="51"/>
      <c r="I484" s="96"/>
      <c r="J484" s="96"/>
      <c r="K484" s="96"/>
      <c r="L484" s="96"/>
      <c r="M484" s="96"/>
      <c r="N484" s="71"/>
    </row>
    <row r="485" spans="8:14">
      <c r="H485" s="51"/>
      <c r="I485" s="96"/>
      <c r="J485" s="96"/>
      <c r="K485" s="96"/>
      <c r="L485" s="96"/>
      <c r="M485" s="96"/>
      <c r="N485" s="71"/>
    </row>
    <row r="486" spans="8:14">
      <c r="H486" s="51"/>
      <c r="I486" s="96"/>
      <c r="J486" s="96"/>
      <c r="K486" s="96"/>
      <c r="L486" s="96"/>
      <c r="M486" s="96"/>
      <c r="N486" s="71"/>
    </row>
    <row r="487" spans="8:14">
      <c r="H487" s="51"/>
      <c r="I487" s="96"/>
      <c r="J487" s="96"/>
      <c r="K487" s="96"/>
      <c r="L487" s="96"/>
      <c r="M487" s="96"/>
      <c r="N487" s="71"/>
    </row>
    <row r="488" spans="8:14">
      <c r="H488" s="51"/>
      <c r="I488" s="96"/>
      <c r="J488" s="96"/>
      <c r="K488" s="96"/>
      <c r="L488" s="96"/>
      <c r="M488" s="96"/>
      <c r="N488" s="71"/>
    </row>
    <row r="489" spans="8:14">
      <c r="H489" s="51"/>
      <c r="I489" s="96"/>
      <c r="J489" s="96"/>
      <c r="K489" s="96"/>
      <c r="L489" s="96"/>
      <c r="M489" s="96"/>
      <c r="N489" s="71"/>
    </row>
    <row r="490" spans="8:14">
      <c r="H490" s="51"/>
      <c r="I490" s="96"/>
      <c r="J490" s="96"/>
      <c r="K490" s="96"/>
      <c r="L490" s="96"/>
      <c r="M490" s="96"/>
      <c r="N490" s="71"/>
    </row>
    <row r="491" spans="8:14">
      <c r="H491" s="51"/>
      <c r="I491" s="96"/>
      <c r="J491" s="96"/>
      <c r="K491" s="96"/>
      <c r="L491" s="96"/>
      <c r="M491" s="96"/>
      <c r="N491" s="71"/>
    </row>
    <row r="492" spans="8:14">
      <c r="H492" s="51"/>
      <c r="I492" s="96"/>
      <c r="J492" s="96"/>
      <c r="K492" s="96"/>
      <c r="L492" s="96"/>
      <c r="M492" s="96"/>
      <c r="N492" s="71"/>
    </row>
    <row r="493" spans="8:14">
      <c r="H493" s="51"/>
      <c r="I493" s="96"/>
      <c r="J493" s="96"/>
      <c r="K493" s="96"/>
      <c r="L493" s="96"/>
      <c r="M493" s="96"/>
      <c r="N493" s="71"/>
    </row>
    <row r="494" spans="8:14">
      <c r="H494" s="51"/>
      <c r="I494" s="96"/>
      <c r="J494" s="96"/>
      <c r="K494" s="96"/>
      <c r="L494" s="96"/>
      <c r="M494" s="96"/>
      <c r="N494" s="71"/>
    </row>
    <row r="495" spans="8:14">
      <c r="H495" s="51"/>
      <c r="I495" s="96"/>
      <c r="J495" s="96"/>
      <c r="K495" s="96"/>
      <c r="L495" s="96"/>
      <c r="M495" s="96"/>
      <c r="N495" s="71"/>
    </row>
    <row r="496" spans="8:14">
      <c r="H496" s="51"/>
      <c r="I496" s="96"/>
      <c r="J496" s="96"/>
      <c r="K496" s="96"/>
      <c r="L496" s="96"/>
      <c r="M496" s="96"/>
      <c r="N496" s="71"/>
    </row>
    <row r="497" spans="8:14">
      <c r="H497" s="51"/>
      <c r="I497" s="96"/>
      <c r="J497" s="96"/>
      <c r="K497" s="96"/>
      <c r="L497" s="96"/>
      <c r="M497" s="96"/>
      <c r="N497" s="71"/>
    </row>
    <row r="498" spans="8:14">
      <c r="H498" s="51"/>
      <c r="I498" s="96"/>
      <c r="J498" s="96"/>
      <c r="K498" s="96"/>
      <c r="L498" s="96"/>
      <c r="M498" s="96"/>
      <c r="N498" s="71"/>
    </row>
    <row r="499" spans="8:14">
      <c r="H499" s="51"/>
      <c r="I499" s="96"/>
      <c r="J499" s="96"/>
      <c r="K499" s="96"/>
      <c r="L499" s="96"/>
      <c r="M499" s="96"/>
      <c r="N499" s="71"/>
    </row>
    <row r="500" spans="8:14">
      <c r="H500" s="51"/>
      <c r="I500" s="96"/>
      <c r="J500" s="96"/>
      <c r="K500" s="96"/>
      <c r="L500" s="96"/>
      <c r="M500" s="96"/>
      <c r="N500" s="71"/>
    </row>
    <row r="501" spans="8:14">
      <c r="H501" s="51"/>
      <c r="I501" s="96"/>
      <c r="J501" s="96"/>
      <c r="K501" s="96"/>
      <c r="L501" s="96"/>
      <c r="M501" s="96"/>
      <c r="N501" s="71"/>
    </row>
    <row r="502" spans="8:14">
      <c r="H502" s="51"/>
      <c r="I502" s="96"/>
      <c r="J502" s="96"/>
      <c r="K502" s="96"/>
      <c r="L502" s="96"/>
      <c r="M502" s="96"/>
      <c r="N502" s="71"/>
    </row>
    <row r="503" spans="8:14">
      <c r="H503" s="95"/>
      <c r="I503" s="96"/>
      <c r="J503" s="96"/>
      <c r="K503" s="96"/>
      <c r="L503" s="96"/>
      <c r="M503" s="96"/>
      <c r="N503" s="71"/>
    </row>
    <row r="504" spans="8:14">
      <c r="H504" s="95"/>
      <c r="I504" s="96"/>
      <c r="J504" s="96"/>
      <c r="K504" s="96"/>
      <c r="L504" s="96"/>
      <c r="M504" s="96"/>
      <c r="N504" s="71"/>
    </row>
    <row r="505" spans="8:14">
      <c r="H505" s="95"/>
      <c r="I505" s="96"/>
      <c r="J505" s="96"/>
      <c r="K505" s="96"/>
      <c r="L505" s="96"/>
      <c r="M505" s="96"/>
      <c r="N505" s="71"/>
    </row>
    <row r="506" spans="8:14">
      <c r="H506" s="95"/>
      <c r="I506" s="96"/>
      <c r="J506" s="96"/>
      <c r="K506" s="96"/>
      <c r="L506" s="96"/>
      <c r="M506" s="96"/>
      <c r="N506" s="71"/>
    </row>
    <row r="507" spans="8:14">
      <c r="H507" s="95"/>
      <c r="I507" s="96"/>
      <c r="J507" s="96"/>
      <c r="K507" s="96"/>
      <c r="L507" s="96"/>
      <c r="M507" s="96"/>
      <c r="N507" s="71"/>
    </row>
    <row r="508" spans="8:14">
      <c r="H508" s="95"/>
      <c r="I508" s="96"/>
      <c r="J508" s="96"/>
      <c r="K508" s="96"/>
      <c r="L508" s="96"/>
      <c r="M508" s="96"/>
      <c r="N508" s="71"/>
    </row>
    <row r="509" spans="8:14">
      <c r="H509" s="95"/>
      <c r="I509" s="96"/>
      <c r="J509" s="96"/>
      <c r="K509" s="96"/>
      <c r="L509" s="96"/>
      <c r="M509" s="96"/>
      <c r="N509" s="71"/>
    </row>
    <row r="510" spans="8:14">
      <c r="H510" s="95"/>
      <c r="I510" s="96"/>
      <c r="J510" s="96"/>
      <c r="K510" s="96"/>
      <c r="L510" s="96"/>
      <c r="M510" s="96"/>
      <c r="N510" s="71"/>
    </row>
    <row r="511" spans="8:14">
      <c r="H511" s="95"/>
      <c r="I511" s="96"/>
      <c r="J511" s="96"/>
      <c r="K511" s="96"/>
      <c r="L511" s="96"/>
      <c r="M511" s="96"/>
      <c r="N511" s="71"/>
    </row>
    <row r="512" spans="8:14">
      <c r="H512" s="95"/>
      <c r="I512" s="96"/>
      <c r="J512" s="96"/>
      <c r="K512" s="96"/>
      <c r="L512" s="96"/>
      <c r="M512" s="96"/>
      <c r="N512" s="71"/>
    </row>
    <row r="513" spans="8:14">
      <c r="H513" s="95"/>
      <c r="I513" s="96"/>
      <c r="J513" s="96"/>
      <c r="K513" s="96"/>
      <c r="L513" s="96"/>
      <c r="M513" s="96"/>
      <c r="N513" s="71"/>
    </row>
    <row r="514" spans="8:14">
      <c r="H514" s="95"/>
      <c r="I514" s="96"/>
      <c r="J514" s="96"/>
      <c r="K514" s="96"/>
      <c r="L514" s="96"/>
      <c r="M514" s="96"/>
      <c r="N514" s="71"/>
    </row>
    <row r="515" spans="8:14">
      <c r="H515" s="95"/>
      <c r="I515" s="96"/>
      <c r="J515" s="96"/>
      <c r="K515" s="96"/>
      <c r="L515" s="96"/>
      <c r="M515" s="96"/>
      <c r="N515" s="71"/>
    </row>
    <row r="516" spans="8:14">
      <c r="H516" s="95"/>
      <c r="I516" s="96"/>
      <c r="J516" s="96"/>
      <c r="K516" s="96"/>
      <c r="L516" s="96"/>
      <c r="M516" s="96"/>
      <c r="N516" s="71"/>
    </row>
    <row r="517" spans="8:14">
      <c r="H517" s="95"/>
      <c r="I517" s="96"/>
      <c r="J517" s="96"/>
      <c r="K517" s="96"/>
      <c r="L517" s="96"/>
      <c r="M517" s="96"/>
      <c r="N517" s="71"/>
    </row>
    <row r="518" spans="8:14">
      <c r="H518" s="95"/>
      <c r="I518" s="96"/>
      <c r="J518" s="96"/>
      <c r="K518" s="96"/>
      <c r="L518" s="96"/>
      <c r="M518" s="96"/>
      <c r="N518" s="71"/>
    </row>
    <row r="519" spans="8:14">
      <c r="H519" s="95"/>
      <c r="I519" s="96"/>
      <c r="J519" s="96"/>
      <c r="K519" s="96"/>
      <c r="L519" s="96"/>
      <c r="M519" s="96"/>
      <c r="N519" s="71"/>
    </row>
    <row r="520" spans="8:14">
      <c r="H520" s="95"/>
      <c r="I520" s="96"/>
      <c r="J520" s="96"/>
      <c r="K520" s="96"/>
      <c r="L520" s="96"/>
      <c r="M520" s="96"/>
      <c r="N520" s="71"/>
    </row>
    <row r="521" spans="8:14">
      <c r="H521" s="95"/>
      <c r="I521" s="96"/>
      <c r="J521" s="96"/>
      <c r="K521" s="96"/>
      <c r="L521" s="96"/>
      <c r="M521" s="96"/>
      <c r="N521" s="71"/>
    </row>
    <row r="522" spans="8:14">
      <c r="H522" s="95"/>
      <c r="I522" s="96"/>
      <c r="J522" s="96"/>
      <c r="K522" s="96"/>
      <c r="L522" s="96"/>
      <c r="M522" s="96"/>
      <c r="N522" s="71"/>
    </row>
    <row r="523" spans="8:14">
      <c r="H523" s="95"/>
      <c r="I523" s="96"/>
      <c r="J523" s="96"/>
      <c r="K523" s="96"/>
      <c r="L523" s="96"/>
      <c r="M523" s="96"/>
      <c r="N523" s="71"/>
    </row>
    <row r="524" spans="8:14">
      <c r="H524" s="95"/>
      <c r="I524" s="96"/>
      <c r="J524" s="96"/>
      <c r="K524" s="96"/>
      <c r="L524" s="96"/>
      <c r="M524" s="96"/>
      <c r="N524" s="71"/>
    </row>
    <row r="525" spans="8:14">
      <c r="H525" s="95"/>
      <c r="I525" s="96"/>
      <c r="J525" s="96"/>
      <c r="K525" s="96"/>
      <c r="L525" s="96"/>
      <c r="M525" s="96"/>
      <c r="N525" s="71"/>
    </row>
    <row r="526" spans="8:14">
      <c r="H526" s="95"/>
      <c r="I526" s="96"/>
      <c r="J526" s="96"/>
      <c r="K526" s="96"/>
      <c r="L526" s="96"/>
      <c r="M526" s="96"/>
      <c r="N526" s="71"/>
    </row>
    <row r="527" spans="8:14">
      <c r="H527" s="95"/>
      <c r="I527" s="96"/>
      <c r="J527" s="96"/>
      <c r="K527" s="96"/>
      <c r="L527" s="96"/>
      <c r="M527" s="96"/>
      <c r="N527" s="71"/>
    </row>
    <row r="528" spans="8:14">
      <c r="H528" s="95"/>
      <c r="I528" s="96"/>
      <c r="J528" s="96"/>
      <c r="K528" s="96"/>
      <c r="L528" s="96"/>
      <c r="M528" s="96"/>
      <c r="N528" s="71"/>
    </row>
    <row r="529" spans="8:14">
      <c r="H529" s="95"/>
      <c r="I529" s="96"/>
      <c r="J529" s="96"/>
      <c r="K529" s="96"/>
      <c r="L529" s="96"/>
      <c r="M529" s="96"/>
      <c r="N529" s="71"/>
    </row>
    <row r="530" spans="8:14">
      <c r="H530" s="95"/>
      <c r="I530" s="96"/>
      <c r="J530" s="96"/>
      <c r="K530" s="96"/>
      <c r="L530" s="96"/>
      <c r="M530" s="96"/>
      <c r="N530" s="71"/>
    </row>
    <row r="531" spans="8:14">
      <c r="H531" s="95"/>
      <c r="I531" s="96"/>
      <c r="J531" s="96"/>
      <c r="K531" s="96"/>
      <c r="L531" s="96"/>
      <c r="M531" s="96"/>
      <c r="N531" s="71"/>
    </row>
    <row r="532" spans="8:14">
      <c r="H532" s="95"/>
      <c r="I532" s="96"/>
      <c r="J532" s="96"/>
      <c r="K532" s="96"/>
      <c r="L532" s="96"/>
      <c r="M532" s="96"/>
      <c r="N532" s="71"/>
    </row>
    <row r="533" spans="8:14">
      <c r="H533" s="95"/>
      <c r="I533" s="96"/>
      <c r="J533" s="96"/>
      <c r="K533" s="96"/>
      <c r="L533" s="96"/>
      <c r="M533" s="96"/>
      <c r="N533" s="71"/>
    </row>
    <row r="534" spans="8:14">
      <c r="H534" s="95"/>
      <c r="I534" s="96"/>
      <c r="J534" s="96"/>
      <c r="K534" s="96"/>
      <c r="L534" s="96"/>
      <c r="M534" s="96"/>
      <c r="N534" s="71"/>
    </row>
    <row r="535" spans="8:14">
      <c r="H535" s="95"/>
      <c r="I535" s="96"/>
      <c r="J535" s="96"/>
      <c r="K535" s="96"/>
      <c r="L535" s="96"/>
      <c r="M535" s="96"/>
      <c r="N535" s="71"/>
    </row>
    <row r="536" spans="8:14">
      <c r="H536" s="95"/>
      <c r="I536" s="96"/>
      <c r="J536" s="96"/>
      <c r="K536" s="96"/>
      <c r="L536" s="96"/>
      <c r="M536" s="96"/>
      <c r="N536" s="71"/>
    </row>
    <row r="537" spans="8:14">
      <c r="H537" s="95"/>
      <c r="I537" s="96"/>
      <c r="J537" s="96"/>
      <c r="K537" s="96"/>
      <c r="L537" s="96"/>
      <c r="M537" s="96"/>
      <c r="N537" s="71"/>
    </row>
    <row r="538" spans="8:14">
      <c r="H538" s="95"/>
      <c r="I538" s="96"/>
      <c r="J538" s="96"/>
      <c r="K538" s="96"/>
      <c r="L538" s="96"/>
      <c r="M538" s="96"/>
      <c r="N538" s="71"/>
    </row>
    <row r="539" spans="8:14">
      <c r="H539" s="95"/>
      <c r="I539" s="96"/>
      <c r="J539" s="96"/>
      <c r="K539" s="96"/>
      <c r="L539" s="96"/>
      <c r="M539" s="96"/>
      <c r="N539" s="71"/>
    </row>
    <row r="540" spans="8:14">
      <c r="H540" s="95"/>
      <c r="I540" s="96"/>
      <c r="J540" s="96"/>
      <c r="K540" s="96"/>
      <c r="L540" s="96"/>
      <c r="M540" s="96"/>
      <c r="N540" s="71"/>
    </row>
    <row r="541" spans="8:14">
      <c r="H541" s="95"/>
      <c r="I541" s="96"/>
      <c r="J541" s="96"/>
      <c r="K541" s="96"/>
      <c r="L541" s="96"/>
      <c r="M541" s="96"/>
      <c r="N541" s="71"/>
    </row>
    <row r="542" spans="8:14">
      <c r="H542" s="95"/>
      <c r="I542" s="96"/>
      <c r="J542" s="96"/>
      <c r="K542" s="96"/>
      <c r="L542" s="96"/>
      <c r="M542" s="96"/>
      <c r="N542" s="71"/>
    </row>
    <row r="543" spans="8:14">
      <c r="H543" s="95"/>
      <c r="I543" s="96"/>
      <c r="J543" s="96"/>
      <c r="K543" s="96"/>
      <c r="L543" s="96"/>
      <c r="M543" s="96"/>
      <c r="N543" s="71"/>
    </row>
    <row r="544" spans="8:14">
      <c r="H544" s="95"/>
      <c r="I544" s="96"/>
      <c r="J544" s="96"/>
      <c r="K544" s="96"/>
      <c r="L544" s="96"/>
      <c r="M544" s="96"/>
      <c r="N544" s="71"/>
    </row>
    <row r="545" spans="8:14">
      <c r="H545" s="95"/>
      <c r="I545" s="96"/>
      <c r="J545" s="96"/>
      <c r="K545" s="96"/>
      <c r="L545" s="96"/>
      <c r="M545" s="96"/>
      <c r="N545" s="71"/>
    </row>
    <row r="546" spans="8:14">
      <c r="H546" s="95"/>
      <c r="I546" s="96"/>
      <c r="J546" s="96"/>
      <c r="K546" s="96"/>
      <c r="L546" s="96"/>
      <c r="M546" s="96"/>
      <c r="N546" s="71"/>
    </row>
    <row r="547" spans="8:14">
      <c r="H547" s="95"/>
      <c r="I547" s="96"/>
      <c r="J547" s="96"/>
      <c r="K547" s="96"/>
      <c r="L547" s="96"/>
      <c r="M547" s="96"/>
      <c r="N547" s="71"/>
    </row>
    <row r="548" spans="8:14">
      <c r="H548" s="95"/>
      <c r="I548" s="96"/>
      <c r="J548" s="96"/>
      <c r="K548" s="96"/>
      <c r="L548" s="96"/>
      <c r="M548" s="96"/>
      <c r="N548" s="71"/>
    </row>
    <row r="549" spans="8:14">
      <c r="H549" s="95"/>
      <c r="I549" s="96"/>
      <c r="J549" s="96"/>
      <c r="K549" s="96"/>
      <c r="L549" s="96"/>
      <c r="M549" s="96"/>
      <c r="N549" s="71"/>
    </row>
    <row r="550" spans="8:14">
      <c r="H550" s="95"/>
      <c r="I550" s="96"/>
      <c r="J550" s="96"/>
      <c r="K550" s="96"/>
      <c r="L550" s="96"/>
      <c r="M550" s="96"/>
      <c r="N550" s="71"/>
    </row>
    <row r="551" spans="8:14">
      <c r="H551" s="95"/>
      <c r="I551" s="96"/>
      <c r="J551" s="96"/>
      <c r="K551" s="96"/>
      <c r="L551" s="96"/>
      <c r="M551" s="96"/>
      <c r="N551" s="71"/>
    </row>
    <row r="552" spans="8:14">
      <c r="H552" s="95"/>
      <c r="I552" s="96"/>
      <c r="J552" s="96"/>
      <c r="K552" s="96"/>
      <c r="L552" s="96"/>
      <c r="M552" s="96"/>
      <c r="N552" s="71"/>
    </row>
    <row r="553" spans="8:14">
      <c r="H553" s="95"/>
      <c r="I553" s="96"/>
      <c r="J553" s="96"/>
      <c r="K553" s="96"/>
      <c r="L553" s="96"/>
      <c r="M553" s="96"/>
      <c r="N553" s="71"/>
    </row>
    <row r="554" spans="8:14">
      <c r="H554" s="95"/>
      <c r="I554" s="96"/>
      <c r="J554" s="96"/>
      <c r="K554" s="96"/>
      <c r="L554" s="96"/>
      <c r="M554" s="96"/>
      <c r="N554" s="71"/>
    </row>
    <row r="555" spans="8:14">
      <c r="H555" s="95"/>
      <c r="I555" s="96"/>
      <c r="J555" s="96"/>
      <c r="K555" s="96"/>
      <c r="L555" s="96"/>
      <c r="M555" s="96"/>
      <c r="N555" s="71"/>
    </row>
    <row r="556" spans="8:14">
      <c r="H556" s="95"/>
      <c r="I556" s="96"/>
      <c r="J556" s="96"/>
      <c r="K556" s="96"/>
      <c r="L556" s="96"/>
      <c r="M556" s="96"/>
      <c r="N556" s="71"/>
    </row>
    <row r="557" spans="8:14">
      <c r="H557" s="95"/>
      <c r="I557" s="96"/>
      <c r="J557" s="96"/>
      <c r="K557" s="96"/>
      <c r="L557" s="96"/>
      <c r="M557" s="96"/>
      <c r="N557" s="71"/>
    </row>
    <row r="558" spans="8:14">
      <c r="H558" s="95"/>
      <c r="I558" s="96"/>
      <c r="J558" s="96"/>
      <c r="K558" s="96"/>
      <c r="L558" s="96"/>
      <c r="M558" s="96"/>
      <c r="N558" s="71"/>
    </row>
    <row r="559" spans="8:14">
      <c r="H559" s="95"/>
      <c r="I559" s="96"/>
      <c r="J559" s="96"/>
      <c r="K559" s="96"/>
      <c r="L559" s="96"/>
      <c r="M559" s="96"/>
      <c r="N559" s="71"/>
    </row>
    <row r="560" spans="8:14">
      <c r="H560" s="95"/>
      <c r="I560" s="96"/>
      <c r="J560" s="96"/>
      <c r="K560" s="96"/>
      <c r="L560" s="96"/>
      <c r="M560" s="96"/>
      <c r="N560" s="71"/>
    </row>
    <row r="561" spans="8:14">
      <c r="H561" s="95"/>
      <c r="I561" s="96"/>
      <c r="J561" s="96"/>
      <c r="K561" s="96"/>
      <c r="L561" s="96"/>
      <c r="M561" s="96"/>
      <c r="N561" s="71"/>
    </row>
    <row r="562" spans="8:14">
      <c r="H562" s="95"/>
      <c r="I562" s="96"/>
      <c r="J562" s="96"/>
      <c r="K562" s="96"/>
      <c r="L562" s="96"/>
      <c r="M562" s="96"/>
      <c r="N562" s="71"/>
    </row>
    <row r="563" spans="8:14">
      <c r="H563" s="95"/>
      <c r="I563" s="96"/>
      <c r="J563" s="96"/>
      <c r="K563" s="96"/>
      <c r="L563" s="96"/>
      <c r="M563" s="96"/>
      <c r="N563" s="71"/>
    </row>
    <row r="564" spans="8:14">
      <c r="H564" s="95"/>
      <c r="I564" s="96"/>
      <c r="J564" s="96"/>
      <c r="K564" s="96"/>
      <c r="L564" s="96"/>
      <c r="M564" s="96"/>
      <c r="N564" s="71"/>
    </row>
    <row r="565" spans="8:14">
      <c r="H565" s="95"/>
      <c r="I565" s="96"/>
      <c r="J565" s="96"/>
      <c r="K565" s="96"/>
      <c r="L565" s="96"/>
      <c r="M565" s="96"/>
      <c r="N565" s="71"/>
    </row>
    <row r="566" spans="8:14">
      <c r="H566" s="95"/>
      <c r="I566" s="96"/>
      <c r="J566" s="96"/>
      <c r="K566" s="96"/>
      <c r="L566" s="96"/>
      <c r="M566" s="96"/>
      <c r="N566" s="71"/>
    </row>
    <row r="567" spans="8:14">
      <c r="H567" s="95"/>
      <c r="I567" s="96"/>
      <c r="J567" s="96"/>
      <c r="K567" s="96"/>
      <c r="L567" s="96"/>
      <c r="M567" s="96"/>
      <c r="N567" s="71"/>
    </row>
    <row r="568" spans="8:14">
      <c r="H568" s="95"/>
      <c r="I568" s="96"/>
      <c r="J568" s="96"/>
      <c r="K568" s="96"/>
      <c r="L568" s="96"/>
      <c r="M568" s="96"/>
      <c r="N568" s="71"/>
    </row>
    <row r="569" spans="8:14">
      <c r="H569" s="95"/>
      <c r="I569" s="96"/>
      <c r="J569" s="96"/>
      <c r="K569" s="96"/>
      <c r="L569" s="96"/>
      <c r="M569" s="96"/>
      <c r="N569" s="71"/>
    </row>
    <row r="570" spans="8:14">
      <c r="H570" s="95"/>
      <c r="I570" s="96"/>
      <c r="J570" s="96"/>
      <c r="K570" s="96"/>
      <c r="L570" s="96"/>
      <c r="M570" s="96"/>
      <c r="N570" s="71"/>
    </row>
    <row r="571" spans="8:14">
      <c r="H571" s="95"/>
      <c r="I571" s="96"/>
      <c r="J571" s="96"/>
      <c r="K571" s="96"/>
      <c r="L571" s="96"/>
      <c r="M571" s="96"/>
      <c r="N571" s="71"/>
    </row>
    <row r="572" spans="8:14">
      <c r="H572" s="95"/>
      <c r="I572" s="96"/>
      <c r="J572" s="96"/>
      <c r="K572" s="96"/>
      <c r="L572" s="96"/>
      <c r="M572" s="96"/>
      <c r="N572" s="71"/>
    </row>
    <row r="573" spans="8:14">
      <c r="H573" s="95"/>
      <c r="I573" s="96"/>
      <c r="J573" s="96"/>
      <c r="K573" s="96"/>
      <c r="L573" s="96"/>
      <c r="M573" s="96"/>
      <c r="N573" s="71"/>
    </row>
    <row r="574" spans="8:14">
      <c r="H574" s="95"/>
      <c r="I574" s="96"/>
      <c r="J574" s="96"/>
      <c r="K574" s="96"/>
      <c r="L574" s="96"/>
      <c r="M574" s="96"/>
      <c r="N574" s="71"/>
    </row>
    <row r="575" spans="8:14">
      <c r="H575" s="95"/>
      <c r="I575" s="96"/>
      <c r="J575" s="96"/>
      <c r="K575" s="96"/>
      <c r="L575" s="96"/>
      <c r="M575" s="96"/>
      <c r="N575" s="71"/>
    </row>
    <row r="576" spans="8:14">
      <c r="H576" s="95"/>
      <c r="I576" s="96"/>
      <c r="J576" s="96"/>
      <c r="K576" s="96"/>
      <c r="L576" s="96"/>
      <c r="M576" s="96"/>
      <c r="N576" s="71"/>
    </row>
    <row r="577" spans="8:14">
      <c r="H577" s="95"/>
      <c r="I577" s="96"/>
      <c r="J577" s="96"/>
      <c r="K577" s="96"/>
      <c r="L577" s="96"/>
      <c r="M577" s="96"/>
      <c r="N577" s="71"/>
    </row>
    <row r="578" spans="8:14">
      <c r="H578" s="95"/>
      <c r="I578" s="96"/>
      <c r="J578" s="96"/>
      <c r="K578" s="96"/>
      <c r="L578" s="96"/>
      <c r="M578" s="96"/>
      <c r="N578" s="71"/>
    </row>
    <row r="579" spans="8:14">
      <c r="H579" s="95"/>
      <c r="I579" s="96"/>
      <c r="J579" s="96"/>
      <c r="K579" s="96"/>
      <c r="L579" s="96"/>
      <c r="M579" s="96"/>
      <c r="N579" s="71"/>
    </row>
    <row r="580" spans="8:14">
      <c r="H580" s="95"/>
      <c r="I580" s="96"/>
      <c r="J580" s="96"/>
      <c r="K580" s="96"/>
      <c r="L580" s="96"/>
      <c r="M580" s="96"/>
      <c r="N580" s="71"/>
    </row>
    <row r="581" spans="8:14">
      <c r="H581" s="95"/>
      <c r="I581" s="96"/>
      <c r="J581" s="96"/>
      <c r="K581" s="96"/>
      <c r="L581" s="96"/>
      <c r="M581" s="96"/>
      <c r="N581" s="71"/>
    </row>
    <row r="582" spans="8:14">
      <c r="H582" s="95"/>
      <c r="I582" s="96"/>
      <c r="J582" s="96"/>
      <c r="K582" s="96"/>
      <c r="L582" s="96"/>
      <c r="M582" s="96"/>
      <c r="N582" s="71"/>
    </row>
    <row r="583" spans="8:14">
      <c r="H583" s="95"/>
      <c r="I583" s="96"/>
      <c r="J583" s="96"/>
      <c r="K583" s="96"/>
      <c r="L583" s="96"/>
      <c r="M583" s="96"/>
      <c r="N583" s="71"/>
    </row>
    <row r="584" spans="8:14">
      <c r="H584" s="95"/>
      <c r="I584" s="96"/>
      <c r="J584" s="96"/>
      <c r="K584" s="96"/>
      <c r="L584" s="96"/>
      <c r="M584" s="96"/>
      <c r="N584" s="71"/>
    </row>
    <row r="585" spans="8:14">
      <c r="H585" s="95"/>
      <c r="I585" s="96"/>
      <c r="J585" s="96"/>
      <c r="K585" s="96"/>
      <c r="L585" s="96"/>
      <c r="M585" s="96"/>
      <c r="N585" s="71"/>
    </row>
    <row r="586" spans="8:14">
      <c r="H586" s="95"/>
      <c r="I586" s="96"/>
      <c r="J586" s="96"/>
      <c r="K586" s="96"/>
      <c r="L586" s="96"/>
      <c r="M586" s="96"/>
      <c r="N586" s="71"/>
    </row>
    <row r="587" spans="8:14">
      <c r="H587" s="95"/>
      <c r="I587" s="96"/>
      <c r="J587" s="96"/>
      <c r="K587" s="96"/>
      <c r="L587" s="96"/>
      <c r="M587" s="96"/>
      <c r="N587" s="71"/>
    </row>
    <row r="588" spans="8:14">
      <c r="H588" s="95"/>
      <c r="I588" s="96"/>
      <c r="J588" s="96"/>
      <c r="K588" s="96"/>
      <c r="L588" s="96"/>
      <c r="M588" s="96"/>
      <c r="N588" s="71"/>
    </row>
    <row r="589" spans="8:14">
      <c r="H589" s="95"/>
      <c r="I589" s="96"/>
      <c r="J589" s="96"/>
      <c r="K589" s="96"/>
      <c r="L589" s="96"/>
      <c r="M589" s="96"/>
      <c r="N589" s="71"/>
    </row>
    <row r="590" spans="8:14">
      <c r="H590" s="95"/>
      <c r="I590" s="96"/>
      <c r="J590" s="96"/>
      <c r="K590" s="96"/>
      <c r="L590" s="96"/>
      <c r="M590" s="96"/>
      <c r="N590" s="71"/>
    </row>
    <row r="591" spans="8:14">
      <c r="H591" s="95"/>
      <c r="I591" s="96"/>
      <c r="J591" s="96"/>
      <c r="K591" s="96"/>
      <c r="L591" s="96"/>
      <c r="M591" s="96"/>
      <c r="N591" s="71"/>
    </row>
    <row r="592" spans="8:14">
      <c r="H592" s="95"/>
      <c r="I592" s="96"/>
      <c r="J592" s="96"/>
      <c r="K592" s="96"/>
      <c r="L592" s="96"/>
      <c r="M592" s="96"/>
      <c r="N592" s="71"/>
    </row>
    <row r="593" spans="8:14">
      <c r="H593" s="95"/>
      <c r="I593" s="96"/>
      <c r="J593" s="96"/>
      <c r="K593" s="96"/>
      <c r="L593" s="96"/>
      <c r="M593" s="96"/>
      <c r="N593" s="71"/>
    </row>
    <row r="594" spans="8:14">
      <c r="H594" s="95"/>
      <c r="I594" s="96"/>
      <c r="J594" s="96"/>
      <c r="K594" s="96"/>
      <c r="L594" s="96"/>
      <c r="M594" s="96"/>
      <c r="N594" s="71"/>
    </row>
    <row r="595" spans="8:14">
      <c r="H595" s="95"/>
      <c r="I595" s="96"/>
      <c r="J595" s="96"/>
      <c r="K595" s="96"/>
      <c r="L595" s="96"/>
      <c r="M595" s="96"/>
      <c r="N595" s="71"/>
    </row>
    <row r="596" spans="8:14">
      <c r="H596" s="95"/>
      <c r="I596" s="96"/>
      <c r="J596" s="96"/>
      <c r="K596" s="96"/>
      <c r="L596" s="96"/>
      <c r="M596" s="96"/>
      <c r="N596" s="71"/>
    </row>
    <row r="597" spans="8:14">
      <c r="H597" s="95"/>
      <c r="I597" s="96"/>
      <c r="J597" s="96"/>
      <c r="K597" s="96"/>
      <c r="L597" s="96"/>
      <c r="M597" s="96"/>
      <c r="N597" s="71"/>
    </row>
    <row r="598" spans="8:14">
      <c r="H598" s="95"/>
      <c r="I598" s="96"/>
      <c r="J598" s="96"/>
      <c r="K598" s="96"/>
      <c r="L598" s="96"/>
      <c r="M598" s="96"/>
      <c r="N598" s="71"/>
    </row>
    <row r="599" spans="8:14">
      <c r="H599" s="95"/>
      <c r="I599" s="96"/>
      <c r="J599" s="96"/>
      <c r="K599" s="96"/>
      <c r="L599" s="96"/>
      <c r="M599" s="96"/>
      <c r="N599" s="71"/>
    </row>
    <row r="600" spans="8:14">
      <c r="H600" s="95"/>
      <c r="I600" s="96"/>
      <c r="J600" s="96"/>
      <c r="K600" s="96"/>
      <c r="L600" s="96"/>
      <c r="M600" s="96"/>
      <c r="N600" s="71"/>
    </row>
    <row r="601" spans="8:14">
      <c r="H601" s="95"/>
      <c r="I601" s="96"/>
      <c r="J601" s="96"/>
      <c r="K601" s="96"/>
      <c r="L601" s="96"/>
      <c r="M601" s="96"/>
      <c r="N601" s="71"/>
    </row>
    <row r="602" spans="8:14">
      <c r="H602" s="95"/>
      <c r="I602" s="96"/>
      <c r="J602" s="96"/>
      <c r="K602" s="96"/>
      <c r="L602" s="96"/>
      <c r="M602" s="96"/>
      <c r="N602" s="71"/>
    </row>
    <row r="603" spans="8:14">
      <c r="H603" s="95"/>
      <c r="I603" s="96"/>
      <c r="J603" s="96"/>
      <c r="K603" s="96"/>
      <c r="L603" s="96"/>
      <c r="M603" s="96"/>
      <c r="N603" s="71"/>
    </row>
    <row r="604" spans="8:14">
      <c r="H604" s="95"/>
      <c r="I604" s="96"/>
      <c r="J604" s="96"/>
      <c r="K604" s="96"/>
      <c r="L604" s="96"/>
      <c r="M604" s="96"/>
      <c r="N604" s="71"/>
    </row>
    <row r="605" spans="8:14">
      <c r="H605" s="95"/>
      <c r="I605" s="96"/>
      <c r="J605" s="96"/>
      <c r="K605" s="96"/>
      <c r="L605" s="96"/>
      <c r="M605" s="96"/>
      <c r="N605" s="71"/>
    </row>
    <row r="606" spans="8:14">
      <c r="H606" s="95"/>
      <c r="I606" s="96"/>
      <c r="J606" s="96"/>
      <c r="K606" s="96"/>
      <c r="L606" s="96"/>
      <c r="M606" s="96"/>
      <c r="N606" s="71"/>
    </row>
    <row r="607" spans="8:14">
      <c r="H607" s="95"/>
      <c r="I607" s="96"/>
      <c r="J607" s="96"/>
      <c r="K607" s="96"/>
      <c r="L607" s="96"/>
      <c r="M607" s="96"/>
      <c r="N607" s="71"/>
    </row>
    <row r="608" spans="8:14">
      <c r="H608" s="95"/>
      <c r="I608" s="96"/>
      <c r="J608" s="96"/>
      <c r="K608" s="96"/>
      <c r="L608" s="96"/>
      <c r="M608" s="96"/>
      <c r="N608" s="71"/>
    </row>
    <row r="609" spans="8:14">
      <c r="H609" s="95"/>
      <c r="I609" s="96"/>
      <c r="J609" s="96"/>
      <c r="K609" s="96"/>
      <c r="L609" s="96"/>
      <c r="M609" s="96"/>
      <c r="N609" s="71"/>
    </row>
    <row r="610" spans="8:14">
      <c r="H610" s="95"/>
      <c r="I610" s="96"/>
      <c r="J610" s="96"/>
      <c r="K610" s="96"/>
      <c r="L610" s="96"/>
      <c r="M610" s="96"/>
      <c r="N610" s="71"/>
    </row>
    <row r="611" spans="8:14">
      <c r="H611" s="95"/>
      <c r="I611" s="96"/>
      <c r="J611" s="96"/>
      <c r="K611" s="96"/>
      <c r="L611" s="96"/>
      <c r="M611" s="96"/>
      <c r="N611" s="71"/>
    </row>
    <row r="612" spans="8:14">
      <c r="H612" s="95"/>
      <c r="I612" s="96"/>
      <c r="J612" s="96"/>
      <c r="K612" s="96"/>
      <c r="L612" s="96"/>
      <c r="M612" s="96"/>
      <c r="N612" s="71"/>
    </row>
    <row r="613" spans="8:14">
      <c r="H613" s="95"/>
      <c r="I613" s="96"/>
      <c r="J613" s="96"/>
      <c r="K613" s="96"/>
      <c r="L613" s="96"/>
      <c r="M613" s="96"/>
      <c r="N613" s="71"/>
    </row>
    <row r="614" spans="8:14">
      <c r="H614" s="95"/>
      <c r="I614" s="96"/>
      <c r="J614" s="96"/>
      <c r="K614" s="96"/>
      <c r="L614" s="96"/>
      <c r="M614" s="96"/>
      <c r="N614" s="71"/>
    </row>
    <row r="615" spans="8:14">
      <c r="H615" s="95"/>
      <c r="I615" s="96"/>
      <c r="J615" s="96"/>
      <c r="K615" s="96"/>
      <c r="L615" s="96"/>
      <c r="M615" s="96"/>
      <c r="N615" s="71"/>
    </row>
    <row r="616" spans="8:14">
      <c r="H616" s="95"/>
      <c r="I616" s="96"/>
      <c r="J616" s="96"/>
      <c r="K616" s="96"/>
      <c r="L616" s="96"/>
      <c r="M616" s="96"/>
      <c r="N616" s="71"/>
    </row>
    <row r="617" spans="8:14">
      <c r="H617" s="95"/>
      <c r="I617" s="96"/>
      <c r="J617" s="96"/>
      <c r="K617" s="96"/>
      <c r="L617" s="96"/>
      <c r="M617" s="96"/>
      <c r="N617" s="71"/>
    </row>
    <row r="618" spans="8:14">
      <c r="H618" s="95"/>
      <c r="I618" s="96"/>
      <c r="J618" s="96"/>
      <c r="K618" s="96"/>
      <c r="L618" s="96"/>
      <c r="M618" s="96"/>
      <c r="N618" s="71"/>
    </row>
    <row r="619" spans="8:14">
      <c r="H619" s="95"/>
      <c r="I619" s="96"/>
      <c r="J619" s="96"/>
      <c r="K619" s="96"/>
      <c r="L619" s="96"/>
      <c r="M619" s="96"/>
      <c r="N619" s="71"/>
    </row>
    <row r="620" spans="8:14">
      <c r="H620" s="95"/>
      <c r="I620" s="96"/>
      <c r="J620" s="96"/>
      <c r="K620" s="96"/>
      <c r="L620" s="96"/>
      <c r="M620" s="96"/>
      <c r="N620" s="71"/>
    </row>
    <row r="621" spans="8:14">
      <c r="H621" s="95"/>
      <c r="I621" s="96"/>
      <c r="J621" s="96"/>
      <c r="K621" s="96"/>
      <c r="L621" s="96"/>
      <c r="M621" s="96"/>
      <c r="N621" s="71"/>
    </row>
    <row r="622" spans="8:14">
      <c r="H622" s="95"/>
      <c r="I622" s="96"/>
      <c r="J622" s="96"/>
      <c r="K622" s="96"/>
      <c r="L622" s="96"/>
      <c r="M622" s="96"/>
      <c r="N622" s="71"/>
    </row>
    <row r="623" spans="8:14">
      <c r="H623" s="95"/>
      <c r="I623" s="96"/>
      <c r="J623" s="96"/>
      <c r="K623" s="96"/>
      <c r="L623" s="96"/>
      <c r="M623" s="96"/>
      <c r="N623" s="71"/>
    </row>
    <row r="624" spans="8:14">
      <c r="H624" s="95"/>
      <c r="I624" s="96"/>
      <c r="J624" s="96"/>
      <c r="K624" s="96"/>
      <c r="L624" s="96"/>
      <c r="M624" s="96"/>
      <c r="N624" s="71"/>
    </row>
    <row r="625" spans="8:14">
      <c r="H625" s="95"/>
      <c r="I625" s="96"/>
      <c r="J625" s="96"/>
      <c r="K625" s="96"/>
      <c r="L625" s="96"/>
      <c r="M625" s="96"/>
      <c r="N625" s="71"/>
    </row>
    <row r="626" spans="8:14">
      <c r="H626" s="95"/>
      <c r="I626" s="96"/>
      <c r="J626" s="96"/>
      <c r="K626" s="96"/>
      <c r="L626" s="96"/>
      <c r="M626" s="96"/>
      <c r="N626" s="71"/>
    </row>
    <row r="627" spans="8:14">
      <c r="H627" s="95"/>
      <c r="I627" s="96"/>
      <c r="J627" s="96"/>
      <c r="K627" s="96"/>
      <c r="L627" s="96"/>
      <c r="M627" s="96"/>
      <c r="N627" s="71"/>
    </row>
    <row r="628" spans="8:14">
      <c r="H628" s="95"/>
      <c r="I628" s="96"/>
      <c r="J628" s="96"/>
      <c r="K628" s="96"/>
      <c r="L628" s="96"/>
      <c r="M628" s="96"/>
      <c r="N628" s="71"/>
    </row>
    <row r="629" spans="8:14">
      <c r="H629" s="95"/>
      <c r="I629" s="96"/>
      <c r="J629" s="96"/>
      <c r="K629" s="96"/>
      <c r="L629" s="96"/>
      <c r="M629" s="96"/>
      <c r="N629" s="71"/>
    </row>
    <row r="630" spans="8:14">
      <c r="H630" s="95"/>
      <c r="I630" s="96"/>
      <c r="J630" s="96"/>
      <c r="K630" s="96"/>
      <c r="L630" s="96"/>
      <c r="M630" s="96"/>
      <c r="N630" s="71"/>
    </row>
    <row r="631" spans="8:14">
      <c r="H631" s="95"/>
      <c r="I631" s="96"/>
      <c r="J631" s="96"/>
      <c r="K631" s="96"/>
      <c r="L631" s="96"/>
      <c r="M631" s="96"/>
      <c r="N631" s="71"/>
    </row>
    <row r="632" spans="8:14">
      <c r="H632" s="95"/>
      <c r="I632" s="96"/>
      <c r="J632" s="96"/>
      <c r="K632" s="96"/>
      <c r="L632" s="96"/>
      <c r="M632" s="96"/>
      <c r="N632" s="71"/>
    </row>
    <row r="633" spans="8:14">
      <c r="H633" s="95"/>
      <c r="I633" s="96"/>
      <c r="J633" s="96"/>
      <c r="K633" s="96"/>
      <c r="L633" s="96"/>
      <c r="M633" s="96"/>
      <c r="N633" s="71"/>
    </row>
    <row r="634" spans="8:14">
      <c r="H634" s="95"/>
      <c r="I634" s="96"/>
      <c r="J634" s="96"/>
      <c r="K634" s="96"/>
      <c r="L634" s="96"/>
      <c r="M634" s="96"/>
      <c r="N634" s="71"/>
    </row>
    <row r="635" spans="8:14">
      <c r="H635" s="95"/>
      <c r="I635" s="96"/>
      <c r="J635" s="96"/>
      <c r="K635" s="96"/>
      <c r="L635" s="96"/>
      <c r="M635" s="96"/>
      <c r="N635" s="71"/>
    </row>
    <row r="636" spans="8:14">
      <c r="H636" s="95"/>
      <c r="I636" s="96"/>
      <c r="J636" s="96"/>
      <c r="K636" s="96"/>
      <c r="L636" s="96"/>
      <c r="M636" s="96"/>
      <c r="N636" s="71"/>
    </row>
    <row r="637" spans="8:14">
      <c r="H637" s="95"/>
      <c r="I637" s="96"/>
      <c r="J637" s="96"/>
      <c r="K637" s="96"/>
      <c r="L637" s="96"/>
      <c r="M637" s="96"/>
      <c r="N637" s="71"/>
    </row>
    <row r="638" spans="8:14">
      <c r="H638" s="95"/>
      <c r="I638" s="96"/>
      <c r="J638" s="96"/>
      <c r="K638" s="96"/>
      <c r="L638" s="96"/>
      <c r="M638" s="96"/>
      <c r="N638" s="71"/>
    </row>
    <row r="639" spans="8:14">
      <c r="H639" s="95"/>
      <c r="I639" s="96"/>
      <c r="J639" s="96"/>
      <c r="K639" s="96"/>
      <c r="L639" s="96"/>
      <c r="M639" s="96"/>
      <c r="N639" s="71"/>
    </row>
    <row r="640" spans="8:14">
      <c r="H640" s="95"/>
      <c r="I640" s="96"/>
      <c r="J640" s="96"/>
      <c r="K640" s="96"/>
      <c r="L640" s="96"/>
      <c r="M640" s="96"/>
      <c r="N640" s="71"/>
    </row>
    <row r="641" spans="8:14">
      <c r="H641" s="95"/>
      <c r="I641" s="96"/>
      <c r="J641" s="96"/>
      <c r="K641" s="96"/>
      <c r="L641" s="96"/>
      <c r="M641" s="96"/>
      <c r="N641" s="71"/>
    </row>
    <row r="642" spans="8:14">
      <c r="H642" s="95"/>
      <c r="I642" s="96"/>
      <c r="J642" s="96"/>
      <c r="K642" s="96"/>
      <c r="L642" s="96"/>
      <c r="M642" s="96"/>
      <c r="N642" s="71"/>
    </row>
    <row r="643" spans="8:14">
      <c r="H643" s="95"/>
      <c r="I643" s="96"/>
      <c r="J643" s="96"/>
      <c r="K643" s="96"/>
      <c r="L643" s="96"/>
      <c r="M643" s="96"/>
      <c r="N643" s="71"/>
    </row>
    <row r="644" spans="8:14">
      <c r="H644" s="95"/>
      <c r="I644" s="96"/>
      <c r="J644" s="96"/>
      <c r="K644" s="96"/>
      <c r="L644" s="96"/>
      <c r="M644" s="96"/>
      <c r="N644" s="71"/>
    </row>
    <row r="645" spans="8:14">
      <c r="H645" s="95"/>
      <c r="I645" s="96"/>
      <c r="J645" s="96"/>
      <c r="K645" s="96"/>
      <c r="L645" s="96"/>
      <c r="M645" s="96"/>
      <c r="N645" s="71"/>
    </row>
    <row r="646" spans="8:14">
      <c r="H646" s="95"/>
      <c r="I646" s="96"/>
      <c r="J646" s="96"/>
      <c r="K646" s="96"/>
      <c r="L646" s="96"/>
      <c r="M646" s="96"/>
      <c r="N646" s="71"/>
    </row>
    <row r="647" spans="8:14">
      <c r="H647" s="95"/>
      <c r="I647" s="96"/>
      <c r="J647" s="96"/>
      <c r="K647" s="96"/>
      <c r="L647" s="96"/>
      <c r="M647" s="96"/>
      <c r="N647" s="71"/>
    </row>
    <row r="648" spans="8:14">
      <c r="H648" s="95"/>
      <c r="I648" s="96"/>
      <c r="J648" s="96"/>
      <c r="K648" s="96"/>
      <c r="L648" s="96"/>
      <c r="M648" s="96"/>
      <c r="N648" s="71"/>
    </row>
    <row r="649" spans="8:14">
      <c r="H649" s="95"/>
      <c r="I649" s="96"/>
      <c r="J649" s="96"/>
      <c r="K649" s="96"/>
      <c r="L649" s="96"/>
      <c r="M649" s="96"/>
      <c r="N649" s="71"/>
    </row>
    <row r="650" spans="8:14">
      <c r="H650" s="95"/>
      <c r="I650" s="96"/>
      <c r="J650" s="96"/>
      <c r="K650" s="96"/>
      <c r="L650" s="96"/>
      <c r="M650" s="96"/>
      <c r="N650" s="71"/>
    </row>
    <row r="651" spans="8:14">
      <c r="H651" s="95"/>
      <c r="I651" s="96"/>
      <c r="J651" s="96"/>
      <c r="K651" s="96"/>
      <c r="L651" s="96"/>
      <c r="M651" s="96"/>
      <c r="N651" s="71"/>
    </row>
    <row r="652" spans="8:14">
      <c r="H652" s="95"/>
      <c r="I652" s="96"/>
      <c r="J652" s="96"/>
      <c r="K652" s="96"/>
      <c r="L652" s="96"/>
      <c r="M652" s="96"/>
      <c r="N652" s="71"/>
    </row>
    <row r="653" spans="8:14">
      <c r="H653" s="95"/>
      <c r="I653" s="96"/>
      <c r="J653" s="96"/>
      <c r="K653" s="96"/>
      <c r="L653" s="96"/>
      <c r="M653" s="96"/>
      <c r="N653" s="71"/>
    </row>
    <row r="654" spans="8:14">
      <c r="H654" s="95"/>
      <c r="I654" s="96"/>
      <c r="J654" s="96"/>
      <c r="K654" s="96"/>
      <c r="L654" s="96"/>
      <c r="M654" s="96"/>
      <c r="N654" s="71"/>
    </row>
    <row r="655" spans="8:14">
      <c r="H655" s="95"/>
      <c r="I655" s="96"/>
      <c r="J655" s="96"/>
      <c r="K655" s="96"/>
      <c r="L655" s="96"/>
      <c r="M655" s="96"/>
      <c r="N655" s="71"/>
    </row>
    <row r="656" spans="8:14">
      <c r="H656" s="95"/>
      <c r="I656" s="96"/>
      <c r="J656" s="96"/>
      <c r="K656" s="96"/>
      <c r="L656" s="96"/>
      <c r="M656" s="96"/>
      <c r="N656" s="71"/>
    </row>
    <row r="657" spans="8:14">
      <c r="H657" s="95"/>
      <c r="I657" s="96"/>
      <c r="J657" s="96"/>
      <c r="K657" s="96"/>
      <c r="L657" s="96"/>
      <c r="M657" s="96"/>
      <c r="N657" s="71"/>
    </row>
    <row r="658" spans="8:14">
      <c r="H658" s="95"/>
      <c r="I658" s="96"/>
      <c r="J658" s="96"/>
      <c r="K658" s="96"/>
      <c r="L658" s="96"/>
      <c r="M658" s="96"/>
      <c r="N658" s="71"/>
    </row>
    <row r="659" spans="8:14">
      <c r="H659" s="95"/>
      <c r="I659" s="96"/>
      <c r="J659" s="96"/>
      <c r="K659" s="96"/>
      <c r="L659" s="96"/>
      <c r="M659" s="96"/>
      <c r="N659" s="71"/>
    </row>
    <row r="660" spans="8:14">
      <c r="H660" s="95"/>
      <c r="I660" s="96"/>
      <c r="J660" s="96"/>
      <c r="K660" s="96"/>
      <c r="L660" s="96"/>
      <c r="M660" s="96"/>
      <c r="N660" s="71"/>
    </row>
    <row r="661" spans="8:14">
      <c r="H661" s="95"/>
      <c r="I661" s="96"/>
      <c r="J661" s="96"/>
      <c r="K661" s="96"/>
      <c r="L661" s="96"/>
      <c r="M661" s="96"/>
      <c r="N661" s="71"/>
    </row>
    <row r="662" spans="8:14">
      <c r="H662" s="95"/>
      <c r="I662" s="96"/>
      <c r="J662" s="96"/>
      <c r="K662" s="96"/>
      <c r="L662" s="96"/>
      <c r="M662" s="96"/>
      <c r="N662" s="71"/>
    </row>
    <row r="663" spans="8:14">
      <c r="H663" s="95"/>
      <c r="I663" s="96"/>
      <c r="J663" s="96"/>
      <c r="K663" s="96"/>
      <c r="L663" s="96"/>
      <c r="M663" s="96"/>
      <c r="N663" s="71"/>
    </row>
    <row r="664" spans="8:14">
      <c r="H664" s="95"/>
      <c r="I664" s="96"/>
      <c r="J664" s="96"/>
      <c r="K664" s="96"/>
      <c r="L664" s="96"/>
      <c r="M664" s="96"/>
      <c r="N664" s="71"/>
    </row>
    <row r="665" spans="8:14">
      <c r="H665" s="95"/>
      <c r="I665" s="96"/>
      <c r="J665" s="96"/>
      <c r="K665" s="96"/>
      <c r="L665" s="96"/>
      <c r="M665" s="96"/>
      <c r="N665" s="71"/>
    </row>
    <row r="666" spans="8:14">
      <c r="H666" s="95"/>
      <c r="I666" s="96"/>
      <c r="J666" s="96"/>
      <c r="K666" s="96"/>
      <c r="L666" s="96"/>
      <c r="M666" s="96"/>
      <c r="N666" s="71"/>
    </row>
    <row r="667" spans="8:14">
      <c r="H667" s="95"/>
      <c r="I667" s="96"/>
      <c r="J667" s="96"/>
      <c r="K667" s="96"/>
      <c r="L667" s="96"/>
      <c r="M667" s="96"/>
      <c r="N667" s="71"/>
    </row>
    <row r="668" spans="8:14">
      <c r="H668" s="95"/>
      <c r="I668" s="96"/>
      <c r="J668" s="96"/>
      <c r="K668" s="96"/>
      <c r="L668" s="96"/>
      <c r="M668" s="96"/>
      <c r="N668" s="71"/>
    </row>
    <row r="669" spans="8:14">
      <c r="H669" s="95"/>
      <c r="I669" s="96"/>
      <c r="J669" s="96"/>
      <c r="K669" s="96"/>
      <c r="L669" s="96"/>
      <c r="M669" s="96"/>
      <c r="N669" s="71"/>
    </row>
    <row r="670" spans="8:14">
      <c r="H670" s="95"/>
      <c r="I670" s="96"/>
      <c r="J670" s="96"/>
      <c r="K670" s="96"/>
      <c r="L670" s="96"/>
      <c r="M670" s="96"/>
      <c r="N670" s="71"/>
    </row>
    <row r="671" spans="8:14">
      <c r="H671" s="95"/>
      <c r="I671" s="96"/>
      <c r="J671" s="96"/>
      <c r="K671" s="96"/>
      <c r="L671" s="96"/>
      <c r="M671" s="96"/>
      <c r="N671" s="71"/>
    </row>
    <row r="672" spans="8:14">
      <c r="H672" s="95"/>
      <c r="I672" s="96"/>
      <c r="J672" s="96"/>
      <c r="K672" s="96"/>
      <c r="L672" s="96"/>
      <c r="M672" s="96"/>
      <c r="N672" s="71"/>
    </row>
    <row r="673" spans="8:14">
      <c r="H673" s="95"/>
      <c r="I673" s="96"/>
      <c r="J673" s="96"/>
      <c r="K673" s="96"/>
      <c r="L673" s="96"/>
      <c r="M673" s="96"/>
      <c r="N673" s="71"/>
    </row>
    <row r="674" spans="8:14">
      <c r="H674" s="95"/>
      <c r="I674" s="96"/>
      <c r="J674" s="96"/>
      <c r="K674" s="96"/>
      <c r="L674" s="96"/>
      <c r="M674" s="96"/>
      <c r="N674" s="71"/>
    </row>
    <row r="675" spans="8:14">
      <c r="H675" s="95"/>
      <c r="I675" s="96"/>
      <c r="J675" s="96"/>
      <c r="K675" s="96"/>
      <c r="L675" s="96"/>
      <c r="M675" s="96"/>
      <c r="N675" s="71"/>
    </row>
    <row r="676" spans="8:14">
      <c r="H676" s="95"/>
      <c r="I676" s="96"/>
      <c r="J676" s="96"/>
      <c r="K676" s="96"/>
      <c r="L676" s="96"/>
      <c r="M676" s="96"/>
      <c r="N676" s="71"/>
    </row>
    <row r="677" spans="8:14">
      <c r="H677" s="95"/>
      <c r="I677" s="96"/>
      <c r="J677" s="96"/>
      <c r="K677" s="96"/>
      <c r="L677" s="96"/>
      <c r="M677" s="96"/>
      <c r="N677" s="71"/>
    </row>
    <row r="678" spans="8:14">
      <c r="H678" s="95"/>
      <c r="I678" s="96"/>
      <c r="J678" s="96"/>
      <c r="K678" s="96"/>
      <c r="L678" s="96"/>
      <c r="M678" s="96"/>
      <c r="N678" s="71"/>
    </row>
    <row r="679" spans="8:14">
      <c r="H679" s="95"/>
      <c r="I679" s="96"/>
      <c r="J679" s="96"/>
      <c r="K679" s="96"/>
      <c r="L679" s="96"/>
      <c r="M679" s="96"/>
      <c r="N679" s="71"/>
    </row>
    <row r="680" spans="8:14">
      <c r="H680" s="95"/>
      <c r="I680" s="96"/>
      <c r="J680" s="96"/>
      <c r="K680" s="96"/>
      <c r="L680" s="96"/>
      <c r="M680" s="96"/>
      <c r="N680" s="71"/>
    </row>
    <row r="681" spans="8:14">
      <c r="H681" s="95"/>
      <c r="I681" s="96"/>
      <c r="J681" s="96"/>
      <c r="K681" s="96"/>
      <c r="L681" s="96"/>
      <c r="M681" s="96"/>
      <c r="N681" s="71"/>
    </row>
    <row r="682" spans="8:14">
      <c r="H682" s="95"/>
      <c r="I682" s="96"/>
      <c r="J682" s="96"/>
      <c r="K682" s="96"/>
      <c r="L682" s="96"/>
      <c r="M682" s="96"/>
      <c r="N682" s="71"/>
    </row>
    <row r="683" spans="8:14">
      <c r="H683" s="95"/>
      <c r="I683" s="96"/>
      <c r="J683" s="96"/>
      <c r="K683" s="96"/>
      <c r="L683" s="96"/>
      <c r="M683" s="96"/>
      <c r="N683" s="71"/>
    </row>
    <row r="684" spans="8:14">
      <c r="H684" s="95"/>
      <c r="I684" s="96"/>
      <c r="J684" s="96"/>
      <c r="K684" s="96"/>
      <c r="L684" s="96"/>
      <c r="M684" s="96"/>
      <c r="N684" s="71"/>
    </row>
    <row r="685" spans="8:14">
      <c r="H685" s="95"/>
      <c r="I685" s="96"/>
      <c r="J685" s="96"/>
      <c r="K685" s="96"/>
      <c r="L685" s="96"/>
      <c r="M685" s="96"/>
      <c r="N685" s="71"/>
    </row>
    <row r="686" spans="8:14">
      <c r="H686" s="95"/>
      <c r="I686" s="96"/>
      <c r="J686" s="96"/>
      <c r="K686" s="96"/>
      <c r="L686" s="96"/>
      <c r="M686" s="96"/>
      <c r="N686" s="71"/>
    </row>
    <row r="687" spans="8:14">
      <c r="H687" s="95"/>
      <c r="I687" s="96"/>
      <c r="J687" s="96"/>
      <c r="K687" s="96"/>
      <c r="L687" s="96"/>
      <c r="M687" s="96"/>
      <c r="N687" s="71"/>
    </row>
    <row r="688" spans="8:14">
      <c r="H688" s="95"/>
      <c r="I688" s="96"/>
      <c r="J688" s="96"/>
      <c r="K688" s="96"/>
      <c r="L688" s="96"/>
      <c r="M688" s="96"/>
      <c r="N688" s="71"/>
    </row>
    <row r="689" spans="8:14">
      <c r="H689" s="95"/>
      <c r="I689" s="96"/>
      <c r="J689" s="96"/>
      <c r="K689" s="96"/>
      <c r="L689" s="96"/>
      <c r="M689" s="96"/>
      <c r="N689" s="71"/>
    </row>
    <row r="690" spans="8:14">
      <c r="H690" s="95"/>
      <c r="I690" s="96"/>
      <c r="J690" s="96"/>
      <c r="K690" s="96"/>
      <c r="L690" s="96"/>
      <c r="M690" s="96"/>
      <c r="N690" s="71"/>
    </row>
    <row r="691" spans="8:14">
      <c r="H691" s="95"/>
      <c r="I691" s="96"/>
      <c r="J691" s="96"/>
      <c r="K691" s="96"/>
      <c r="L691" s="96"/>
      <c r="M691" s="96"/>
      <c r="N691" s="71"/>
    </row>
    <row r="692" spans="8:14">
      <c r="H692" s="95"/>
      <c r="I692" s="96"/>
      <c r="J692" s="96"/>
      <c r="K692" s="96"/>
      <c r="L692" s="96"/>
      <c r="M692" s="96"/>
      <c r="N692" s="71"/>
    </row>
    <row r="693" spans="8:14">
      <c r="H693" s="95"/>
      <c r="I693" s="96"/>
      <c r="J693" s="96"/>
      <c r="K693" s="96"/>
      <c r="L693" s="96"/>
      <c r="M693" s="96"/>
      <c r="N693" s="71"/>
    </row>
    <row r="694" spans="8:14">
      <c r="H694" s="95"/>
      <c r="I694" s="96"/>
      <c r="J694" s="96"/>
      <c r="K694" s="96"/>
      <c r="L694" s="96"/>
      <c r="M694" s="96"/>
      <c r="N694" s="71"/>
    </row>
    <row r="695" spans="8:14">
      <c r="H695" s="95"/>
      <c r="I695" s="96"/>
      <c r="J695" s="96"/>
      <c r="K695" s="96"/>
      <c r="L695" s="96"/>
      <c r="M695" s="96"/>
      <c r="N695" s="71"/>
    </row>
    <row r="696" spans="8:14">
      <c r="H696" s="95"/>
      <c r="I696" s="96"/>
      <c r="J696" s="96"/>
      <c r="K696" s="96"/>
      <c r="L696" s="96"/>
      <c r="M696" s="96"/>
      <c r="N696" s="71"/>
    </row>
    <row r="697" spans="8:14">
      <c r="H697" s="95"/>
      <c r="I697" s="96"/>
      <c r="J697" s="96"/>
      <c r="K697" s="96"/>
      <c r="L697" s="96"/>
      <c r="M697" s="96"/>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6" activePane="bottomRight" state="frozen"/>
      <selection pane="topRight" activeCell="I1" sqref="I1"/>
      <selection pane="bottomLeft" activeCell="A5" sqref="A5"/>
      <selection pane="bottomRight" activeCell="I16" sqref="I16"/>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tr">
        <f>[7]!edb()</f>
        <v>Wind资讯</v>
      </c>
      <c r="I2" s="62"/>
      <c r="J2" s="62" t="s">
        <v>40</v>
      </c>
      <c r="K2" s="62" t="s">
        <v>42</v>
      </c>
      <c r="L2" s="62" t="s">
        <v>44</v>
      </c>
      <c r="M2" s="62" t="s">
        <v>46</v>
      </c>
    </row>
    <row r="3" spans="1:15" hidden="1">
      <c r="H3" s="43" t="s">
        <v>441</v>
      </c>
      <c r="I3" s="43" t="s">
        <v>451</v>
      </c>
      <c r="J3" s="43" t="s">
        <v>452</v>
      </c>
      <c r="K3" s="43" t="s">
        <v>453</v>
      </c>
      <c r="L3" s="43" t="s">
        <v>454</v>
      </c>
      <c r="M3" s="43" t="s">
        <v>455</v>
      </c>
      <c r="N3" s="43"/>
      <c r="O3" s="44"/>
    </row>
    <row r="4" spans="1:15">
      <c r="H4" s="38" t="s">
        <v>456</v>
      </c>
      <c r="I4" s="38" t="s">
        <v>457</v>
      </c>
      <c r="J4" s="38" t="s">
        <v>458</v>
      </c>
      <c r="K4" s="38" t="s">
        <v>459</v>
      </c>
      <c r="L4" s="38" t="s">
        <v>460</v>
      </c>
      <c r="M4" s="38" t="s">
        <v>461</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3</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57</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0</v>
      </c>
      <c r="J68" s="75">
        <v>56298776</v>
      </c>
      <c r="K68" s="75">
        <v>1.8935949999999999</v>
      </c>
      <c r="L68" s="75">
        <v>1475.9863049999999</v>
      </c>
      <c r="M68" s="71">
        <v>9.4915000000000003</v>
      </c>
    </row>
    <row r="69" spans="8:13">
      <c r="H69" s="52">
        <v>41820</v>
      </c>
      <c r="I69" s="75">
        <v>1866.8</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0</v>
      </c>
      <c r="J71" s="75">
        <v>41546244</v>
      </c>
      <c r="K71" s="75">
        <v>1.7561869999999999</v>
      </c>
      <c r="L71" s="75">
        <v>2449.153738</v>
      </c>
      <c r="M71" s="71">
        <v>7.5690999999999997</v>
      </c>
    </row>
    <row r="72" spans="8:13">
      <c r="H72" s="52">
        <v>41912</v>
      </c>
      <c r="I72" s="75">
        <v>0</v>
      </c>
      <c r="J72" s="75">
        <v>40786601</v>
      </c>
      <c r="K72" s="75">
        <v>1.773244</v>
      </c>
      <c r="L72" s="75">
        <v>2796.9793260000001</v>
      </c>
      <c r="M72" s="71">
        <v>7.4196</v>
      </c>
    </row>
    <row r="73" spans="8:13">
      <c r="H73" s="52"/>
      <c r="I73" s="75"/>
      <c r="J73" s="75"/>
      <c r="K73" s="75"/>
      <c r="L73" s="75"/>
      <c r="M73" s="71"/>
    </row>
    <row r="74" spans="8:13">
      <c r="H74" s="52"/>
      <c r="I74" s="75"/>
      <c r="J74" s="75"/>
      <c r="K74" s="75"/>
      <c r="L74" s="75"/>
      <c r="M74" s="71"/>
    </row>
    <row r="75" spans="8:13">
      <c r="H75" s="52"/>
      <c r="I75" s="75"/>
      <c r="J75" s="75"/>
      <c r="K75" s="75"/>
      <c r="L75" s="75"/>
      <c r="M75" s="71"/>
    </row>
    <row r="76" spans="8:13">
      <c r="H76" s="52"/>
      <c r="I76" s="75"/>
      <c r="J76" s="75"/>
      <c r="K76" s="75"/>
      <c r="L76" s="75"/>
      <c r="M76" s="71"/>
    </row>
    <row r="77" spans="8:13">
      <c r="H77" s="52"/>
      <c r="I77" s="75"/>
      <c r="J77" s="75"/>
      <c r="K77" s="75"/>
      <c r="L77" s="75"/>
      <c r="M77" s="71"/>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5" activePane="bottomRight" state="frozen"/>
      <selection pane="topRight" activeCell="I1" sqref="I1"/>
      <selection pane="bottomLeft" activeCell="A5" sqref="A5"/>
      <selection pane="bottomRight" activeCell="S68" sqref="S68"/>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225</v>
      </c>
      <c r="M1" s="93" t="s">
        <v>226</v>
      </c>
      <c r="N1" s="80" t="s">
        <v>33</v>
      </c>
      <c r="O1" s="93" t="s">
        <v>296</v>
      </c>
      <c r="Q1" s="93"/>
      <c r="R1" s="93" t="s">
        <v>300</v>
      </c>
      <c r="S1" s="93" t="s">
        <v>298</v>
      </c>
      <c r="U1" s="93"/>
      <c r="V1" s="93" t="s">
        <v>322</v>
      </c>
      <c r="W1" s="93" t="s">
        <v>323</v>
      </c>
      <c r="X1" s="93" t="s">
        <v>324</v>
      </c>
    </row>
    <row r="2" spans="1:25" hidden="1">
      <c r="H2" s="57" t="str">
        <f>[7]!edb()</f>
        <v>Wind资讯</v>
      </c>
      <c r="I2" s="59"/>
      <c r="J2" s="60"/>
      <c r="K2" s="61"/>
      <c r="L2" s="61"/>
      <c r="M2" s="61"/>
      <c r="N2" s="61"/>
      <c r="O2" s="61"/>
      <c r="Q2" s="61" t="str">
        <f>[7]!edb()</f>
        <v>Wind资讯</v>
      </c>
      <c r="R2" s="61"/>
      <c r="S2" s="61"/>
      <c r="U2" s="140" t="str">
        <f>[7]!edb()</f>
        <v>Wind资讯</v>
      </c>
    </row>
    <row r="3" spans="1:25" ht="24" hidden="1">
      <c r="H3" s="43" t="s">
        <v>441</v>
      </c>
      <c r="I3" s="44" t="s">
        <v>462</v>
      </c>
      <c r="J3" s="44" t="s">
        <v>463</v>
      </c>
      <c r="K3" s="43" t="s">
        <v>464</v>
      </c>
      <c r="L3" s="41" t="s">
        <v>465</v>
      </c>
      <c r="M3" s="41" t="s">
        <v>466</v>
      </c>
      <c r="N3" s="61" t="s">
        <v>467</v>
      </c>
      <c r="O3" s="61" t="s">
        <v>468</v>
      </c>
      <c r="Q3" s="61" t="s">
        <v>441</v>
      </c>
      <c r="R3" s="61" t="s">
        <v>473</v>
      </c>
      <c r="S3" s="61" t="s">
        <v>474</v>
      </c>
      <c r="U3" s="61" t="s">
        <v>441</v>
      </c>
      <c r="V3" s="61" t="s">
        <v>470</v>
      </c>
      <c r="W3" s="61" t="s">
        <v>471</v>
      </c>
      <c r="X3" s="61" t="s">
        <v>472</v>
      </c>
      <c r="Y3" s="61"/>
    </row>
    <row r="4" spans="1:25">
      <c r="G4" s="42"/>
      <c r="H4" s="51" t="s">
        <v>448</v>
      </c>
      <c r="I4" s="58" t="s">
        <v>450</v>
      </c>
      <c r="J4" s="58" t="s">
        <v>450</v>
      </c>
      <c r="K4" s="58" t="s">
        <v>450</v>
      </c>
      <c r="L4" s="58" t="s">
        <v>450</v>
      </c>
      <c r="M4" s="58" t="s">
        <v>450</v>
      </c>
      <c r="N4" s="58"/>
      <c r="O4" s="58" t="s">
        <v>469</v>
      </c>
      <c r="Q4" s="51" t="s">
        <v>448</v>
      </c>
      <c r="R4" s="58" t="s">
        <v>475</v>
      </c>
      <c r="S4" s="58" t="s">
        <v>475</v>
      </c>
      <c r="U4" s="51" t="s">
        <v>448</v>
      </c>
      <c r="V4" s="58" t="s">
        <v>449</v>
      </c>
      <c r="W4" s="58" t="s">
        <v>449</v>
      </c>
      <c r="X4" s="58" t="s">
        <v>449</v>
      </c>
    </row>
    <row r="5" spans="1:25">
      <c r="H5" s="51">
        <v>38905</v>
      </c>
      <c r="I5" s="71">
        <v>8.84</v>
      </c>
      <c r="J5" s="71">
        <v>0</v>
      </c>
      <c r="K5" s="71">
        <v>0</v>
      </c>
      <c r="L5" s="71">
        <v>1.448</v>
      </c>
      <c r="M5" s="71">
        <v>0</v>
      </c>
      <c r="N5" s="71">
        <v>0</v>
      </c>
      <c r="O5" s="98">
        <v>0</v>
      </c>
      <c r="Q5" s="52">
        <v>39813</v>
      </c>
      <c r="R5" s="71">
        <v>0</v>
      </c>
      <c r="S5" s="71">
        <v>46264</v>
      </c>
      <c r="U5" s="51">
        <v>39658</v>
      </c>
      <c r="V5" s="71">
        <v>32.426000000000002</v>
      </c>
      <c r="W5" s="71">
        <v>14.652799999999999</v>
      </c>
      <c r="X5" s="71">
        <v>23.4358</v>
      </c>
    </row>
    <row r="6" spans="1:25">
      <c r="A6" s="48" t="s">
        <v>321</v>
      </c>
      <c r="H6" s="51">
        <v>38912</v>
      </c>
      <c r="I6" s="71">
        <v>8.66</v>
      </c>
      <c r="J6" s="71">
        <v>6.76</v>
      </c>
      <c r="K6" s="71">
        <v>0</v>
      </c>
      <c r="L6" s="71">
        <v>0</v>
      </c>
      <c r="M6" s="71">
        <v>0</v>
      </c>
      <c r="N6" s="71">
        <v>0</v>
      </c>
      <c r="O6" s="98">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8">
        <v>0</v>
      </c>
      <c r="Q7" s="52">
        <v>39872</v>
      </c>
      <c r="R7" s="71">
        <v>4987</v>
      </c>
      <c r="S7" s="71">
        <v>44594</v>
      </c>
      <c r="U7" s="51">
        <v>39686</v>
      </c>
      <c r="V7" s="71">
        <v>30.767900000000001</v>
      </c>
      <c r="W7" s="71">
        <v>14.4513</v>
      </c>
      <c r="X7" s="71">
        <v>23.178999999999998</v>
      </c>
    </row>
    <row r="8" spans="1:25">
      <c r="A8" s="97" t="s">
        <v>34</v>
      </c>
      <c r="B8" s="97"/>
      <c r="C8" s="97"/>
      <c r="D8" s="97">
        <v>2</v>
      </c>
      <c r="E8" s="97"/>
      <c r="H8" s="51">
        <v>38926</v>
      </c>
      <c r="I8" s="71">
        <v>9.19</v>
      </c>
      <c r="J8" s="71">
        <v>7.26</v>
      </c>
      <c r="K8" s="71">
        <v>11.138</v>
      </c>
      <c r="L8" s="71">
        <v>1.456</v>
      </c>
      <c r="M8" s="71">
        <v>2.194</v>
      </c>
      <c r="N8" s="71">
        <v>0</v>
      </c>
      <c r="O8" s="98">
        <v>0</v>
      </c>
      <c r="Q8" s="52">
        <v>39903</v>
      </c>
      <c r="R8" s="71">
        <v>4942</v>
      </c>
      <c r="S8" s="71">
        <v>44861</v>
      </c>
      <c r="U8" s="51">
        <v>39728</v>
      </c>
      <c r="V8" s="71">
        <v>25.8659</v>
      </c>
      <c r="W8" s="71">
        <v>12.9079</v>
      </c>
      <c r="X8" s="71">
        <v>21.710699999999999</v>
      </c>
    </row>
    <row r="9" spans="1:25">
      <c r="A9" s="97" t="s">
        <v>35</v>
      </c>
      <c r="B9" s="97"/>
      <c r="C9" s="97"/>
      <c r="D9" s="97"/>
      <c r="E9" s="97"/>
      <c r="H9" s="51">
        <v>38975</v>
      </c>
      <c r="I9" s="71">
        <v>12.518000000000001</v>
      </c>
      <c r="J9" s="71">
        <v>8.2279999999999998</v>
      </c>
      <c r="K9" s="71">
        <v>12.795999999999999</v>
      </c>
      <c r="L9" s="71">
        <v>1.4419999999999999</v>
      </c>
      <c r="M9" s="71">
        <v>2.21</v>
      </c>
      <c r="N9" s="71">
        <v>5.7</v>
      </c>
      <c r="O9" s="98">
        <v>0</v>
      </c>
      <c r="Q9" s="52">
        <v>39933</v>
      </c>
      <c r="R9" s="71">
        <v>4922</v>
      </c>
      <c r="S9" s="71">
        <v>45489</v>
      </c>
      <c r="U9" s="51">
        <v>39756</v>
      </c>
      <c r="V9" s="71">
        <v>21.588699999999999</v>
      </c>
      <c r="W9" s="71">
        <v>12.2294</v>
      </c>
      <c r="X9" s="71">
        <v>20.109300000000001</v>
      </c>
    </row>
    <row r="10" spans="1:25">
      <c r="A10" s="97" t="s">
        <v>36</v>
      </c>
      <c r="B10" s="97"/>
      <c r="C10" s="97"/>
      <c r="D10" s="97"/>
      <c r="E10" s="97"/>
      <c r="H10" s="51">
        <v>38982</v>
      </c>
      <c r="I10" s="71">
        <v>13.231999999999999</v>
      </c>
      <c r="J10" s="71">
        <v>8.5399999999999991</v>
      </c>
      <c r="K10" s="71">
        <v>12.933999999999999</v>
      </c>
      <c r="L10" s="71">
        <v>1.454</v>
      </c>
      <c r="M10" s="71">
        <v>2.274</v>
      </c>
      <c r="N10" s="71">
        <v>5.9</v>
      </c>
      <c r="O10" s="98">
        <v>0</v>
      </c>
      <c r="Q10" s="52">
        <v>39964</v>
      </c>
      <c r="R10" s="71">
        <v>4880</v>
      </c>
      <c r="S10" s="71">
        <v>45325</v>
      </c>
      <c r="U10" s="51">
        <v>39812</v>
      </c>
      <c r="V10" s="71">
        <v>19.6325</v>
      </c>
      <c r="W10" s="71">
        <v>13.196999999999999</v>
      </c>
      <c r="X10" s="71">
        <v>20.750299999999999</v>
      </c>
    </row>
    <row r="11" spans="1:25">
      <c r="A11" s="97" t="s">
        <v>225</v>
      </c>
      <c r="B11" s="97"/>
      <c r="C11" s="97"/>
      <c r="D11" s="97"/>
      <c r="E11" s="97"/>
      <c r="H11" s="51">
        <v>38988</v>
      </c>
      <c r="I11" s="71">
        <v>13.032</v>
      </c>
      <c r="J11" s="71">
        <v>8.4239999999999995</v>
      </c>
      <c r="K11" s="71">
        <v>13.27</v>
      </c>
      <c r="L11" s="71">
        <v>1.454</v>
      </c>
      <c r="M11" s="71">
        <v>2.2559999999999998</v>
      </c>
      <c r="N11" s="71">
        <v>0</v>
      </c>
      <c r="O11" s="98">
        <v>0</v>
      </c>
      <c r="Q11" s="52">
        <v>39994</v>
      </c>
      <c r="R11" s="71">
        <v>4832</v>
      </c>
      <c r="S11" s="71">
        <v>44720</v>
      </c>
      <c r="U11" s="51">
        <v>39819</v>
      </c>
      <c r="V11" s="71">
        <v>19.909400000000002</v>
      </c>
      <c r="W11" s="71">
        <v>13.4176</v>
      </c>
      <c r="X11" s="71">
        <v>21.1099</v>
      </c>
    </row>
    <row r="12" spans="1:25">
      <c r="A12" s="97" t="s">
        <v>227</v>
      </c>
      <c r="B12" s="97"/>
      <c r="C12" s="97"/>
      <c r="D12" s="97"/>
      <c r="E12" s="97"/>
      <c r="H12" s="51">
        <v>39004</v>
      </c>
      <c r="I12" s="71">
        <v>12.708</v>
      </c>
      <c r="J12" s="71">
        <v>8.1999999999999993</v>
      </c>
      <c r="K12" s="71">
        <v>12.773999999999999</v>
      </c>
      <c r="L12" s="71">
        <v>1.3939999999999999</v>
      </c>
      <c r="M12" s="71">
        <v>2.2679999999999998</v>
      </c>
      <c r="N12" s="71">
        <v>5.8780000000000001</v>
      </c>
      <c r="O12" s="98">
        <v>0</v>
      </c>
      <c r="Q12" s="52">
        <v>40025</v>
      </c>
      <c r="R12" s="71">
        <v>4810</v>
      </c>
      <c r="S12" s="71">
        <v>45006</v>
      </c>
      <c r="U12" s="51">
        <v>39826</v>
      </c>
      <c r="V12" s="71">
        <v>20.0229</v>
      </c>
      <c r="W12" s="71">
        <v>13.4216</v>
      </c>
      <c r="X12" s="71">
        <v>21.168099999999999</v>
      </c>
    </row>
    <row r="13" spans="1:25">
      <c r="A13" s="97" t="s">
        <v>228</v>
      </c>
      <c r="B13" s="97"/>
      <c r="C13" s="97"/>
      <c r="D13" s="97"/>
      <c r="E13" s="97"/>
      <c r="H13" s="51">
        <v>39010</v>
      </c>
      <c r="I13" s="71">
        <v>12.456</v>
      </c>
      <c r="J13" s="71">
        <v>8.1620000000000008</v>
      </c>
      <c r="K13" s="71">
        <v>12.9</v>
      </c>
      <c r="L13" s="71">
        <v>1.38</v>
      </c>
      <c r="M13" s="71">
        <v>2.238</v>
      </c>
      <c r="N13" s="71">
        <v>5.9630000000000001</v>
      </c>
      <c r="O13" s="98">
        <v>0</v>
      </c>
      <c r="Q13" s="52">
        <v>40056</v>
      </c>
      <c r="R13" s="71">
        <v>4816</v>
      </c>
      <c r="S13" s="71">
        <v>45816</v>
      </c>
      <c r="U13" s="51">
        <v>39833</v>
      </c>
      <c r="V13" s="71">
        <v>20.104199999999999</v>
      </c>
      <c r="W13" s="71">
        <v>13.4076</v>
      </c>
      <c r="X13" s="71">
        <v>21.255500000000001</v>
      </c>
    </row>
    <row r="14" spans="1:25">
      <c r="A14" s="97"/>
      <c r="B14" s="97"/>
      <c r="C14" s="97"/>
      <c r="D14" s="97"/>
      <c r="E14" s="97"/>
      <c r="H14" s="51">
        <v>39017</v>
      </c>
      <c r="I14" s="71">
        <v>12.682</v>
      </c>
      <c r="J14" s="71">
        <v>8.1839999999999993</v>
      </c>
      <c r="K14" s="71">
        <v>12.7</v>
      </c>
      <c r="L14" s="71">
        <v>1.3460000000000001</v>
      </c>
      <c r="M14" s="71">
        <v>2.238</v>
      </c>
      <c r="N14" s="71">
        <v>6.0949999999999998</v>
      </c>
      <c r="O14" s="98">
        <v>0</v>
      </c>
      <c r="Q14" s="52">
        <v>40086</v>
      </c>
      <c r="R14" s="71">
        <v>4840</v>
      </c>
      <c r="S14" s="71">
        <v>46516</v>
      </c>
      <c r="U14" s="51">
        <v>39840</v>
      </c>
      <c r="V14" s="71">
        <v>20.211500000000001</v>
      </c>
      <c r="W14" s="71">
        <v>13.4091</v>
      </c>
      <c r="X14" s="71">
        <v>21.4574</v>
      </c>
    </row>
    <row r="15" spans="1:25">
      <c r="A15" s="97"/>
      <c r="B15" s="97"/>
      <c r="C15" s="97"/>
      <c r="D15" s="97"/>
      <c r="E15" s="97"/>
      <c r="H15" s="51">
        <v>39024</v>
      </c>
      <c r="I15" s="71">
        <v>12.682</v>
      </c>
      <c r="J15" s="71">
        <v>8.2959999999999994</v>
      </c>
      <c r="K15" s="71">
        <v>12.923999999999999</v>
      </c>
      <c r="L15" s="71">
        <v>0</v>
      </c>
      <c r="M15" s="71">
        <v>0</v>
      </c>
      <c r="N15" s="71">
        <v>6.173</v>
      </c>
      <c r="O15" s="98">
        <v>0</v>
      </c>
      <c r="Q15" s="52">
        <v>40117</v>
      </c>
      <c r="R15" s="71">
        <v>4875</v>
      </c>
      <c r="S15" s="71">
        <v>46921</v>
      </c>
      <c r="U15" s="51">
        <v>39847</v>
      </c>
      <c r="V15" s="71">
        <v>20.227499999999999</v>
      </c>
      <c r="W15" s="71">
        <v>13.2715</v>
      </c>
      <c r="X15" s="71">
        <v>21.2197</v>
      </c>
    </row>
    <row r="16" spans="1:25">
      <c r="A16" s="97"/>
      <c r="B16" s="97"/>
      <c r="C16" s="97"/>
      <c r="D16" s="97"/>
      <c r="E16" s="97"/>
      <c r="H16" s="51">
        <v>39031</v>
      </c>
      <c r="I16" s="71">
        <v>13.4</v>
      </c>
      <c r="J16" s="71">
        <v>8.6020000000000003</v>
      </c>
      <c r="K16" s="71">
        <v>13.16</v>
      </c>
      <c r="L16" s="71">
        <v>1.3380000000000001</v>
      </c>
      <c r="M16" s="71">
        <v>2.3039999999999998</v>
      </c>
      <c r="N16" s="71">
        <v>6.4340000000000002</v>
      </c>
      <c r="O16" s="98">
        <v>0</v>
      </c>
      <c r="Q16" s="52">
        <v>40147</v>
      </c>
      <c r="R16" s="71">
        <v>4873</v>
      </c>
      <c r="S16" s="71">
        <v>46590</v>
      </c>
      <c r="U16" s="51">
        <v>39854</v>
      </c>
      <c r="V16" s="71">
        <v>20.170100000000001</v>
      </c>
      <c r="W16" s="71">
        <v>12.872</v>
      </c>
      <c r="X16" s="71">
        <v>20.813800000000001</v>
      </c>
    </row>
    <row r="17" spans="1:24">
      <c r="A17" s="97"/>
      <c r="B17" s="97"/>
      <c r="C17" s="97"/>
      <c r="D17" s="97"/>
      <c r="E17" s="97"/>
      <c r="H17" s="51">
        <v>39038</v>
      </c>
      <c r="I17" s="71">
        <v>13.391999999999999</v>
      </c>
      <c r="J17" s="71">
        <v>8.9359999999999999</v>
      </c>
      <c r="K17" s="71">
        <v>13.44</v>
      </c>
      <c r="L17" s="71">
        <v>1.3879999999999999</v>
      </c>
      <c r="M17" s="71">
        <v>2.3220000000000001</v>
      </c>
      <c r="N17" s="71">
        <v>6.44</v>
      </c>
      <c r="O17" s="98">
        <v>0</v>
      </c>
      <c r="Q17" s="52">
        <v>40178</v>
      </c>
      <c r="R17" s="71">
        <v>4910</v>
      </c>
      <c r="S17" s="71">
        <v>46900</v>
      </c>
      <c r="U17" s="51">
        <v>39861</v>
      </c>
      <c r="V17" s="71">
        <v>20.060700000000001</v>
      </c>
      <c r="W17" s="71">
        <v>12.477499999999999</v>
      </c>
      <c r="X17" s="71">
        <v>20.437200000000001</v>
      </c>
    </row>
    <row r="18" spans="1:24">
      <c r="A18" s="97"/>
      <c r="B18" s="97"/>
      <c r="C18" s="97"/>
      <c r="D18" s="97"/>
      <c r="E18" s="97"/>
      <c r="H18" s="51">
        <v>39045</v>
      </c>
      <c r="I18" s="71">
        <v>14.054</v>
      </c>
      <c r="J18" s="71">
        <v>9.19</v>
      </c>
      <c r="K18" s="71">
        <v>13.956</v>
      </c>
      <c r="L18" s="71">
        <v>1.458</v>
      </c>
      <c r="M18" s="71">
        <v>2.3879999999999999</v>
      </c>
      <c r="N18" s="71">
        <v>6.3070000000000004</v>
      </c>
      <c r="O18" s="98">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8">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8">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8">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8">
        <v>0</v>
      </c>
      <c r="Q22" s="52">
        <v>40329</v>
      </c>
      <c r="R22" s="71">
        <v>4700</v>
      </c>
      <c r="S22" s="71">
        <v>43370</v>
      </c>
      <c r="U22" s="51">
        <v>39896</v>
      </c>
      <c r="V22" s="71">
        <v>19.6173</v>
      </c>
      <c r="W22" s="71">
        <v>11.27</v>
      </c>
      <c r="X22" s="71">
        <v>18.8248</v>
      </c>
    </row>
    <row r="23" spans="1:24">
      <c r="A23" s="77" t="s">
        <v>325</v>
      </c>
      <c r="H23" s="51">
        <v>39087</v>
      </c>
      <c r="I23" s="71">
        <v>16.012</v>
      </c>
      <c r="J23" s="71">
        <v>9.9260000000000002</v>
      </c>
      <c r="K23" s="71">
        <v>15.178000000000001</v>
      </c>
      <c r="L23" s="71">
        <v>1.512</v>
      </c>
      <c r="M23" s="71">
        <v>2.3159999999999998</v>
      </c>
      <c r="N23" s="71">
        <v>6.5650000000000004</v>
      </c>
      <c r="O23" s="98">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8">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8">
        <v>0</v>
      </c>
      <c r="Q25" s="52">
        <v>40421</v>
      </c>
      <c r="R25" s="71">
        <v>4580</v>
      </c>
      <c r="S25" s="71">
        <v>44180</v>
      </c>
      <c r="U25" s="51">
        <v>39917</v>
      </c>
      <c r="V25" s="71">
        <v>18.396000000000001</v>
      </c>
      <c r="W25" s="71">
        <v>10.3399</v>
      </c>
      <c r="X25" s="71">
        <v>17.581700000000001</v>
      </c>
    </row>
    <row r="26" spans="1:24">
      <c r="A26" s="48" t="s">
        <v>229</v>
      </c>
      <c r="H26" s="51">
        <v>39108</v>
      </c>
      <c r="I26" s="71">
        <v>17.135999999999999</v>
      </c>
      <c r="J26" s="71">
        <v>10.02</v>
      </c>
      <c r="K26" s="71">
        <v>15.16</v>
      </c>
      <c r="L26" s="71">
        <v>1.522</v>
      </c>
      <c r="M26" s="71">
        <v>2.3540000000000001</v>
      </c>
      <c r="N26" s="71">
        <v>6.5839999999999996</v>
      </c>
      <c r="O26" s="98">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8">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8">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8">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8">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8">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8">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8">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8">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8">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8">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8">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8">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8">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8">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8">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8">
        <v>0</v>
      </c>
      <c r="Q42" s="52">
        <v>40939</v>
      </c>
      <c r="R42" s="71">
        <v>4950</v>
      </c>
      <c r="S42" s="71">
        <v>46467</v>
      </c>
      <c r="U42" s="51">
        <v>40051</v>
      </c>
      <c r="V42" s="71">
        <v>18.43</v>
      </c>
      <c r="W42" s="71">
        <v>11.72</v>
      </c>
      <c r="X42" s="71">
        <v>18.52</v>
      </c>
    </row>
    <row r="43" spans="1:24">
      <c r="A43" s="77" t="s">
        <v>325</v>
      </c>
      <c r="H43" s="51">
        <v>39241</v>
      </c>
      <c r="I43" s="71">
        <v>21.431999999999999</v>
      </c>
      <c r="J43" s="71">
        <v>12.061999999999999</v>
      </c>
      <c r="K43" s="71">
        <v>17.780999999999999</v>
      </c>
      <c r="L43" s="71">
        <v>1.613</v>
      </c>
      <c r="M43" s="71">
        <v>2.4849999999999999</v>
      </c>
      <c r="N43" s="71">
        <v>7.4779999999999998</v>
      </c>
      <c r="O43" s="98">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8">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8">
        <v>0</v>
      </c>
      <c r="Q45" s="52">
        <v>41029</v>
      </c>
      <c r="R45" s="71">
        <v>4954</v>
      </c>
      <c r="S45" s="71">
        <v>46306</v>
      </c>
      <c r="U45" s="51">
        <v>40071</v>
      </c>
      <c r="V45" s="71">
        <v>18.91</v>
      </c>
      <c r="W45" s="71">
        <v>11.92</v>
      </c>
      <c r="X45" s="71">
        <v>19.02</v>
      </c>
    </row>
    <row r="46" spans="1:24">
      <c r="A46" s="48" t="s">
        <v>297</v>
      </c>
      <c r="H46" s="51">
        <v>39262</v>
      </c>
      <c r="I46" s="71">
        <v>22.312000000000001</v>
      </c>
      <c r="J46" s="71">
        <v>12.638999999999999</v>
      </c>
      <c r="K46" s="71">
        <v>18.670000000000002</v>
      </c>
      <c r="L46" s="71">
        <v>1.6279999999999999</v>
      </c>
      <c r="M46" s="71">
        <v>2.4670000000000001</v>
      </c>
      <c r="N46" s="71">
        <v>7.7649999999999997</v>
      </c>
      <c r="O46" s="98">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8">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8">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8">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8">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8">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8">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8">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8">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8">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8">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8">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8">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8">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8">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8">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8">
        <v>0</v>
      </c>
      <c r="Q62" s="52">
        <v>41547</v>
      </c>
      <c r="R62" s="71">
        <v>5008</v>
      </c>
      <c r="S62" s="71">
        <v>46483</v>
      </c>
      <c r="U62" s="51">
        <v>40233</v>
      </c>
      <c r="V62" s="71">
        <v>16.38</v>
      </c>
      <c r="W62" s="71">
        <v>10.87</v>
      </c>
      <c r="X62" s="71">
        <v>18.420000000000002</v>
      </c>
    </row>
    <row r="63" spans="1:24">
      <c r="A63" s="77" t="s">
        <v>299</v>
      </c>
      <c r="B63" s="77"/>
      <c r="C63" s="77"/>
      <c r="D63" s="77"/>
      <c r="E63" s="77"/>
      <c r="F63" s="77"/>
      <c r="H63" s="51">
        <v>39388</v>
      </c>
      <c r="I63" s="71">
        <v>27.331</v>
      </c>
      <c r="J63" s="71">
        <v>13.499000000000001</v>
      </c>
      <c r="K63" s="71">
        <v>20.795999999999999</v>
      </c>
      <c r="L63" s="71">
        <v>1.6639999999999999</v>
      </c>
      <c r="M63" s="71">
        <v>3.5129999999999999</v>
      </c>
      <c r="N63" s="71">
        <v>8.1129999999999995</v>
      </c>
      <c r="O63" s="98">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8">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8">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8">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8">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8">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8">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8">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8">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8">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8">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8">
        <v>0</v>
      </c>
      <c r="Q74" s="52">
        <v>41912</v>
      </c>
      <c r="R74" s="71">
        <v>4479</v>
      </c>
      <c r="S74" s="71">
        <v>43628</v>
      </c>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8">
        <v>0</v>
      </c>
      <c r="Q75" s="51"/>
      <c r="R75" s="99"/>
      <c r="S75" s="99"/>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8">
        <v>0</v>
      </c>
      <c r="Q76" s="51"/>
      <c r="R76" s="99"/>
      <c r="S76" s="99"/>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8">
        <v>0</v>
      </c>
      <c r="Q77" s="51"/>
      <c r="R77" s="99"/>
      <c r="S77" s="99"/>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8">
        <v>0</v>
      </c>
      <c r="Q78" s="51"/>
      <c r="R78" s="99"/>
      <c r="S78" s="99"/>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8">
        <v>0</v>
      </c>
      <c r="Q79" s="51"/>
      <c r="R79" s="99"/>
      <c r="S79" s="99"/>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8">
        <v>0</v>
      </c>
      <c r="Q80" s="51"/>
      <c r="R80" s="99"/>
      <c r="S80" s="99"/>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8">
        <v>0</v>
      </c>
      <c r="Q81" s="51"/>
      <c r="R81" s="99"/>
      <c r="S81" s="99"/>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8">
        <v>0</v>
      </c>
      <c r="Q82" s="51"/>
      <c r="R82" s="99"/>
      <c r="S82" s="99"/>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8">
        <v>0</v>
      </c>
      <c r="Q83" s="51"/>
      <c r="R83" s="99"/>
      <c r="S83" s="99"/>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8">
        <v>0</v>
      </c>
      <c r="Q84" s="51"/>
      <c r="R84" s="99"/>
      <c r="S84" s="99"/>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8">
        <v>0</v>
      </c>
      <c r="Q85" s="51"/>
      <c r="R85" s="99"/>
      <c r="S85" s="99"/>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8">
        <v>0</v>
      </c>
      <c r="Q86" s="51"/>
      <c r="R86" s="99"/>
      <c r="S86" s="99"/>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8">
        <v>0</v>
      </c>
      <c r="Q87" s="51"/>
      <c r="R87" s="99"/>
      <c r="S87" s="99"/>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8">
        <v>0</v>
      </c>
      <c r="Q88" s="51"/>
      <c r="R88" s="99"/>
      <c r="S88" s="99"/>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8">
        <v>0</v>
      </c>
      <c r="Q89" s="51"/>
      <c r="R89" s="99"/>
      <c r="S89" s="99"/>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9"/>
      <c r="S90" s="99"/>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9"/>
      <c r="S91" s="99"/>
      <c r="U91" s="51">
        <v>40443</v>
      </c>
      <c r="V91" s="71">
        <v>18.350000000000001</v>
      </c>
      <c r="W91" s="71">
        <v>12.64</v>
      </c>
      <c r="X91" s="71">
        <v>20.34</v>
      </c>
    </row>
    <row r="92" spans="8:24">
      <c r="H92" s="51">
        <v>39606</v>
      </c>
      <c r="I92" s="71">
        <v>0</v>
      </c>
      <c r="J92" s="71">
        <v>0</v>
      </c>
      <c r="K92" s="71">
        <v>0</v>
      </c>
      <c r="L92" s="71">
        <v>0</v>
      </c>
      <c r="M92" s="71">
        <v>0</v>
      </c>
      <c r="N92" s="71">
        <v>0</v>
      </c>
      <c r="O92" s="71">
        <v>1613</v>
      </c>
      <c r="Q92" s="51"/>
      <c r="R92" s="99"/>
      <c r="S92" s="99"/>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9"/>
      <c r="S93" s="99"/>
      <c r="U93" s="51">
        <v>40464</v>
      </c>
      <c r="V93" s="71">
        <v>18.21</v>
      </c>
      <c r="W93" s="71">
        <v>12.72</v>
      </c>
      <c r="X93" s="71">
        <v>20.34</v>
      </c>
    </row>
    <row r="94" spans="8:24">
      <c r="H94" s="51">
        <v>39615</v>
      </c>
      <c r="I94" s="71">
        <v>0</v>
      </c>
      <c r="J94" s="71">
        <v>0</v>
      </c>
      <c r="K94" s="71">
        <v>0</v>
      </c>
      <c r="L94" s="71">
        <v>0</v>
      </c>
      <c r="M94" s="71">
        <v>0</v>
      </c>
      <c r="N94" s="71">
        <v>0</v>
      </c>
      <c r="O94" s="71">
        <v>1528</v>
      </c>
      <c r="Q94" s="51"/>
      <c r="R94" s="99"/>
      <c r="S94" s="99"/>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9"/>
      <c r="S95" s="99"/>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9"/>
      <c r="S96" s="99"/>
      <c r="U96" s="51">
        <v>40485</v>
      </c>
      <c r="V96" s="71">
        <v>18.309999999999999</v>
      </c>
      <c r="W96" s="71">
        <v>13.15</v>
      </c>
      <c r="X96" s="71">
        <v>20.77</v>
      </c>
    </row>
    <row r="97" spans="8:24">
      <c r="H97" s="51">
        <v>39627</v>
      </c>
      <c r="I97" s="71">
        <v>0</v>
      </c>
      <c r="J97" s="71">
        <v>0</v>
      </c>
      <c r="K97" s="71">
        <v>0</v>
      </c>
      <c r="L97" s="71">
        <v>0</v>
      </c>
      <c r="M97" s="71">
        <v>0</v>
      </c>
      <c r="N97" s="71">
        <v>0</v>
      </c>
      <c r="O97" s="71">
        <v>1490</v>
      </c>
      <c r="Q97" s="51"/>
      <c r="R97" s="99"/>
      <c r="S97" s="99"/>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9"/>
      <c r="S98" s="99"/>
      <c r="U98" s="51">
        <v>40499</v>
      </c>
      <c r="V98" s="71">
        <v>18.64</v>
      </c>
      <c r="W98" s="71">
        <v>13.74</v>
      </c>
      <c r="X98" s="71">
        <v>21.58</v>
      </c>
    </row>
    <row r="99" spans="8:24">
      <c r="H99" s="51">
        <v>39634</v>
      </c>
      <c r="I99" s="71">
        <v>0</v>
      </c>
      <c r="J99" s="71">
        <v>0</v>
      </c>
      <c r="K99" s="71">
        <v>0</v>
      </c>
      <c r="L99" s="71">
        <v>0</v>
      </c>
      <c r="M99" s="71">
        <v>0</v>
      </c>
      <c r="N99" s="71">
        <v>0</v>
      </c>
      <c r="O99" s="71">
        <v>1474</v>
      </c>
      <c r="Q99" s="51"/>
      <c r="R99" s="99"/>
      <c r="S99" s="99"/>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9"/>
      <c r="S100" s="99"/>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9"/>
      <c r="S101" s="99"/>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9"/>
      <c r="S102" s="99"/>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9"/>
      <c r="S103" s="99"/>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9"/>
      <c r="S104" s="99"/>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9"/>
      <c r="S105" s="99"/>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9"/>
      <c r="S106" s="99"/>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9"/>
      <c r="S107" s="99"/>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9"/>
      <c r="S108" s="99"/>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9"/>
      <c r="S109" s="99"/>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9"/>
      <c r="S110" s="99"/>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9"/>
      <c r="S111" s="99"/>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9"/>
      <c r="S112" s="99"/>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9"/>
      <c r="S113" s="99"/>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9"/>
      <c r="S114" s="99"/>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9"/>
      <c r="S115" s="99"/>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9"/>
      <c r="S116" s="99"/>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9"/>
      <c r="S117" s="99"/>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9"/>
      <c r="S118" s="99"/>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9"/>
      <c r="S119" s="99"/>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9"/>
      <c r="S120" s="99"/>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9"/>
      <c r="S121" s="99"/>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9"/>
      <c r="S122" s="99"/>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9"/>
      <c r="S123" s="99"/>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9"/>
      <c r="S124" s="99"/>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9"/>
      <c r="S125" s="99"/>
      <c r="U125" s="51">
        <v>40702</v>
      </c>
      <c r="V125" s="71">
        <v>29.86</v>
      </c>
      <c r="W125" s="71">
        <v>17</v>
      </c>
      <c r="X125" s="71">
        <v>25.99</v>
      </c>
    </row>
    <row r="126" spans="8:24">
      <c r="H126" s="51">
        <v>39805</v>
      </c>
      <c r="I126" s="71">
        <v>0</v>
      </c>
      <c r="J126" s="71">
        <v>0</v>
      </c>
      <c r="K126" s="71">
        <v>0</v>
      </c>
      <c r="L126" s="71">
        <v>0</v>
      </c>
      <c r="M126" s="71">
        <v>0</v>
      </c>
      <c r="N126" s="71">
        <v>0</v>
      </c>
      <c r="O126" s="71">
        <v>1234</v>
      </c>
      <c r="Q126" s="51"/>
      <c r="R126" s="99"/>
      <c r="S126" s="99"/>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9"/>
      <c r="S127" s="99"/>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9"/>
      <c r="S128" s="99"/>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9"/>
      <c r="S129" s="99"/>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9"/>
      <c r="S130" s="99"/>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9"/>
      <c r="S131" s="99"/>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9"/>
      <c r="S132" s="99"/>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9"/>
      <c r="S133" s="99"/>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9"/>
      <c r="S134" s="99"/>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9"/>
      <c r="S135" s="99"/>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9"/>
      <c r="S136" s="99"/>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9"/>
      <c r="S137" s="99"/>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9"/>
      <c r="S138" s="99"/>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9"/>
      <c r="S139" s="99"/>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9"/>
      <c r="S140" s="99"/>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9"/>
      <c r="S141" s="99"/>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9"/>
      <c r="S142" s="99"/>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9"/>
      <c r="S143" s="99"/>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9"/>
      <c r="S144" s="99"/>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9"/>
      <c r="S145" s="99"/>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9"/>
      <c r="S146" s="99"/>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9"/>
      <c r="S147" s="99"/>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9"/>
      <c r="S148" s="99"/>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9"/>
      <c r="S149" s="99"/>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9"/>
      <c r="S150" s="99"/>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9"/>
      <c r="S151" s="99"/>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9"/>
      <c r="S152" s="99"/>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9"/>
      <c r="S153" s="99"/>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9"/>
      <c r="S154" s="99"/>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9"/>
      <c r="S155" s="99"/>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9"/>
      <c r="S156" s="99"/>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9"/>
      <c r="S157" s="99"/>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9"/>
      <c r="S158" s="99"/>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9"/>
      <c r="S159" s="99"/>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9"/>
      <c r="S160" s="99"/>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9"/>
      <c r="S161" s="99"/>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9"/>
      <c r="S162" s="99"/>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9"/>
      <c r="S163" s="99"/>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9"/>
      <c r="S164" s="99"/>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9"/>
      <c r="S165" s="99"/>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9"/>
      <c r="S166" s="99"/>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9"/>
      <c r="S167" s="99"/>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9"/>
      <c r="S168" s="99"/>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9"/>
      <c r="S169" s="99"/>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9"/>
      <c r="S170" s="99"/>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9"/>
      <c r="S171" s="99"/>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9"/>
      <c r="S172" s="99"/>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9"/>
      <c r="S173" s="99"/>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9"/>
      <c r="S174" s="99"/>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9"/>
      <c r="S175" s="99"/>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9"/>
      <c r="S176" s="99"/>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9"/>
      <c r="S177" s="99"/>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9"/>
      <c r="S178" s="99"/>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9"/>
      <c r="S179" s="99"/>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9"/>
      <c r="S180" s="99"/>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9"/>
      <c r="S181" s="99"/>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9"/>
      <c r="S182" s="99"/>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9"/>
      <c r="S183" s="99"/>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9"/>
      <c r="S184" s="99"/>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9"/>
      <c r="S185" s="99"/>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9"/>
      <c r="S186" s="99"/>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9"/>
      <c r="S187" s="99"/>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9"/>
      <c r="S188" s="99"/>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9"/>
      <c r="S189" s="99"/>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9"/>
      <c r="S190" s="99"/>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9"/>
      <c r="S191" s="99"/>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9"/>
      <c r="S192" s="99"/>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9"/>
      <c r="S193" s="99"/>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9"/>
      <c r="S194" s="99"/>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9"/>
      <c r="S195" s="99"/>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9"/>
      <c r="S196" s="99"/>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9"/>
      <c r="S197" s="99"/>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9"/>
      <c r="S198" s="99"/>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9"/>
      <c r="S199" s="99"/>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9"/>
      <c r="S200" s="99"/>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9"/>
      <c r="S201" s="99"/>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9"/>
      <c r="S202" s="99"/>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9"/>
      <c r="S203" s="99"/>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9"/>
      <c r="S204" s="99"/>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9"/>
      <c r="S205" s="99"/>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9"/>
      <c r="S206" s="99"/>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9"/>
      <c r="S207" s="99"/>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9"/>
      <c r="S208" s="99"/>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9"/>
      <c r="S209" s="99"/>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9"/>
      <c r="S210" s="99"/>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9"/>
      <c r="S211" s="99"/>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9"/>
      <c r="S212" s="99"/>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9"/>
      <c r="S213" s="99"/>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9"/>
      <c r="S214" s="99"/>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9"/>
      <c r="S215" s="99"/>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9"/>
      <c r="S216" s="99"/>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9"/>
      <c r="S217" s="99"/>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9"/>
      <c r="S218" s="99"/>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9"/>
      <c r="S219" s="99"/>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9"/>
      <c r="S220" s="99"/>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9"/>
      <c r="S221" s="99"/>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9"/>
      <c r="S222" s="99"/>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9"/>
      <c r="S223" s="99"/>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9"/>
      <c r="S224" s="99"/>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9"/>
      <c r="S225" s="99"/>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9"/>
      <c r="S226" s="99"/>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9"/>
      <c r="S227" s="99"/>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9"/>
      <c r="S228" s="99"/>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9"/>
      <c r="S229" s="99"/>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9"/>
      <c r="S230" s="99"/>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9"/>
      <c r="S231" s="99"/>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9"/>
      <c r="S232" s="99"/>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9"/>
      <c r="S233" s="99"/>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9"/>
      <c r="S234" s="99"/>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9"/>
      <c r="S235" s="99"/>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9"/>
      <c r="S236" s="99"/>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9"/>
      <c r="S237" s="99"/>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9"/>
      <c r="S238" s="99"/>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9"/>
      <c r="S239" s="99"/>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9"/>
      <c r="S240" s="99"/>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9"/>
      <c r="S241" s="99"/>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9"/>
      <c r="S242" s="99"/>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9"/>
      <c r="S243" s="99"/>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9"/>
      <c r="S244" s="99"/>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9"/>
      <c r="S245" s="99"/>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9"/>
      <c r="S246" s="99"/>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9"/>
      <c r="S247" s="99"/>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9"/>
      <c r="S248" s="99"/>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9"/>
      <c r="S249" s="99"/>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9"/>
      <c r="S250" s="99"/>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9"/>
      <c r="S251" s="99"/>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9"/>
      <c r="S252" s="99"/>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9"/>
      <c r="S253" s="99"/>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9"/>
      <c r="S254" s="99"/>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9"/>
      <c r="S255" s="99"/>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9"/>
      <c r="S256" s="99"/>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9"/>
      <c r="S257" s="99"/>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9"/>
      <c r="S258" s="99"/>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9"/>
      <c r="S259" s="99"/>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9"/>
      <c r="S260" s="99"/>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9"/>
      <c r="S261" s="99"/>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9"/>
      <c r="S262" s="99"/>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9"/>
      <c r="S263" s="99"/>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9"/>
      <c r="S264" s="99"/>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9"/>
      <c r="S265" s="99"/>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9"/>
      <c r="S266" s="99"/>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9"/>
      <c r="S267" s="99"/>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9"/>
      <c r="S268" s="99"/>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9"/>
      <c r="S269" s="99"/>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9"/>
      <c r="S270" s="99"/>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9"/>
      <c r="S271" s="99"/>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9"/>
      <c r="S272" s="99"/>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9"/>
      <c r="S273" s="99"/>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9"/>
      <c r="S274" s="99"/>
      <c r="U274" s="51">
        <v>41759</v>
      </c>
      <c r="V274" s="71">
        <v>21.52</v>
      </c>
      <c r="W274" s="71">
        <v>11</v>
      </c>
      <c r="X274" s="71">
        <v>19.25</v>
      </c>
    </row>
    <row r="275" spans="8:24">
      <c r="H275" s="51">
        <v>40802</v>
      </c>
      <c r="I275" s="71">
        <v>40.46</v>
      </c>
      <c r="J275" s="71">
        <v>19.78</v>
      </c>
      <c r="K275" s="71">
        <v>29.95</v>
      </c>
      <c r="L275" s="71">
        <v>2.5099999999999998</v>
      </c>
      <c r="M275" s="71">
        <v>3.39</v>
      </c>
      <c r="N275" s="71">
        <v>7.87</v>
      </c>
      <c r="O275" s="71">
        <v>1499</v>
      </c>
      <c r="Q275" s="51"/>
      <c r="R275" s="99"/>
      <c r="S275" s="99"/>
      <c r="U275" s="51">
        <v>41766</v>
      </c>
      <c r="V275" s="71">
        <v>21.89</v>
      </c>
      <c r="W275" s="71">
        <v>11.68</v>
      </c>
      <c r="X275" s="71">
        <v>19.5</v>
      </c>
    </row>
    <row r="276" spans="8:24">
      <c r="H276" s="51">
        <v>40809</v>
      </c>
      <c r="I276" s="71">
        <v>42.41</v>
      </c>
      <c r="J276" s="71">
        <v>19.63</v>
      </c>
      <c r="K276" s="71">
        <v>29.04</v>
      </c>
      <c r="L276" s="71">
        <v>2.58</v>
      </c>
      <c r="M276" s="71">
        <v>3.38</v>
      </c>
      <c r="N276" s="71">
        <v>7.61</v>
      </c>
      <c r="O276" s="71">
        <v>1512</v>
      </c>
      <c r="Q276" s="51"/>
      <c r="R276" s="99"/>
      <c r="S276" s="99"/>
      <c r="U276" s="51">
        <v>41773</v>
      </c>
      <c r="V276" s="71">
        <v>22.75</v>
      </c>
      <c r="W276" s="71">
        <v>12.87</v>
      </c>
      <c r="X276" s="71">
        <v>20.8</v>
      </c>
    </row>
    <row r="277" spans="8:24">
      <c r="H277" s="51">
        <v>40816</v>
      </c>
      <c r="I277" s="71">
        <v>40.840000000000003</v>
      </c>
      <c r="J277" s="71">
        <v>19.149999999999999</v>
      </c>
      <c r="K277" s="71">
        <v>29.79</v>
      </c>
      <c r="L277" s="71">
        <v>2.58</v>
      </c>
      <c r="M277" s="71">
        <v>3.36</v>
      </c>
      <c r="N277" s="71">
        <v>7.43</v>
      </c>
      <c r="O277" s="71">
        <v>1510</v>
      </c>
      <c r="Q277" s="51"/>
      <c r="R277" s="99"/>
      <c r="S277" s="99"/>
      <c r="U277" s="51">
        <v>41780</v>
      </c>
      <c r="V277" s="71">
        <v>23.51</v>
      </c>
      <c r="W277" s="71">
        <v>13.33</v>
      </c>
      <c r="X277" s="71">
        <v>21.47</v>
      </c>
    </row>
    <row r="278" spans="8:24">
      <c r="H278" s="51">
        <v>40823</v>
      </c>
      <c r="I278" s="71">
        <v>0</v>
      </c>
      <c r="J278" s="71">
        <v>0</v>
      </c>
      <c r="K278" s="71">
        <v>0</v>
      </c>
      <c r="L278" s="71">
        <v>0</v>
      </c>
      <c r="M278" s="71">
        <v>0</v>
      </c>
      <c r="N278" s="71">
        <v>0</v>
      </c>
      <c r="O278" s="71">
        <v>1512</v>
      </c>
      <c r="Q278" s="51"/>
      <c r="R278" s="99"/>
      <c r="S278" s="99"/>
      <c r="U278" s="51">
        <v>41787</v>
      </c>
      <c r="V278" s="71">
        <v>23.81</v>
      </c>
      <c r="W278" s="71">
        <v>13.29</v>
      </c>
      <c r="X278" s="71">
        <v>21.67</v>
      </c>
    </row>
    <row r="279" spans="8:24">
      <c r="H279" s="51">
        <v>40830</v>
      </c>
      <c r="I279" s="71">
        <v>37.64</v>
      </c>
      <c r="J279" s="71">
        <v>18.75</v>
      </c>
      <c r="K279" s="71">
        <v>29.24</v>
      </c>
      <c r="L279" s="71">
        <v>2.54</v>
      </c>
      <c r="M279" s="71">
        <v>3.31</v>
      </c>
      <c r="N279" s="71">
        <v>7.38</v>
      </c>
      <c r="O279" s="71">
        <v>1511</v>
      </c>
      <c r="Q279" s="51"/>
      <c r="R279" s="99"/>
      <c r="S279" s="99"/>
      <c r="U279" s="51">
        <v>41793</v>
      </c>
      <c r="V279" s="71">
        <v>23.85</v>
      </c>
      <c r="W279" s="71">
        <v>13.15</v>
      </c>
      <c r="X279" s="71">
        <v>21.71</v>
      </c>
    </row>
    <row r="280" spans="8:24">
      <c r="H280" s="51">
        <v>40837</v>
      </c>
      <c r="I280" s="71">
        <v>36.86</v>
      </c>
      <c r="J280" s="71">
        <v>17.87</v>
      </c>
      <c r="K280" s="71">
        <v>29.31</v>
      </c>
      <c r="L280" s="71">
        <v>2.5099999999999998</v>
      </c>
      <c r="M280" s="71">
        <v>3.26</v>
      </c>
      <c r="N280" s="71">
        <v>7.11</v>
      </c>
      <c r="O280" s="71">
        <v>1503</v>
      </c>
      <c r="Q280" s="51"/>
      <c r="R280" s="99"/>
      <c r="S280" s="99"/>
      <c r="U280" s="51">
        <v>41800</v>
      </c>
      <c r="V280" s="71">
        <v>23.86</v>
      </c>
      <c r="W280" s="71">
        <v>13.12</v>
      </c>
      <c r="X280" s="71">
        <v>21.74</v>
      </c>
    </row>
    <row r="281" spans="8:24">
      <c r="H281" s="51">
        <v>40844</v>
      </c>
      <c r="I281" s="71">
        <v>33.92</v>
      </c>
      <c r="J281" s="71">
        <v>17.489999999999998</v>
      </c>
      <c r="K281" s="71">
        <v>27.62</v>
      </c>
      <c r="L281" s="71">
        <v>2.4900000000000002</v>
      </c>
      <c r="M281" s="71">
        <v>3.27</v>
      </c>
      <c r="N281" s="71">
        <v>7.04</v>
      </c>
      <c r="O281" s="71">
        <v>1464</v>
      </c>
      <c r="Q281" s="51"/>
      <c r="R281" s="99"/>
      <c r="S281" s="99"/>
      <c r="U281" s="51">
        <v>41807</v>
      </c>
      <c r="V281" s="71">
        <v>23.82</v>
      </c>
      <c r="W281" s="71">
        <v>13.03</v>
      </c>
      <c r="X281" s="71">
        <v>21.69</v>
      </c>
    </row>
    <row r="282" spans="8:24">
      <c r="H282" s="51">
        <v>40851</v>
      </c>
      <c r="I282" s="71">
        <v>33.130000000000003</v>
      </c>
      <c r="J282" s="71">
        <v>16.93</v>
      </c>
      <c r="K282" s="71">
        <v>26.88</v>
      </c>
      <c r="L282" s="71">
        <v>2.4300000000000002</v>
      </c>
      <c r="M282" s="71">
        <v>3.28</v>
      </c>
      <c r="N282" s="71">
        <v>6.96</v>
      </c>
      <c r="O282" s="71">
        <v>1456</v>
      </c>
      <c r="Q282" s="51"/>
      <c r="R282" s="99"/>
      <c r="S282" s="99"/>
      <c r="U282" s="51">
        <v>41814</v>
      </c>
      <c r="V282" s="71">
        <v>23.63</v>
      </c>
      <c r="W282" s="71">
        <v>12.94</v>
      </c>
      <c r="X282" s="71">
        <v>21.6</v>
      </c>
    </row>
    <row r="283" spans="8:24">
      <c r="H283" s="51">
        <v>40858</v>
      </c>
      <c r="I283" s="71">
        <v>29.85</v>
      </c>
      <c r="J283" s="71">
        <v>16.8</v>
      </c>
      <c r="K283" s="71">
        <v>26.8</v>
      </c>
      <c r="L283" s="71">
        <v>2.38</v>
      </c>
      <c r="M283" s="71">
        <v>3.22</v>
      </c>
      <c r="N283" s="71">
        <v>7.05</v>
      </c>
      <c r="O283" s="71">
        <v>1436</v>
      </c>
      <c r="Q283" s="51"/>
      <c r="R283" s="99"/>
      <c r="S283" s="99"/>
      <c r="U283" s="51">
        <v>41822</v>
      </c>
      <c r="V283" s="71">
        <v>23.51</v>
      </c>
      <c r="W283" s="71">
        <v>12.87</v>
      </c>
      <c r="X283" s="71">
        <v>21.55</v>
      </c>
    </row>
    <row r="284" spans="8:24">
      <c r="H284" s="51">
        <v>40865</v>
      </c>
      <c r="I284" s="71">
        <v>30.5</v>
      </c>
      <c r="J284" s="71">
        <v>16.63</v>
      </c>
      <c r="K284" s="71">
        <v>26.32</v>
      </c>
      <c r="L284" s="71">
        <v>2.4300000000000002</v>
      </c>
      <c r="M284" s="71">
        <v>3.21</v>
      </c>
      <c r="N284" s="71">
        <v>6.83</v>
      </c>
      <c r="O284" s="71">
        <v>1405</v>
      </c>
      <c r="Q284" s="51"/>
      <c r="R284" s="99"/>
      <c r="S284" s="99"/>
      <c r="U284" s="51">
        <v>41829</v>
      </c>
      <c r="V284" s="71">
        <v>23.35</v>
      </c>
      <c r="W284" s="71">
        <v>12.93</v>
      </c>
      <c r="X284" s="71">
        <v>21.56</v>
      </c>
    </row>
    <row r="285" spans="8:24">
      <c r="H285" s="51">
        <v>40872</v>
      </c>
      <c r="I285" s="71">
        <v>29.61</v>
      </c>
      <c r="J285" s="71">
        <v>16.559999999999999</v>
      </c>
      <c r="K285" s="71">
        <v>26.1</v>
      </c>
      <c r="L285" s="71">
        <v>2.4</v>
      </c>
      <c r="M285" s="71">
        <v>3.17</v>
      </c>
      <c r="N285" s="71">
        <v>6.89</v>
      </c>
      <c r="O285" s="71">
        <v>1385</v>
      </c>
      <c r="Q285" s="51"/>
      <c r="R285" s="99"/>
      <c r="S285" s="99"/>
      <c r="U285" s="51">
        <v>41836</v>
      </c>
      <c r="V285" s="71">
        <v>23.51</v>
      </c>
      <c r="W285" s="71">
        <v>13.41</v>
      </c>
      <c r="X285" s="71">
        <v>21.9</v>
      </c>
    </row>
    <row r="286" spans="8:24">
      <c r="H286" s="51">
        <v>40879</v>
      </c>
      <c r="I286" s="71">
        <v>28.49</v>
      </c>
      <c r="J286" s="71">
        <v>16.420000000000002</v>
      </c>
      <c r="K286" s="71">
        <v>25.78</v>
      </c>
      <c r="L286" s="71">
        <v>2.37</v>
      </c>
      <c r="M286" s="71">
        <v>3.13</v>
      </c>
      <c r="N286" s="71">
        <v>6.92</v>
      </c>
      <c r="O286" s="71">
        <v>1367</v>
      </c>
      <c r="Q286" s="51"/>
      <c r="R286" s="99"/>
      <c r="S286" s="99"/>
      <c r="U286" s="51">
        <v>41843</v>
      </c>
      <c r="V286" s="71">
        <v>23.64</v>
      </c>
      <c r="W286" s="71">
        <v>13.63</v>
      </c>
      <c r="X286" s="71">
        <v>22.13</v>
      </c>
    </row>
    <row r="287" spans="8:24">
      <c r="H287" s="51">
        <v>40886</v>
      </c>
      <c r="I287" s="71">
        <v>28.12</v>
      </c>
      <c r="J287" s="71">
        <v>16.579999999999998</v>
      </c>
      <c r="K287" s="71">
        <v>25.77</v>
      </c>
      <c r="L287" s="71">
        <v>2.36</v>
      </c>
      <c r="M287" s="71">
        <v>3.09</v>
      </c>
      <c r="N287" s="71">
        <v>7.03</v>
      </c>
      <c r="O287" s="71">
        <v>1380</v>
      </c>
      <c r="Q287" s="51"/>
      <c r="R287" s="99"/>
      <c r="S287" s="99"/>
      <c r="U287" s="51">
        <v>41850</v>
      </c>
      <c r="V287" s="71">
        <v>23.75</v>
      </c>
      <c r="W287" s="71">
        <v>13.85</v>
      </c>
      <c r="X287" s="71">
        <v>22.4</v>
      </c>
    </row>
    <row r="288" spans="8:24">
      <c r="H288" s="51">
        <v>40893</v>
      </c>
      <c r="I288" s="71">
        <v>28.69</v>
      </c>
      <c r="J288" s="71">
        <v>16.920000000000002</v>
      </c>
      <c r="K288" s="71">
        <v>26.17</v>
      </c>
      <c r="L288" s="71">
        <v>2.36</v>
      </c>
      <c r="M288" s="71">
        <v>3.12</v>
      </c>
      <c r="N288" s="71">
        <v>7.18</v>
      </c>
      <c r="O288" s="71">
        <v>1363</v>
      </c>
      <c r="Q288" s="51"/>
      <c r="R288" s="99"/>
      <c r="S288" s="99"/>
      <c r="U288" s="51">
        <v>41857</v>
      </c>
      <c r="V288" s="71">
        <v>23.94</v>
      </c>
      <c r="W288" s="71">
        <v>14.13</v>
      </c>
      <c r="X288" s="71">
        <v>22.69</v>
      </c>
    </row>
    <row r="289" spans="8:24">
      <c r="H289" s="51">
        <v>40900</v>
      </c>
      <c r="I289" s="71">
        <v>28.95</v>
      </c>
      <c r="J289" s="71">
        <v>17.14</v>
      </c>
      <c r="K289" s="71">
        <v>25.99</v>
      </c>
      <c r="L289" s="71">
        <v>2.33</v>
      </c>
      <c r="M289" s="71">
        <v>3.08</v>
      </c>
      <c r="N289" s="71">
        <v>7.34</v>
      </c>
      <c r="O289" s="71">
        <v>1371</v>
      </c>
      <c r="Q289" s="51"/>
      <c r="R289" s="99"/>
      <c r="S289" s="99"/>
      <c r="U289" s="51">
        <v>41864</v>
      </c>
      <c r="V289" s="71">
        <v>24.12</v>
      </c>
      <c r="W289" s="71">
        <v>14.43</v>
      </c>
      <c r="X289" s="71">
        <v>23.04</v>
      </c>
    </row>
    <row r="290" spans="8:24">
      <c r="H290" s="51">
        <v>40907</v>
      </c>
      <c r="I290" s="71">
        <v>28.92</v>
      </c>
      <c r="J290" s="71">
        <v>17.25</v>
      </c>
      <c r="K290" s="71">
        <v>26.58</v>
      </c>
      <c r="L290" s="71">
        <v>2.33</v>
      </c>
      <c r="M290" s="71">
        <v>3.07</v>
      </c>
      <c r="N290" s="71">
        <v>7.39</v>
      </c>
      <c r="O290" s="71">
        <v>1367</v>
      </c>
      <c r="Q290" s="51"/>
      <c r="R290" s="99"/>
      <c r="S290" s="99"/>
      <c r="U290" s="51">
        <v>41871</v>
      </c>
      <c r="V290" s="71">
        <v>24.44</v>
      </c>
      <c r="W290" s="71">
        <v>14.75</v>
      </c>
      <c r="X290" s="71">
        <v>23.43</v>
      </c>
    </row>
    <row r="291" spans="8:24">
      <c r="H291" s="51">
        <v>40914</v>
      </c>
      <c r="I291" s="71">
        <v>28.86</v>
      </c>
      <c r="J291" s="71">
        <v>17.420000000000002</v>
      </c>
      <c r="K291" s="71">
        <v>26.32</v>
      </c>
      <c r="L291" s="71">
        <v>2.33</v>
      </c>
      <c r="M291" s="71">
        <v>3.11</v>
      </c>
      <c r="N291" s="71">
        <v>7.48</v>
      </c>
      <c r="O291" s="71">
        <v>1377</v>
      </c>
      <c r="Q291" s="51"/>
      <c r="R291" s="99"/>
      <c r="S291" s="99"/>
      <c r="U291" s="139">
        <v>41878</v>
      </c>
      <c r="V291" s="71">
        <v>24.66</v>
      </c>
      <c r="W291" s="71">
        <v>14.94</v>
      </c>
      <c r="X291" s="71">
        <v>23.74</v>
      </c>
    </row>
    <row r="292" spans="8:24">
      <c r="H292" s="51">
        <v>40921</v>
      </c>
      <c r="I292" s="71">
        <v>29.77</v>
      </c>
      <c r="J292" s="71">
        <v>17.55</v>
      </c>
      <c r="K292" s="71">
        <v>26.46</v>
      </c>
      <c r="L292" s="71">
        <v>2.34</v>
      </c>
      <c r="M292" s="71">
        <v>3.12</v>
      </c>
      <c r="N292" s="71">
        <v>7.5</v>
      </c>
      <c r="O292" s="71">
        <v>1378</v>
      </c>
      <c r="Q292" s="51"/>
      <c r="R292" s="99"/>
      <c r="S292" s="99"/>
      <c r="U292" s="139">
        <v>41885</v>
      </c>
      <c r="V292" s="71">
        <v>24.72</v>
      </c>
      <c r="W292" s="71">
        <v>14.98</v>
      </c>
      <c r="X292" s="71">
        <v>23.9</v>
      </c>
    </row>
    <row r="293" spans="8:24">
      <c r="H293" s="51">
        <v>40928</v>
      </c>
      <c r="I293" s="71">
        <v>30.58</v>
      </c>
      <c r="J293" s="71">
        <v>17.559999999999999</v>
      </c>
      <c r="K293" s="71">
        <v>26.4</v>
      </c>
      <c r="L293" s="71">
        <v>2.34</v>
      </c>
      <c r="M293" s="71">
        <v>3.11</v>
      </c>
      <c r="N293" s="71">
        <v>7.52</v>
      </c>
      <c r="O293" s="71">
        <v>1367</v>
      </c>
      <c r="Q293" s="51"/>
      <c r="R293" s="99"/>
      <c r="S293" s="99"/>
      <c r="U293" s="139">
        <v>41892</v>
      </c>
      <c r="V293" s="71">
        <v>24.68</v>
      </c>
      <c r="W293" s="71">
        <v>14.94</v>
      </c>
      <c r="X293" s="71">
        <v>23.95</v>
      </c>
    </row>
    <row r="294" spans="8:24">
      <c r="H294" s="51">
        <v>40942</v>
      </c>
      <c r="I294" s="71">
        <v>29.48</v>
      </c>
      <c r="J294" s="71">
        <v>17.48</v>
      </c>
      <c r="K294" s="71">
        <v>26.6</v>
      </c>
      <c r="L294" s="71">
        <v>2.34</v>
      </c>
      <c r="M294" s="71">
        <v>3.15</v>
      </c>
      <c r="N294" s="71">
        <v>7.48</v>
      </c>
      <c r="O294" s="71">
        <v>1354</v>
      </c>
      <c r="Q294" s="51"/>
      <c r="R294" s="99"/>
      <c r="S294" s="99"/>
      <c r="U294" s="139">
        <v>41899</v>
      </c>
      <c r="V294" s="71">
        <v>24.5</v>
      </c>
      <c r="W294" s="71">
        <v>14.87</v>
      </c>
      <c r="X294" s="71">
        <v>23.9</v>
      </c>
    </row>
    <row r="295" spans="8:24">
      <c r="H295" s="51">
        <v>40949</v>
      </c>
      <c r="I295" s="71">
        <v>30.34</v>
      </c>
      <c r="J295" s="71">
        <v>16.97</v>
      </c>
      <c r="K295" s="71">
        <v>26.06</v>
      </c>
      <c r="L295" s="71">
        <v>2.35</v>
      </c>
      <c r="M295" s="71">
        <v>3.17</v>
      </c>
      <c r="N295" s="71">
        <v>7.23</v>
      </c>
      <c r="O295" s="71">
        <v>1344</v>
      </c>
      <c r="Q295" s="51"/>
      <c r="R295" s="99"/>
      <c r="S295" s="99"/>
      <c r="U295" s="139">
        <v>41906</v>
      </c>
      <c r="V295" s="71">
        <v>24.23</v>
      </c>
      <c r="W295" s="71">
        <v>14.73</v>
      </c>
      <c r="X295" s="71">
        <v>23.83</v>
      </c>
    </row>
    <row r="296" spans="8:24">
      <c r="H296" s="51">
        <v>40956</v>
      </c>
      <c r="I296" s="71">
        <v>34.71</v>
      </c>
      <c r="J296" s="71">
        <v>16.52</v>
      </c>
      <c r="K296" s="71">
        <v>26.31</v>
      </c>
      <c r="L296" s="71">
        <v>2.36</v>
      </c>
      <c r="M296" s="71">
        <v>3.19</v>
      </c>
      <c r="N296" s="71">
        <v>7.01</v>
      </c>
      <c r="O296" s="71">
        <v>1341</v>
      </c>
      <c r="Q296" s="51"/>
      <c r="R296" s="99"/>
      <c r="S296" s="99"/>
      <c r="U296" s="139">
        <v>41913</v>
      </c>
      <c r="V296" s="71">
        <v>23.96</v>
      </c>
      <c r="W296" s="71">
        <v>14.62</v>
      </c>
      <c r="X296" s="71">
        <v>23.87</v>
      </c>
    </row>
    <row r="297" spans="8:24">
      <c r="H297" s="51">
        <v>40963</v>
      </c>
      <c r="I297" s="71">
        <v>36.479999999999997</v>
      </c>
      <c r="J297" s="71">
        <v>16.079999999999998</v>
      </c>
      <c r="K297" s="71">
        <v>25.39</v>
      </c>
      <c r="L297" s="71">
        <v>2.36</v>
      </c>
      <c r="M297" s="71">
        <v>3.21</v>
      </c>
      <c r="N297" s="71">
        <v>6.82</v>
      </c>
      <c r="O297" s="71">
        <v>1342</v>
      </c>
      <c r="Q297" s="51"/>
      <c r="R297" s="99"/>
      <c r="S297" s="99"/>
      <c r="U297" s="139">
        <v>41920</v>
      </c>
      <c r="V297" s="71">
        <v>23.63</v>
      </c>
      <c r="W297" s="71">
        <v>14.54</v>
      </c>
      <c r="X297" s="71">
        <v>23.75</v>
      </c>
    </row>
    <row r="298" spans="8:24">
      <c r="H298" s="51">
        <v>40970</v>
      </c>
      <c r="I298" s="71">
        <v>36.19</v>
      </c>
      <c r="J298" s="71">
        <v>15.8</v>
      </c>
      <c r="K298" s="71">
        <v>25.04</v>
      </c>
      <c r="L298" s="71">
        <v>2.37</v>
      </c>
      <c r="M298" s="71">
        <v>3.24</v>
      </c>
      <c r="N298" s="71">
        <v>6.66</v>
      </c>
      <c r="O298" s="71">
        <v>1342</v>
      </c>
      <c r="Q298" s="51"/>
      <c r="R298" s="99"/>
      <c r="S298" s="99"/>
      <c r="U298" s="139">
        <v>41927</v>
      </c>
      <c r="V298" s="71">
        <v>23.26</v>
      </c>
      <c r="W298" s="71">
        <v>14.43</v>
      </c>
      <c r="X298" s="71">
        <v>23.62</v>
      </c>
    </row>
    <row r="299" spans="8:24">
      <c r="H299" s="51">
        <v>40977</v>
      </c>
      <c r="I299" s="71">
        <v>36.380000000000003</v>
      </c>
      <c r="J299" s="71">
        <v>15.59</v>
      </c>
      <c r="K299" s="71">
        <v>24.93</v>
      </c>
      <c r="L299" s="71">
        <v>2.37</v>
      </c>
      <c r="M299" s="71">
        <v>3.26</v>
      </c>
      <c r="N299" s="71">
        <v>6.57</v>
      </c>
      <c r="O299" s="71">
        <v>1342</v>
      </c>
      <c r="Q299" s="51"/>
      <c r="R299" s="99"/>
      <c r="S299" s="99"/>
      <c r="U299" s="139">
        <v>41934</v>
      </c>
      <c r="V299" s="71">
        <v>22.87</v>
      </c>
      <c r="W299" s="71">
        <v>14.34</v>
      </c>
      <c r="X299" s="71">
        <v>23.47</v>
      </c>
    </row>
    <row r="300" spans="8:24">
      <c r="H300" s="51">
        <v>40984</v>
      </c>
      <c r="I300" s="71">
        <v>37.5</v>
      </c>
      <c r="J300" s="71">
        <v>15.46</v>
      </c>
      <c r="K300" s="71">
        <v>24.56</v>
      </c>
      <c r="L300" s="71">
        <v>2.39</v>
      </c>
      <c r="M300" s="71">
        <v>3.3</v>
      </c>
      <c r="N300" s="71">
        <v>6.46</v>
      </c>
      <c r="O300" s="71">
        <v>1350</v>
      </c>
      <c r="Q300" s="51"/>
      <c r="R300" s="99"/>
      <c r="S300" s="99"/>
      <c r="U300" s="139">
        <v>41941</v>
      </c>
      <c r="V300" s="71">
        <v>22.29</v>
      </c>
      <c r="W300" s="71">
        <v>14.17</v>
      </c>
      <c r="X300" s="71">
        <v>23.3</v>
      </c>
    </row>
    <row r="301" spans="8:24">
      <c r="H301" s="51">
        <v>40991</v>
      </c>
      <c r="I301" s="71">
        <v>37.380000000000003</v>
      </c>
      <c r="J301" s="71">
        <v>15.2</v>
      </c>
      <c r="K301" s="71">
        <v>24.45</v>
      </c>
      <c r="L301" s="71">
        <v>2.39</v>
      </c>
      <c r="M301" s="71">
        <v>3.31</v>
      </c>
      <c r="N301" s="71">
        <v>6.36</v>
      </c>
      <c r="O301" s="71">
        <v>1347</v>
      </c>
      <c r="Q301" s="51"/>
      <c r="R301" s="99"/>
      <c r="S301" s="99"/>
      <c r="V301" s="71"/>
      <c r="W301" s="71"/>
      <c r="X301" s="71"/>
    </row>
    <row r="302" spans="8:24">
      <c r="H302" s="51">
        <v>40998</v>
      </c>
      <c r="I302" s="71">
        <v>36.86</v>
      </c>
      <c r="J302" s="71">
        <v>14.77</v>
      </c>
      <c r="K302" s="71">
        <v>23.6</v>
      </c>
      <c r="L302" s="71">
        <v>2.41</v>
      </c>
      <c r="M302" s="71">
        <v>3.35</v>
      </c>
      <c r="N302" s="71">
        <v>6.12</v>
      </c>
      <c r="O302" s="71">
        <v>1345</v>
      </c>
      <c r="Q302" s="51"/>
      <c r="R302" s="99"/>
      <c r="S302" s="99"/>
      <c r="V302" s="71"/>
      <c r="W302" s="71"/>
      <c r="X302" s="71"/>
    </row>
    <row r="303" spans="8:24">
      <c r="H303" s="51">
        <v>41005</v>
      </c>
      <c r="I303" s="71">
        <v>34.950000000000003</v>
      </c>
      <c r="J303" s="71">
        <v>14.32</v>
      </c>
      <c r="K303" s="71">
        <v>22.92</v>
      </c>
      <c r="L303" s="71">
        <v>2.44</v>
      </c>
      <c r="M303" s="71">
        <v>3.45</v>
      </c>
      <c r="N303" s="71">
        <v>5.86</v>
      </c>
      <c r="O303" s="71">
        <v>1340</v>
      </c>
      <c r="Q303" s="51"/>
      <c r="R303" s="99"/>
      <c r="S303" s="99"/>
      <c r="V303" s="71"/>
      <c r="W303" s="71"/>
      <c r="X303" s="71"/>
    </row>
    <row r="304" spans="8:24">
      <c r="H304" s="51">
        <v>41012</v>
      </c>
      <c r="I304" s="71">
        <v>34.31</v>
      </c>
      <c r="J304" s="71">
        <v>14.25</v>
      </c>
      <c r="K304" s="71">
        <v>23.32</v>
      </c>
      <c r="L304" s="71">
        <v>2.4500000000000002</v>
      </c>
      <c r="M304" s="71">
        <v>3.5</v>
      </c>
      <c r="N304" s="71">
        <v>5.82</v>
      </c>
      <c r="O304" s="71">
        <v>1330</v>
      </c>
      <c r="Q304" s="51"/>
      <c r="R304" s="99"/>
      <c r="S304" s="99"/>
      <c r="V304" s="71"/>
      <c r="W304" s="71"/>
      <c r="X304" s="71"/>
    </row>
    <row r="305" spans="8:24">
      <c r="H305" s="51">
        <v>41019</v>
      </c>
      <c r="I305" s="71">
        <v>33.53</v>
      </c>
      <c r="J305" s="71">
        <v>14.23</v>
      </c>
      <c r="K305" s="71">
        <v>23.18</v>
      </c>
      <c r="L305" s="71">
        <v>2.48</v>
      </c>
      <c r="M305" s="71">
        <v>3.55</v>
      </c>
      <c r="N305" s="71">
        <v>5.75</v>
      </c>
      <c r="O305" s="71">
        <v>1328</v>
      </c>
      <c r="Q305" s="51"/>
      <c r="R305" s="99"/>
      <c r="S305" s="99"/>
      <c r="V305" s="71"/>
      <c r="W305" s="71"/>
      <c r="X305" s="71"/>
    </row>
    <row r="306" spans="8:24">
      <c r="H306" s="51">
        <v>41026</v>
      </c>
      <c r="I306" s="71">
        <v>32.909999999999997</v>
      </c>
      <c r="J306" s="71">
        <v>14.41</v>
      </c>
      <c r="K306" s="71">
        <v>23.11</v>
      </c>
      <c r="L306" s="71">
        <v>2.48</v>
      </c>
      <c r="M306" s="71">
        <v>3.58</v>
      </c>
      <c r="N306" s="71">
        <v>5.82</v>
      </c>
      <c r="O306" s="71">
        <v>1322</v>
      </c>
      <c r="Q306" s="51"/>
      <c r="R306" s="99"/>
      <c r="S306" s="99"/>
      <c r="V306" s="71"/>
      <c r="W306" s="71"/>
      <c r="X306" s="71"/>
    </row>
    <row r="307" spans="8:24">
      <c r="H307" s="51">
        <v>41033</v>
      </c>
      <c r="I307" s="71">
        <v>32.79</v>
      </c>
      <c r="J307" s="71">
        <v>14.39</v>
      </c>
      <c r="K307" s="71">
        <v>23.02</v>
      </c>
      <c r="L307" s="71">
        <v>2.4900000000000002</v>
      </c>
      <c r="M307" s="71">
        <v>3.61</v>
      </c>
      <c r="N307" s="71">
        <v>5.78</v>
      </c>
      <c r="O307" s="71">
        <v>1319</v>
      </c>
      <c r="Q307" s="51"/>
      <c r="R307" s="99"/>
      <c r="S307" s="99"/>
      <c r="V307" s="71"/>
      <c r="W307" s="71"/>
      <c r="X307" s="71"/>
    </row>
    <row r="308" spans="8:24">
      <c r="H308" s="51">
        <v>41040</v>
      </c>
      <c r="I308" s="71">
        <v>33.33</v>
      </c>
      <c r="J308" s="71">
        <v>14.16</v>
      </c>
      <c r="K308" s="71">
        <v>22.59</v>
      </c>
      <c r="L308" s="71">
        <v>2.4900000000000002</v>
      </c>
      <c r="M308" s="71">
        <v>3.56</v>
      </c>
      <c r="N308" s="71">
        <v>5.68</v>
      </c>
      <c r="O308" s="71">
        <v>1330</v>
      </c>
      <c r="Q308" s="51"/>
      <c r="R308" s="99"/>
      <c r="S308" s="99"/>
      <c r="V308" s="71"/>
      <c r="W308" s="71"/>
      <c r="X308" s="71"/>
    </row>
    <row r="309" spans="8:24">
      <c r="H309" s="51">
        <v>41047</v>
      </c>
      <c r="I309" s="71">
        <v>33.44</v>
      </c>
      <c r="J309" s="71">
        <v>14</v>
      </c>
      <c r="K309" s="71">
        <v>22.19</v>
      </c>
      <c r="L309" s="71">
        <v>2.4900000000000002</v>
      </c>
      <c r="M309" s="71">
        <v>3.56</v>
      </c>
      <c r="N309" s="71">
        <v>5.62</v>
      </c>
      <c r="O309" s="71">
        <v>1327</v>
      </c>
      <c r="Q309" s="51"/>
      <c r="R309" s="99"/>
      <c r="S309" s="99"/>
      <c r="V309" s="71"/>
      <c r="W309" s="71"/>
      <c r="X309" s="71"/>
    </row>
    <row r="310" spans="8:24">
      <c r="H310" s="51">
        <v>41054</v>
      </c>
      <c r="I310" s="71">
        <v>32.43</v>
      </c>
      <c r="J310" s="71">
        <v>13.8</v>
      </c>
      <c r="K310" s="71">
        <v>21.92</v>
      </c>
      <c r="L310" s="71">
        <v>2.5</v>
      </c>
      <c r="M310" s="71">
        <v>3.5</v>
      </c>
      <c r="N310" s="71">
        <v>5.52</v>
      </c>
      <c r="O310" s="71">
        <v>1306</v>
      </c>
      <c r="Q310" s="51"/>
      <c r="R310" s="99"/>
      <c r="S310" s="99"/>
      <c r="V310" s="71"/>
      <c r="W310" s="71"/>
      <c r="X310" s="71"/>
    </row>
    <row r="311" spans="8:24">
      <c r="H311" s="51">
        <v>41061</v>
      </c>
      <c r="I311" s="71">
        <v>31.69</v>
      </c>
      <c r="J311" s="71">
        <v>13.66</v>
      </c>
      <c r="K311" s="71">
        <v>21.51</v>
      </c>
      <c r="L311" s="71">
        <v>2.5</v>
      </c>
      <c r="M311" s="71">
        <v>3.47</v>
      </c>
      <c r="N311" s="71">
        <v>5.47</v>
      </c>
      <c r="O311" s="71">
        <v>1292</v>
      </c>
      <c r="Q311" s="51"/>
      <c r="R311" s="99"/>
      <c r="S311" s="99"/>
      <c r="V311" s="71"/>
      <c r="W311" s="71"/>
      <c r="X311" s="71"/>
    </row>
    <row r="312" spans="8:24">
      <c r="H312" s="51">
        <v>41068</v>
      </c>
      <c r="I312" s="71">
        <v>32.14</v>
      </c>
      <c r="J312" s="71">
        <v>13.81</v>
      </c>
      <c r="K312" s="71">
        <v>21.76</v>
      </c>
      <c r="L312" s="71">
        <v>2.5099999999999998</v>
      </c>
      <c r="M312" s="71">
        <v>3.45</v>
      </c>
      <c r="N312" s="71">
        <v>5.5</v>
      </c>
      <c r="O312" s="71">
        <v>1305</v>
      </c>
      <c r="Q312" s="51"/>
      <c r="R312" s="99"/>
      <c r="S312" s="99"/>
      <c r="V312" s="71"/>
      <c r="W312" s="71"/>
      <c r="X312" s="71"/>
    </row>
    <row r="313" spans="8:24">
      <c r="H313" s="51">
        <v>41075</v>
      </c>
      <c r="I313" s="71">
        <v>32.43</v>
      </c>
      <c r="J313" s="71">
        <v>14.02</v>
      </c>
      <c r="K313" s="71">
        <v>21.94</v>
      </c>
      <c r="L313" s="71">
        <v>2.5099999999999998</v>
      </c>
      <c r="M313" s="71">
        <v>3.47</v>
      </c>
      <c r="N313" s="71">
        <v>5.6</v>
      </c>
      <c r="O313" s="71">
        <v>1298</v>
      </c>
      <c r="Q313" s="51"/>
      <c r="R313" s="99"/>
      <c r="S313" s="99"/>
      <c r="V313" s="71"/>
      <c r="W313" s="71"/>
      <c r="X313" s="71"/>
    </row>
    <row r="314" spans="8:24">
      <c r="H314" s="51">
        <v>41081</v>
      </c>
      <c r="I314" s="71">
        <v>31.7</v>
      </c>
      <c r="J314" s="71">
        <v>14.23</v>
      </c>
      <c r="K314" s="71">
        <v>21.61</v>
      </c>
      <c r="L314" s="71">
        <v>2.5</v>
      </c>
      <c r="M314" s="71">
        <v>3.48</v>
      </c>
      <c r="N314" s="71">
        <v>5.68</v>
      </c>
      <c r="O314" s="71">
        <v>0</v>
      </c>
      <c r="Q314" s="51"/>
      <c r="R314" s="99"/>
      <c r="S314" s="99"/>
      <c r="V314" s="71"/>
      <c r="W314" s="71"/>
      <c r="X314" s="71"/>
    </row>
    <row r="315" spans="8:24">
      <c r="H315" s="51">
        <v>41082</v>
      </c>
      <c r="I315" s="71">
        <v>0</v>
      </c>
      <c r="J315" s="71">
        <v>0</v>
      </c>
      <c r="K315" s="71">
        <v>0</v>
      </c>
      <c r="L315" s="71">
        <v>0</v>
      </c>
      <c r="M315" s="71">
        <v>0</v>
      </c>
      <c r="N315" s="71">
        <v>0</v>
      </c>
      <c r="O315" s="71">
        <v>1289</v>
      </c>
      <c r="Q315" s="51"/>
      <c r="R315" s="99"/>
      <c r="S315" s="99"/>
      <c r="V315" s="71"/>
      <c r="W315" s="71"/>
      <c r="X315" s="71"/>
    </row>
    <row r="316" spans="8:24">
      <c r="H316" s="51">
        <v>41089</v>
      </c>
      <c r="I316" s="71">
        <v>33.020000000000003</v>
      </c>
      <c r="J316" s="71">
        <v>14.11</v>
      </c>
      <c r="K316" s="71">
        <v>21.66</v>
      </c>
      <c r="L316" s="71">
        <v>2.5099999999999998</v>
      </c>
      <c r="M316" s="71">
        <v>3.56</v>
      </c>
      <c r="N316" s="71">
        <v>5.61</v>
      </c>
      <c r="O316" s="71">
        <v>1290</v>
      </c>
      <c r="Q316" s="51"/>
      <c r="R316" s="99"/>
      <c r="S316" s="99"/>
      <c r="V316" s="71"/>
      <c r="W316" s="71"/>
      <c r="X316" s="71"/>
    </row>
    <row r="317" spans="8:24">
      <c r="H317" s="51">
        <v>41096</v>
      </c>
      <c r="I317" s="71">
        <v>32.840000000000003</v>
      </c>
      <c r="J317" s="71">
        <v>14.07</v>
      </c>
      <c r="K317" s="71">
        <v>21.61</v>
      </c>
      <c r="L317" s="71">
        <v>2.52</v>
      </c>
      <c r="M317" s="71">
        <v>3.61</v>
      </c>
      <c r="N317" s="71">
        <v>5.58</v>
      </c>
      <c r="O317" s="71">
        <v>1288</v>
      </c>
      <c r="Q317" s="51"/>
      <c r="R317" s="99"/>
      <c r="S317" s="99"/>
      <c r="V317" s="71"/>
      <c r="W317" s="71"/>
      <c r="X317" s="71"/>
    </row>
    <row r="318" spans="8:24">
      <c r="H318" s="51">
        <v>41103</v>
      </c>
      <c r="I318" s="71">
        <v>32.380000000000003</v>
      </c>
      <c r="J318" s="71">
        <v>14.03</v>
      </c>
      <c r="K318" s="71">
        <v>21.67</v>
      </c>
      <c r="L318" s="71">
        <v>2.5299999999999998</v>
      </c>
      <c r="M318" s="71">
        <v>3.75</v>
      </c>
      <c r="N318" s="71">
        <v>5.55</v>
      </c>
      <c r="O318" s="71">
        <v>1292</v>
      </c>
      <c r="Q318" s="51"/>
      <c r="R318" s="99"/>
      <c r="S318" s="99"/>
      <c r="V318" s="71"/>
      <c r="W318" s="71"/>
      <c r="X318" s="71"/>
    </row>
    <row r="319" spans="8:24">
      <c r="H319" s="51">
        <v>41110</v>
      </c>
      <c r="I319" s="71">
        <v>31.61</v>
      </c>
      <c r="J319" s="71">
        <v>13.92</v>
      </c>
      <c r="K319" s="71">
        <v>21.4</v>
      </c>
      <c r="L319" s="71">
        <v>2.5299999999999998</v>
      </c>
      <c r="M319" s="71">
        <v>3.9</v>
      </c>
      <c r="N319" s="71">
        <v>5.49</v>
      </c>
      <c r="O319" s="71">
        <v>1275</v>
      </c>
      <c r="Q319" s="51"/>
      <c r="R319" s="99"/>
      <c r="S319" s="99"/>
      <c r="V319" s="71"/>
      <c r="W319" s="71"/>
      <c r="X319" s="71"/>
    </row>
    <row r="320" spans="8:24">
      <c r="H320" s="51">
        <v>41117</v>
      </c>
      <c r="I320" s="71">
        <v>30.02</v>
      </c>
      <c r="J320" s="71">
        <v>13.88</v>
      </c>
      <c r="K320" s="71">
        <v>21.52</v>
      </c>
      <c r="L320" s="71">
        <v>2.56</v>
      </c>
      <c r="M320" s="71">
        <v>4.1100000000000003</v>
      </c>
      <c r="N320" s="71">
        <v>5.43</v>
      </c>
      <c r="O320" s="71">
        <v>1277</v>
      </c>
      <c r="Q320" s="51"/>
      <c r="R320" s="99"/>
      <c r="S320" s="99"/>
      <c r="V320" s="71"/>
      <c r="W320" s="71"/>
      <c r="X320" s="71"/>
    </row>
    <row r="321" spans="8:24">
      <c r="H321" s="51">
        <v>41124</v>
      </c>
      <c r="I321" s="71">
        <v>29.52</v>
      </c>
      <c r="J321" s="71">
        <v>13.85</v>
      </c>
      <c r="K321" s="71">
        <v>21.5</v>
      </c>
      <c r="L321" s="71">
        <v>2.56</v>
      </c>
      <c r="M321" s="71">
        <v>4.22</v>
      </c>
      <c r="N321" s="71">
        <v>5.4</v>
      </c>
      <c r="O321" s="71">
        <v>1282</v>
      </c>
      <c r="Q321" s="51"/>
      <c r="R321" s="99"/>
      <c r="S321" s="99"/>
      <c r="V321" s="71"/>
      <c r="W321" s="71"/>
      <c r="X321" s="71"/>
    </row>
    <row r="322" spans="8:24">
      <c r="H322" s="51">
        <v>41131</v>
      </c>
      <c r="I322" s="71">
        <v>28.81</v>
      </c>
      <c r="J322" s="71">
        <v>14.08</v>
      </c>
      <c r="K322" s="71">
        <v>21.04</v>
      </c>
      <c r="L322" s="71">
        <v>2.57</v>
      </c>
      <c r="M322" s="71">
        <v>4.28</v>
      </c>
      <c r="N322" s="71">
        <v>5.48</v>
      </c>
      <c r="O322" s="71">
        <v>1286</v>
      </c>
      <c r="Q322" s="51"/>
      <c r="R322" s="99"/>
      <c r="S322" s="99"/>
      <c r="V322" s="71"/>
      <c r="W322" s="71"/>
      <c r="X322" s="71"/>
    </row>
    <row r="323" spans="8:24">
      <c r="H323" s="51">
        <v>41138</v>
      </c>
      <c r="I323" s="71">
        <v>28.69</v>
      </c>
      <c r="J323" s="71">
        <v>14.39</v>
      </c>
      <c r="K323" s="71">
        <v>21.85</v>
      </c>
      <c r="L323" s="71">
        <v>2.58</v>
      </c>
      <c r="M323" s="71">
        <v>4.32</v>
      </c>
      <c r="N323" s="71">
        <v>5.58</v>
      </c>
      <c r="O323" s="71">
        <v>1289</v>
      </c>
      <c r="Q323" s="51"/>
      <c r="R323" s="99"/>
      <c r="S323" s="99"/>
      <c r="V323" s="71"/>
      <c r="W323" s="71"/>
      <c r="X323" s="71"/>
    </row>
    <row r="324" spans="8:24">
      <c r="H324" s="51">
        <v>41145</v>
      </c>
      <c r="I324" s="71">
        <v>29.77</v>
      </c>
      <c r="J324" s="71">
        <v>14.6</v>
      </c>
      <c r="K324" s="71">
        <v>22.65</v>
      </c>
      <c r="L324" s="71">
        <v>2.58</v>
      </c>
      <c r="M324" s="71">
        <v>4.41</v>
      </c>
      <c r="N324" s="71">
        <v>5.67</v>
      </c>
      <c r="O324" s="71">
        <v>1303</v>
      </c>
      <c r="Q324" s="51"/>
      <c r="R324" s="99"/>
      <c r="S324" s="99"/>
      <c r="V324" s="71"/>
      <c r="W324" s="71"/>
      <c r="X324" s="71"/>
    </row>
    <row r="325" spans="8:24">
      <c r="H325" s="51">
        <v>41152</v>
      </c>
      <c r="I325" s="71">
        <v>29.6</v>
      </c>
      <c r="J325" s="71">
        <v>14.64</v>
      </c>
      <c r="K325" s="71">
        <v>22.24</v>
      </c>
      <c r="L325" s="71">
        <v>2.57</v>
      </c>
      <c r="M325" s="71">
        <v>4.54</v>
      </c>
      <c r="N325" s="71">
        <v>5.7</v>
      </c>
      <c r="O325" s="71">
        <v>1310</v>
      </c>
      <c r="Q325" s="51"/>
      <c r="R325" s="99"/>
      <c r="S325" s="99"/>
      <c r="V325" s="71"/>
      <c r="W325" s="71"/>
      <c r="X325" s="71"/>
    </row>
    <row r="326" spans="8:24">
      <c r="H326" s="51">
        <v>41159</v>
      </c>
      <c r="I326" s="71">
        <v>28.84</v>
      </c>
      <c r="J326" s="71">
        <v>14.67</v>
      </c>
      <c r="K326" s="71">
        <v>22.62</v>
      </c>
      <c r="L326" s="71">
        <v>2.59</v>
      </c>
      <c r="M326" s="71">
        <v>4.62</v>
      </c>
      <c r="N326" s="71">
        <v>5.66</v>
      </c>
      <c r="O326" s="71">
        <v>1313</v>
      </c>
      <c r="Q326" s="51"/>
      <c r="R326" s="99"/>
      <c r="S326" s="99"/>
      <c r="V326" s="71"/>
      <c r="W326" s="71"/>
      <c r="X326" s="71"/>
    </row>
    <row r="327" spans="8:24">
      <c r="H327" s="51">
        <v>41166</v>
      </c>
      <c r="I327" s="71">
        <v>28.71</v>
      </c>
      <c r="J327" s="71">
        <v>14.83</v>
      </c>
      <c r="K327" s="71">
        <v>22.95</v>
      </c>
      <c r="L327" s="71">
        <v>2.59</v>
      </c>
      <c r="M327" s="71">
        <v>4.68</v>
      </c>
      <c r="N327" s="71">
        <v>5.72</v>
      </c>
      <c r="O327" s="71">
        <v>1312</v>
      </c>
      <c r="Q327" s="51"/>
      <c r="R327" s="99"/>
      <c r="S327" s="99"/>
      <c r="V327" s="71"/>
      <c r="W327" s="71"/>
      <c r="X327" s="71"/>
    </row>
    <row r="328" spans="8:24">
      <c r="H328" s="51">
        <v>41173</v>
      </c>
      <c r="I328" s="71">
        <v>28.23</v>
      </c>
      <c r="J328" s="71">
        <v>14.89</v>
      </c>
      <c r="K328" s="71">
        <v>22.7</v>
      </c>
      <c r="L328" s="71">
        <v>2.5499999999999998</v>
      </c>
      <c r="M328" s="71">
        <v>4.6100000000000003</v>
      </c>
      <c r="N328" s="71">
        <v>5.83</v>
      </c>
      <c r="O328" s="71">
        <v>1311</v>
      </c>
      <c r="Q328" s="51"/>
      <c r="R328" s="99"/>
      <c r="S328" s="99"/>
      <c r="V328" s="71"/>
      <c r="W328" s="71"/>
      <c r="X328" s="71"/>
    </row>
    <row r="329" spans="8:24">
      <c r="H329" s="51">
        <v>41180</v>
      </c>
      <c r="I329" s="71">
        <v>28.07</v>
      </c>
      <c r="J329" s="71">
        <v>14.74</v>
      </c>
      <c r="K329" s="71">
        <v>22.7</v>
      </c>
      <c r="L329" s="71">
        <v>2.54</v>
      </c>
      <c r="M329" s="71">
        <v>4.54</v>
      </c>
      <c r="N329" s="71">
        <v>5.8</v>
      </c>
      <c r="O329" s="71">
        <v>1310</v>
      </c>
      <c r="Q329" s="51"/>
      <c r="R329" s="99"/>
      <c r="S329" s="99"/>
      <c r="V329" s="71"/>
      <c r="W329" s="71"/>
      <c r="X329" s="71"/>
    </row>
    <row r="330" spans="8:24">
      <c r="H330" s="51">
        <v>41194</v>
      </c>
      <c r="I330" s="71">
        <v>27.02</v>
      </c>
      <c r="J330" s="71">
        <v>14.61</v>
      </c>
      <c r="K330" s="71">
        <v>22.84</v>
      </c>
      <c r="L330" s="71">
        <v>2.48</v>
      </c>
      <c r="M330" s="71">
        <v>4.37</v>
      </c>
      <c r="N330" s="71">
        <v>5.89</v>
      </c>
      <c r="O330" s="71">
        <v>1306</v>
      </c>
      <c r="Q330" s="51"/>
      <c r="R330" s="99"/>
      <c r="S330" s="99"/>
      <c r="V330" s="71"/>
      <c r="W330" s="71"/>
      <c r="X330" s="71"/>
    </row>
    <row r="331" spans="8:24">
      <c r="H331" s="51">
        <v>41201</v>
      </c>
      <c r="I331" s="75">
        <v>25.23</v>
      </c>
      <c r="J331" s="75">
        <v>14.49</v>
      </c>
      <c r="K331" s="75">
        <v>22.2</v>
      </c>
      <c r="L331" s="75">
        <v>2.4500000000000002</v>
      </c>
      <c r="M331" s="71">
        <v>4.2699999999999996</v>
      </c>
      <c r="N331" s="71">
        <v>5.92</v>
      </c>
      <c r="O331" s="71">
        <v>1301</v>
      </c>
      <c r="Q331" s="51"/>
      <c r="R331" s="99"/>
      <c r="S331" s="99"/>
      <c r="V331" s="71"/>
      <c r="W331" s="71"/>
      <c r="X331" s="71"/>
    </row>
    <row r="332" spans="8:24">
      <c r="H332" s="51">
        <v>41208</v>
      </c>
      <c r="I332" s="75">
        <v>24.05</v>
      </c>
      <c r="J332" s="75">
        <v>14.46</v>
      </c>
      <c r="K332" s="75">
        <v>22.66</v>
      </c>
      <c r="L332" s="75">
        <v>2.41</v>
      </c>
      <c r="M332" s="71">
        <v>4.21</v>
      </c>
      <c r="N332" s="71">
        <v>6.01</v>
      </c>
      <c r="O332" s="71">
        <v>1309</v>
      </c>
      <c r="Q332" s="51"/>
      <c r="R332" s="99"/>
      <c r="S332" s="99"/>
      <c r="V332" s="71"/>
      <c r="W332" s="71"/>
      <c r="X332" s="71"/>
    </row>
    <row r="333" spans="8:24">
      <c r="H333" s="51">
        <v>41215</v>
      </c>
      <c r="I333" s="75">
        <v>24.14</v>
      </c>
      <c r="J333" s="75">
        <v>14.43</v>
      </c>
      <c r="K333" s="75">
        <v>22.15</v>
      </c>
      <c r="L333" s="75">
        <v>2.39</v>
      </c>
      <c r="M333" s="75">
        <v>4.1399999999999997</v>
      </c>
      <c r="N333" s="71">
        <v>6.03</v>
      </c>
      <c r="O333" s="71">
        <v>1304</v>
      </c>
      <c r="Q333" s="51"/>
      <c r="R333" s="99"/>
      <c r="S333" s="99"/>
      <c r="V333" s="71"/>
      <c r="W333" s="71"/>
      <c r="X333" s="71"/>
    </row>
    <row r="334" spans="8:24">
      <c r="H334" s="51">
        <v>41222</v>
      </c>
      <c r="I334" s="75">
        <v>23.57</v>
      </c>
      <c r="J334" s="75">
        <v>14.49</v>
      </c>
      <c r="K334" s="75">
        <v>22.49</v>
      </c>
      <c r="L334" s="75">
        <v>2.39</v>
      </c>
      <c r="M334" s="75">
        <v>4.09</v>
      </c>
      <c r="N334" s="71">
        <v>6.03</v>
      </c>
      <c r="O334" s="71">
        <v>1300</v>
      </c>
      <c r="Q334" s="51"/>
      <c r="R334" s="99"/>
      <c r="S334" s="99"/>
      <c r="V334" s="71"/>
      <c r="W334" s="71"/>
      <c r="X334" s="71"/>
    </row>
    <row r="335" spans="8:24">
      <c r="H335" s="51">
        <v>41229</v>
      </c>
      <c r="I335" s="75">
        <v>22.78</v>
      </c>
      <c r="J335" s="75">
        <v>14.61</v>
      </c>
      <c r="K335" s="75">
        <v>22.31</v>
      </c>
      <c r="L335" s="75">
        <v>2.38</v>
      </c>
      <c r="M335" s="75">
        <v>3.97</v>
      </c>
      <c r="N335" s="71">
        <v>6.13</v>
      </c>
      <c r="O335" s="71">
        <v>1293</v>
      </c>
      <c r="Q335" s="51"/>
      <c r="R335" s="99"/>
      <c r="S335" s="99"/>
      <c r="V335" s="71"/>
      <c r="W335" s="71"/>
      <c r="X335" s="71"/>
    </row>
    <row r="336" spans="8:24">
      <c r="H336" s="51">
        <v>41236</v>
      </c>
      <c r="I336" s="75">
        <v>22.81</v>
      </c>
      <c r="J336" s="75">
        <v>14.92</v>
      </c>
      <c r="K336" s="75">
        <v>22.71</v>
      </c>
      <c r="L336" s="75">
        <v>2.35</v>
      </c>
      <c r="M336" s="75">
        <v>3.9</v>
      </c>
      <c r="N336" s="71">
        <v>6.36</v>
      </c>
      <c r="O336" s="71">
        <v>1286</v>
      </c>
      <c r="Q336" s="51"/>
      <c r="R336" s="99"/>
      <c r="S336" s="99"/>
      <c r="V336" s="71"/>
      <c r="W336" s="71"/>
      <c r="X336" s="71"/>
    </row>
    <row r="337" spans="8:24">
      <c r="H337" s="51">
        <v>41243</v>
      </c>
      <c r="I337" s="75">
        <v>24.14</v>
      </c>
      <c r="J337" s="75">
        <v>15.31</v>
      </c>
      <c r="K337" s="75">
        <v>23.36</v>
      </c>
      <c r="L337" s="75">
        <v>2.36</v>
      </c>
      <c r="M337" s="75">
        <v>3.88</v>
      </c>
      <c r="N337" s="71">
        <v>6.5</v>
      </c>
      <c r="O337" s="71">
        <v>1287</v>
      </c>
      <c r="Q337" s="51"/>
      <c r="R337" s="99"/>
      <c r="S337" s="99"/>
      <c r="V337" s="71"/>
      <c r="W337" s="71"/>
      <c r="X337" s="71"/>
    </row>
    <row r="338" spans="8:24">
      <c r="H338" s="51">
        <v>41250</v>
      </c>
      <c r="I338" s="75">
        <v>24.86</v>
      </c>
      <c r="J338" s="75">
        <v>15.86</v>
      </c>
      <c r="K338" s="75">
        <v>23.76</v>
      </c>
      <c r="L338" s="75">
        <v>2.36</v>
      </c>
      <c r="M338" s="75">
        <v>3.92</v>
      </c>
      <c r="N338" s="71">
        <v>6.73</v>
      </c>
      <c r="O338" s="71">
        <v>1292</v>
      </c>
      <c r="Q338" s="51"/>
      <c r="R338" s="99"/>
      <c r="S338" s="99"/>
      <c r="V338" s="71"/>
      <c r="W338" s="71"/>
      <c r="X338" s="71"/>
    </row>
    <row r="339" spans="8:24">
      <c r="H339" s="51">
        <v>41257</v>
      </c>
      <c r="I339" s="75">
        <v>25.25</v>
      </c>
      <c r="J339" s="75">
        <v>16.149999999999999</v>
      </c>
      <c r="K339" s="75">
        <v>24.08</v>
      </c>
      <c r="L339" s="75">
        <v>2.36</v>
      </c>
      <c r="M339" s="75">
        <v>4.04</v>
      </c>
      <c r="N339" s="71">
        <v>6.84</v>
      </c>
      <c r="O339" s="71">
        <v>1296</v>
      </c>
      <c r="Q339" s="51"/>
      <c r="R339" s="99"/>
      <c r="S339" s="99"/>
      <c r="V339" s="71"/>
      <c r="W339" s="71"/>
      <c r="X339" s="71"/>
    </row>
    <row r="340" spans="8:24">
      <c r="H340" s="51">
        <v>41264</v>
      </c>
      <c r="I340" s="75">
        <v>25.89</v>
      </c>
      <c r="J340" s="75">
        <v>16.27</v>
      </c>
      <c r="K340" s="75">
        <v>24.26</v>
      </c>
      <c r="L340" s="75">
        <v>2.38</v>
      </c>
      <c r="M340" s="75">
        <v>4.12</v>
      </c>
      <c r="N340" s="71">
        <v>6.84</v>
      </c>
      <c r="O340" s="71">
        <v>1292</v>
      </c>
      <c r="Q340" s="51"/>
      <c r="R340" s="99"/>
      <c r="S340" s="99"/>
      <c r="V340" s="71"/>
      <c r="W340" s="71"/>
      <c r="X340" s="71"/>
    </row>
    <row r="341" spans="8:24">
      <c r="H341" s="51">
        <v>41271</v>
      </c>
      <c r="I341" s="75">
        <v>25.49</v>
      </c>
      <c r="J341" s="75">
        <v>16.46</v>
      </c>
      <c r="K341" s="75">
        <v>25.48</v>
      </c>
      <c r="L341" s="75">
        <v>2.37</v>
      </c>
      <c r="M341" s="75">
        <v>4.16</v>
      </c>
      <c r="N341" s="71">
        <v>6.95</v>
      </c>
      <c r="O341" s="71">
        <v>1290</v>
      </c>
      <c r="Q341" s="51"/>
      <c r="R341" s="99"/>
      <c r="S341" s="99"/>
      <c r="V341" s="71"/>
      <c r="W341" s="71"/>
      <c r="X341" s="71"/>
    </row>
    <row r="342" spans="8:24">
      <c r="H342" s="51">
        <v>41278</v>
      </c>
      <c r="I342" s="75">
        <v>0</v>
      </c>
      <c r="J342" s="75">
        <v>0</v>
      </c>
      <c r="K342" s="75">
        <v>0</v>
      </c>
      <c r="L342" s="75">
        <v>0</v>
      </c>
      <c r="M342" s="75">
        <v>0</v>
      </c>
      <c r="N342" s="71">
        <v>0</v>
      </c>
      <c r="O342" s="71">
        <v>1304</v>
      </c>
      <c r="Q342" s="51"/>
      <c r="R342" s="99"/>
      <c r="S342" s="99"/>
      <c r="V342" s="71"/>
      <c r="W342" s="71"/>
      <c r="X342" s="71"/>
    </row>
    <row r="343" spans="8:24">
      <c r="H343" s="51">
        <v>41279</v>
      </c>
      <c r="I343" s="75">
        <v>26.88</v>
      </c>
      <c r="J343" s="75">
        <v>16.89</v>
      </c>
      <c r="K343" s="75">
        <v>25.11</v>
      </c>
      <c r="L343" s="75">
        <v>2.38</v>
      </c>
      <c r="M343" s="75">
        <v>4.13</v>
      </c>
      <c r="N343" s="71">
        <v>7.1</v>
      </c>
      <c r="O343" s="71">
        <v>0</v>
      </c>
      <c r="Q343" s="51"/>
      <c r="R343" s="99"/>
      <c r="S343" s="99"/>
      <c r="V343" s="71"/>
      <c r="W343" s="71"/>
      <c r="X343" s="71"/>
    </row>
    <row r="344" spans="8:24">
      <c r="H344" s="51">
        <v>41285</v>
      </c>
      <c r="I344" s="75">
        <v>27.82</v>
      </c>
      <c r="J344" s="75">
        <v>17.48</v>
      </c>
      <c r="K344" s="75">
        <v>25.62</v>
      </c>
      <c r="L344" s="75">
        <v>2.39</v>
      </c>
      <c r="M344" s="75">
        <v>4.0999999999999996</v>
      </c>
      <c r="N344" s="71">
        <v>7.31</v>
      </c>
      <c r="O344" s="71">
        <v>1299</v>
      </c>
      <c r="Q344" s="51"/>
      <c r="R344" s="99"/>
      <c r="S344" s="99"/>
      <c r="V344" s="71"/>
      <c r="W344" s="71"/>
      <c r="X344" s="71"/>
    </row>
    <row r="345" spans="8:24">
      <c r="H345" s="51">
        <v>41292</v>
      </c>
      <c r="I345" s="75">
        <v>28.16</v>
      </c>
      <c r="J345" s="75">
        <v>17.54</v>
      </c>
      <c r="K345" s="75">
        <v>26.15</v>
      </c>
      <c r="L345" s="75">
        <v>2.39</v>
      </c>
      <c r="M345" s="75">
        <v>4.07</v>
      </c>
      <c r="N345" s="71">
        <v>7.33</v>
      </c>
      <c r="O345" s="71">
        <v>1305</v>
      </c>
      <c r="Q345" s="51"/>
      <c r="R345" s="99"/>
      <c r="S345" s="99"/>
      <c r="V345" s="71"/>
      <c r="W345" s="71"/>
      <c r="X345" s="71"/>
    </row>
    <row r="346" spans="8:24">
      <c r="H346" s="51">
        <v>41299</v>
      </c>
      <c r="I346" s="75">
        <v>29.4</v>
      </c>
      <c r="J346" s="75">
        <v>17.18</v>
      </c>
      <c r="K346" s="75">
        <v>25.75</v>
      </c>
      <c r="L346" s="75">
        <v>2.4</v>
      </c>
      <c r="M346" s="75">
        <v>4.07</v>
      </c>
      <c r="N346" s="71">
        <v>7.14</v>
      </c>
      <c r="O346" s="71">
        <v>1328</v>
      </c>
      <c r="Q346" s="51"/>
      <c r="R346" s="99"/>
      <c r="S346" s="99"/>
      <c r="V346" s="71"/>
      <c r="W346" s="71"/>
      <c r="X346" s="71"/>
    </row>
    <row r="347" spans="8:24">
      <c r="H347" s="51">
        <v>41306</v>
      </c>
      <c r="I347" s="75">
        <v>29.25</v>
      </c>
      <c r="J347" s="75">
        <v>16.32</v>
      </c>
      <c r="K347" s="75">
        <v>25.65</v>
      </c>
      <c r="L347" s="75">
        <v>2.41</v>
      </c>
      <c r="M347" s="75">
        <v>4.08</v>
      </c>
      <c r="N347" s="71">
        <v>6.78</v>
      </c>
      <c r="O347" s="71">
        <v>1312</v>
      </c>
      <c r="Q347" s="51"/>
      <c r="R347" s="99"/>
      <c r="S347" s="99"/>
      <c r="V347" s="71"/>
      <c r="W347" s="71"/>
      <c r="X347" s="71"/>
    </row>
    <row r="348" spans="8:24">
      <c r="H348" s="51">
        <v>41313</v>
      </c>
      <c r="I348" s="75">
        <v>0</v>
      </c>
      <c r="J348" s="75">
        <v>0</v>
      </c>
      <c r="K348" s="75">
        <v>0</v>
      </c>
      <c r="L348" s="75">
        <v>0</v>
      </c>
      <c r="M348" s="75">
        <v>0</v>
      </c>
      <c r="N348" s="71">
        <v>0</v>
      </c>
      <c r="O348" s="71">
        <v>1321</v>
      </c>
      <c r="Q348" s="51"/>
      <c r="R348" s="99"/>
      <c r="S348" s="99"/>
      <c r="V348" s="71"/>
      <c r="W348" s="71"/>
      <c r="X348" s="71"/>
    </row>
    <row r="349" spans="8:24">
      <c r="H349" s="51">
        <v>41320</v>
      </c>
      <c r="I349" s="75">
        <v>0</v>
      </c>
      <c r="J349" s="75">
        <v>0</v>
      </c>
      <c r="K349" s="75">
        <v>0</v>
      </c>
      <c r="L349" s="75">
        <v>0</v>
      </c>
      <c r="M349" s="75">
        <v>0</v>
      </c>
      <c r="N349" s="71">
        <v>0</v>
      </c>
      <c r="O349" s="71">
        <v>1323</v>
      </c>
      <c r="Q349" s="51"/>
      <c r="R349" s="99"/>
      <c r="S349" s="99"/>
      <c r="V349" s="71"/>
      <c r="W349" s="71"/>
      <c r="X349" s="71"/>
    </row>
    <row r="350" spans="8:24">
      <c r="H350" s="51">
        <v>41327</v>
      </c>
      <c r="I350" s="75">
        <v>27.67</v>
      </c>
      <c r="J350" s="75">
        <v>14.7</v>
      </c>
      <c r="K350" s="75">
        <v>24.05</v>
      </c>
      <c r="L350" s="75">
        <v>2.39</v>
      </c>
      <c r="M350" s="75">
        <v>4.0999999999999996</v>
      </c>
      <c r="N350" s="71">
        <v>6.15</v>
      </c>
      <c r="O350" s="71">
        <v>1323</v>
      </c>
      <c r="Q350" s="51"/>
      <c r="R350" s="99"/>
      <c r="S350" s="99"/>
      <c r="V350" s="71"/>
      <c r="W350" s="71"/>
      <c r="X350" s="71"/>
    </row>
    <row r="351" spans="8:24">
      <c r="H351" s="51">
        <v>41334</v>
      </c>
      <c r="I351" s="75">
        <v>26.85</v>
      </c>
      <c r="J351" s="75">
        <v>14.18</v>
      </c>
      <c r="K351" s="75">
        <v>23.94</v>
      </c>
      <c r="L351" s="75">
        <v>2.39</v>
      </c>
      <c r="M351" s="75">
        <v>4.16</v>
      </c>
      <c r="N351" s="71">
        <v>5.92</v>
      </c>
      <c r="O351" s="71">
        <v>1320</v>
      </c>
      <c r="Q351" s="51"/>
      <c r="R351" s="99"/>
      <c r="S351" s="99"/>
      <c r="V351" s="71"/>
      <c r="W351" s="71"/>
      <c r="X351" s="71"/>
    </row>
    <row r="352" spans="8:24">
      <c r="H352" s="51">
        <v>41341</v>
      </c>
      <c r="I352" s="75">
        <v>26.49</v>
      </c>
      <c r="J352" s="75">
        <v>13.64</v>
      </c>
      <c r="K352" s="75">
        <v>23.19</v>
      </c>
      <c r="L352" s="75">
        <v>2.4900000000000002</v>
      </c>
      <c r="M352" s="75">
        <v>4.2</v>
      </c>
      <c r="N352" s="71">
        <v>5.47</v>
      </c>
      <c r="O352" s="71">
        <v>1316</v>
      </c>
      <c r="Q352" s="51"/>
      <c r="R352" s="99"/>
      <c r="S352" s="99"/>
      <c r="V352" s="71"/>
      <c r="W352" s="71"/>
      <c r="X352" s="71"/>
    </row>
    <row r="353" spans="8:24">
      <c r="H353" s="51">
        <v>41348</v>
      </c>
      <c r="I353" s="75">
        <v>25.7</v>
      </c>
      <c r="J353" s="75">
        <v>13.12</v>
      </c>
      <c r="K353" s="75">
        <v>22.66</v>
      </c>
      <c r="L353" s="75">
        <v>2.4</v>
      </c>
      <c r="M353" s="75">
        <v>4.26</v>
      </c>
      <c r="N353" s="71">
        <v>5.48</v>
      </c>
      <c r="O353" s="71">
        <v>1297</v>
      </c>
      <c r="Q353" s="51"/>
      <c r="R353" s="99"/>
      <c r="S353" s="99"/>
      <c r="V353" s="71"/>
      <c r="W353" s="71"/>
      <c r="X353" s="71"/>
    </row>
    <row r="354" spans="8:24">
      <c r="H354" s="51">
        <v>41355</v>
      </c>
      <c r="I354" s="75">
        <v>25.44</v>
      </c>
      <c r="J354" s="75">
        <v>12.95</v>
      </c>
      <c r="K354" s="75">
        <v>22.27</v>
      </c>
      <c r="L354" s="75">
        <v>2.4</v>
      </c>
      <c r="M354" s="75">
        <v>4.26</v>
      </c>
      <c r="N354" s="71">
        <v>5.41</v>
      </c>
      <c r="O354" s="71">
        <v>1295</v>
      </c>
      <c r="Q354" s="51"/>
      <c r="R354" s="99"/>
      <c r="S354" s="99"/>
      <c r="V354" s="71"/>
      <c r="W354" s="71"/>
      <c r="X354" s="71"/>
    </row>
    <row r="355" spans="8:24">
      <c r="H355" s="51">
        <v>41362</v>
      </c>
      <c r="I355" s="75">
        <v>25.41</v>
      </c>
      <c r="J355" s="75">
        <v>12.77</v>
      </c>
      <c r="K355" s="75">
        <v>21.98</v>
      </c>
      <c r="L355" s="75">
        <v>2.4</v>
      </c>
      <c r="M355" s="75">
        <v>4.25</v>
      </c>
      <c r="N355" s="71">
        <v>5.33</v>
      </c>
      <c r="O355" s="71">
        <v>1292</v>
      </c>
      <c r="Q355" s="51"/>
      <c r="R355" s="99"/>
      <c r="S355" s="99"/>
      <c r="V355" s="71"/>
      <c r="W355" s="71"/>
      <c r="X355" s="71"/>
    </row>
    <row r="356" spans="8:24">
      <c r="H356" s="51">
        <v>41369</v>
      </c>
      <c r="I356" s="75">
        <v>0</v>
      </c>
      <c r="J356" s="75">
        <v>0</v>
      </c>
      <c r="K356" s="75">
        <v>0</v>
      </c>
      <c r="L356" s="75">
        <v>0</v>
      </c>
      <c r="M356" s="75">
        <v>0</v>
      </c>
      <c r="N356" s="71">
        <v>0</v>
      </c>
      <c r="O356" s="71">
        <v>1276</v>
      </c>
      <c r="Q356" s="51"/>
      <c r="R356" s="99"/>
      <c r="S356" s="99"/>
      <c r="V356" s="71"/>
      <c r="W356" s="71"/>
      <c r="X356" s="71"/>
    </row>
    <row r="357" spans="8:24">
      <c r="H357" s="51">
        <v>41371</v>
      </c>
      <c r="I357" s="75">
        <v>24.8</v>
      </c>
      <c r="J357" s="75">
        <v>12.47</v>
      </c>
      <c r="K357" s="75">
        <v>21.32</v>
      </c>
      <c r="L357" s="75">
        <v>2.37</v>
      </c>
      <c r="M357" s="75">
        <v>4.1900000000000004</v>
      </c>
      <c r="N357" s="71">
        <v>5.26</v>
      </c>
      <c r="O357" s="71">
        <v>0</v>
      </c>
      <c r="Q357" s="51"/>
      <c r="R357" s="99"/>
      <c r="S357" s="99"/>
      <c r="V357" s="71"/>
      <c r="W357" s="71"/>
      <c r="X357" s="71"/>
    </row>
    <row r="358" spans="8:24">
      <c r="H358" s="51">
        <v>41376</v>
      </c>
      <c r="I358" s="96">
        <v>24.44</v>
      </c>
      <c r="J358" s="96">
        <v>12.07</v>
      </c>
      <c r="K358" s="96">
        <v>20.43</v>
      </c>
      <c r="L358" s="96">
        <v>2.39</v>
      </c>
      <c r="M358" s="96">
        <v>4.13</v>
      </c>
      <c r="N358" s="71">
        <v>5.05</v>
      </c>
      <c r="O358" s="71">
        <v>1259</v>
      </c>
      <c r="Q358" s="51"/>
      <c r="R358" s="99"/>
      <c r="S358" s="99"/>
      <c r="V358" s="71"/>
      <c r="W358" s="71"/>
      <c r="X358" s="71"/>
    </row>
    <row r="359" spans="8:24">
      <c r="H359" s="51">
        <v>41383</v>
      </c>
      <c r="I359" s="96">
        <v>24.44</v>
      </c>
      <c r="J359" s="96">
        <v>12.24</v>
      </c>
      <c r="K359" s="96">
        <v>20.22</v>
      </c>
      <c r="L359" s="96">
        <v>2.39</v>
      </c>
      <c r="M359" s="96">
        <v>4.09</v>
      </c>
      <c r="N359" s="71">
        <v>5.13</v>
      </c>
      <c r="O359" s="71">
        <v>1244</v>
      </c>
      <c r="Q359" s="51"/>
      <c r="R359" s="99"/>
      <c r="S359" s="99"/>
      <c r="V359" s="71"/>
      <c r="W359" s="71"/>
      <c r="X359" s="71"/>
    </row>
    <row r="360" spans="8:24">
      <c r="H360" s="51">
        <v>41390</v>
      </c>
      <c r="I360" s="96">
        <v>24.72</v>
      </c>
      <c r="J360" s="96">
        <v>12.32</v>
      </c>
      <c r="K360" s="96">
        <v>20.34</v>
      </c>
      <c r="L360" s="96">
        <v>2.38</v>
      </c>
      <c r="M360" s="96">
        <v>4.0599999999999996</v>
      </c>
      <c r="N360" s="71">
        <v>5.19</v>
      </c>
      <c r="O360" s="71">
        <v>1243</v>
      </c>
      <c r="Q360" s="51"/>
      <c r="R360" s="99"/>
      <c r="S360" s="99"/>
      <c r="V360" s="71"/>
      <c r="W360" s="71"/>
      <c r="X360" s="71"/>
    </row>
    <row r="361" spans="8:24">
      <c r="H361" s="51">
        <v>41397</v>
      </c>
      <c r="I361" s="96">
        <v>24.08</v>
      </c>
      <c r="J361" s="96">
        <v>12.25</v>
      </c>
      <c r="K361" s="96">
        <v>20.89</v>
      </c>
      <c r="L361" s="96">
        <v>2.38</v>
      </c>
      <c r="M361" s="96">
        <v>4.04</v>
      </c>
      <c r="N361" s="71">
        <v>5.15</v>
      </c>
      <c r="O361" s="71">
        <v>1249</v>
      </c>
      <c r="Q361" s="51"/>
      <c r="R361" s="99"/>
      <c r="S361" s="99"/>
      <c r="V361" s="71"/>
      <c r="W361" s="71"/>
      <c r="X361" s="71"/>
    </row>
    <row r="362" spans="8:24">
      <c r="H362" s="51">
        <v>41404</v>
      </c>
      <c r="I362" s="96">
        <v>24.66</v>
      </c>
      <c r="J362" s="96">
        <v>12.27</v>
      </c>
      <c r="K362" s="96">
        <v>20.93</v>
      </c>
      <c r="L362" s="96">
        <v>2.38</v>
      </c>
      <c r="M362" s="96">
        <v>4.05</v>
      </c>
      <c r="N362" s="71">
        <v>5.15</v>
      </c>
      <c r="O362" s="71">
        <v>1248</v>
      </c>
      <c r="Q362" s="51"/>
      <c r="R362" s="99"/>
      <c r="S362" s="99"/>
      <c r="V362" s="71"/>
      <c r="W362" s="71"/>
      <c r="X362" s="71"/>
    </row>
    <row r="363" spans="8:24">
      <c r="H363" s="51">
        <v>41411</v>
      </c>
      <c r="I363" s="96">
        <v>25.2</v>
      </c>
      <c r="J363" s="96">
        <v>12.51</v>
      </c>
      <c r="K363" s="96">
        <v>20.9</v>
      </c>
      <c r="L363" s="96">
        <v>2.38</v>
      </c>
      <c r="M363" s="96">
        <v>4.07</v>
      </c>
      <c r="N363" s="71">
        <v>5.24</v>
      </c>
      <c r="O363" s="71">
        <v>1249</v>
      </c>
      <c r="Q363" s="51"/>
      <c r="R363" s="99"/>
      <c r="S363" s="99"/>
      <c r="V363" s="71"/>
      <c r="W363" s="71"/>
      <c r="X363" s="71"/>
    </row>
    <row r="364" spans="8:24">
      <c r="H364" s="51">
        <v>41418</v>
      </c>
      <c r="I364" s="96">
        <v>25.6</v>
      </c>
      <c r="J364" s="96">
        <v>13.37</v>
      </c>
      <c r="K364" s="96">
        <v>20.77</v>
      </c>
      <c r="L364" s="96">
        <v>2.38</v>
      </c>
      <c r="M364" s="96">
        <v>4.12</v>
      </c>
      <c r="N364" s="71">
        <v>5.63</v>
      </c>
      <c r="O364" s="71">
        <v>1249</v>
      </c>
      <c r="Q364" s="51"/>
      <c r="R364" s="99"/>
      <c r="S364" s="99"/>
      <c r="V364" s="71"/>
      <c r="W364" s="71"/>
      <c r="X364" s="71"/>
    </row>
    <row r="365" spans="8:24">
      <c r="H365" s="51">
        <v>41425</v>
      </c>
      <c r="I365" s="96">
        <v>26.09</v>
      </c>
      <c r="J365" s="96">
        <v>13.91</v>
      </c>
      <c r="K365" s="96">
        <v>21.16</v>
      </c>
      <c r="L365" s="96">
        <v>2.38</v>
      </c>
      <c r="M365" s="96">
        <v>4.16</v>
      </c>
      <c r="N365" s="71">
        <v>5.83</v>
      </c>
      <c r="O365" s="71">
        <v>1254</v>
      </c>
      <c r="Q365" s="51"/>
      <c r="R365" s="99"/>
      <c r="S365" s="99"/>
      <c r="V365" s="71"/>
      <c r="W365" s="71"/>
      <c r="X365" s="71"/>
    </row>
    <row r="366" spans="8:24">
      <c r="H366" s="51">
        <v>41432</v>
      </c>
      <c r="I366" s="96">
        <v>26.39</v>
      </c>
      <c r="J366" s="96">
        <v>14.4</v>
      </c>
      <c r="K366" s="96">
        <v>21.67</v>
      </c>
      <c r="L366" s="96">
        <v>2.4</v>
      </c>
      <c r="M366" s="96">
        <v>4.24</v>
      </c>
      <c r="N366" s="71">
        <v>6.01</v>
      </c>
      <c r="O366" s="71">
        <v>1255</v>
      </c>
      <c r="Q366" s="51"/>
      <c r="R366" s="99"/>
      <c r="S366" s="99"/>
      <c r="V366" s="71"/>
      <c r="W366" s="71"/>
      <c r="X366" s="71"/>
    </row>
    <row r="367" spans="8:24">
      <c r="H367" s="51">
        <v>41439</v>
      </c>
      <c r="I367" s="96">
        <v>26.74</v>
      </c>
      <c r="J367" s="96">
        <v>14.35</v>
      </c>
      <c r="K367" s="96">
        <v>21.64</v>
      </c>
      <c r="L367" s="96">
        <v>2.4</v>
      </c>
      <c r="M367" s="96">
        <v>4.28</v>
      </c>
      <c r="N367" s="71">
        <v>5.98</v>
      </c>
      <c r="O367" s="71">
        <v>1258</v>
      </c>
      <c r="Q367" s="51"/>
      <c r="R367" s="99"/>
      <c r="S367" s="99"/>
      <c r="V367" s="71"/>
      <c r="W367" s="71"/>
      <c r="X367" s="71"/>
    </row>
    <row r="368" spans="8:24">
      <c r="H368" s="51">
        <v>41446</v>
      </c>
      <c r="I368" s="96">
        <v>27.32</v>
      </c>
      <c r="J368" s="96">
        <v>14.45</v>
      </c>
      <c r="K368" s="96">
        <v>21.95</v>
      </c>
      <c r="L368" s="96">
        <v>2.39</v>
      </c>
      <c r="M368" s="96">
        <v>4.25</v>
      </c>
      <c r="N368" s="71">
        <v>6.04</v>
      </c>
      <c r="O368" s="71">
        <v>1273</v>
      </c>
      <c r="Q368" s="51"/>
      <c r="R368" s="99"/>
      <c r="S368" s="99"/>
      <c r="V368" s="71"/>
      <c r="W368" s="71"/>
      <c r="X368" s="71"/>
    </row>
    <row r="369" spans="8:24">
      <c r="H369" s="51">
        <v>41453</v>
      </c>
      <c r="I369" s="96">
        <v>28.22</v>
      </c>
      <c r="J369" s="96">
        <v>14.4</v>
      </c>
      <c r="K369" s="96">
        <v>21.73</v>
      </c>
      <c r="L369" s="96">
        <v>2.41</v>
      </c>
      <c r="M369" s="96">
        <v>4.18</v>
      </c>
      <c r="N369" s="71">
        <v>5.97</v>
      </c>
      <c r="O369" s="71">
        <v>1274</v>
      </c>
      <c r="Q369" s="51"/>
      <c r="R369" s="99"/>
      <c r="S369" s="99"/>
      <c r="V369" s="71"/>
      <c r="W369" s="71"/>
      <c r="X369" s="71"/>
    </row>
    <row r="370" spans="8:24">
      <c r="H370" s="51">
        <v>41460</v>
      </c>
      <c r="I370" s="96">
        <v>28.37</v>
      </c>
      <c r="J370" s="96">
        <v>14.39</v>
      </c>
      <c r="K370" s="96">
        <v>21.6</v>
      </c>
      <c r="L370" s="96">
        <v>2.42</v>
      </c>
      <c r="M370" s="96">
        <v>4.12</v>
      </c>
      <c r="N370" s="71">
        <v>5.95</v>
      </c>
      <c r="O370" s="71">
        <v>1277</v>
      </c>
      <c r="Q370" s="51"/>
      <c r="R370" s="99"/>
      <c r="S370" s="99"/>
      <c r="V370" s="71"/>
      <c r="W370" s="71"/>
      <c r="X370" s="71"/>
    </row>
    <row r="371" spans="8:24">
      <c r="H371" s="51">
        <v>41467</v>
      </c>
      <c r="I371" s="96">
        <v>28.89</v>
      </c>
      <c r="J371" s="96">
        <v>14.46</v>
      </c>
      <c r="K371" s="96">
        <v>21.86</v>
      </c>
      <c r="L371" s="96">
        <v>2.4500000000000002</v>
      </c>
      <c r="M371" s="96">
        <v>4.09</v>
      </c>
      <c r="N371" s="71">
        <v>5.91</v>
      </c>
      <c r="O371" s="71">
        <v>1277</v>
      </c>
      <c r="Q371" s="51"/>
      <c r="R371" s="99"/>
      <c r="S371" s="99"/>
      <c r="V371" s="71"/>
      <c r="W371" s="71"/>
      <c r="X371" s="71"/>
    </row>
    <row r="372" spans="8:24">
      <c r="H372" s="51">
        <v>41474</v>
      </c>
      <c r="I372" s="96">
        <v>29.36</v>
      </c>
      <c r="J372" s="96">
        <v>14.64</v>
      </c>
      <c r="K372" s="96">
        <v>21.7</v>
      </c>
      <c r="L372" s="96">
        <v>2.46</v>
      </c>
      <c r="M372" s="96">
        <v>4.09</v>
      </c>
      <c r="N372" s="71">
        <v>5.96</v>
      </c>
      <c r="O372" s="71">
        <v>1281</v>
      </c>
      <c r="Q372" s="51"/>
      <c r="R372" s="99"/>
      <c r="S372" s="99"/>
      <c r="V372" s="71"/>
      <c r="W372" s="71"/>
      <c r="X372" s="71"/>
    </row>
    <row r="373" spans="8:24">
      <c r="H373" s="51">
        <v>41481</v>
      </c>
      <c r="I373" s="96">
        <v>30.72</v>
      </c>
      <c r="J373" s="96">
        <v>15.09</v>
      </c>
      <c r="K373" s="96">
        <v>22</v>
      </c>
      <c r="L373" s="96">
        <v>2.4500000000000002</v>
      </c>
      <c r="M373" s="96">
        <v>4.08</v>
      </c>
      <c r="N373" s="71">
        <v>6.16</v>
      </c>
      <c r="O373" s="71">
        <v>1284</v>
      </c>
      <c r="Q373" s="51"/>
      <c r="R373" s="99"/>
      <c r="S373" s="99"/>
      <c r="V373" s="71"/>
      <c r="W373" s="71"/>
      <c r="X373" s="71"/>
    </row>
    <row r="374" spans="8:24">
      <c r="H374" s="51">
        <v>41488</v>
      </c>
      <c r="I374" s="96">
        <v>30.68</v>
      </c>
      <c r="J374" s="96">
        <v>15.52</v>
      </c>
      <c r="K374" s="96">
        <v>22.25</v>
      </c>
      <c r="L374" s="96">
        <v>2.4700000000000002</v>
      </c>
      <c r="M374" s="96">
        <v>4.0599999999999996</v>
      </c>
      <c r="N374" s="71">
        <v>6.29</v>
      </c>
      <c r="O374" s="71">
        <v>1292</v>
      </c>
      <c r="Q374" s="51"/>
      <c r="R374" s="99"/>
      <c r="S374" s="99"/>
      <c r="V374" s="71"/>
      <c r="W374" s="71"/>
      <c r="X374" s="71"/>
    </row>
    <row r="375" spans="8:24">
      <c r="H375" s="51">
        <v>41495</v>
      </c>
      <c r="I375" s="96">
        <v>30.83</v>
      </c>
      <c r="J375" s="96">
        <v>15.81</v>
      </c>
      <c r="K375" s="96">
        <v>23.27</v>
      </c>
      <c r="L375" s="96">
        <v>2.46</v>
      </c>
      <c r="M375" s="96">
        <v>4.04</v>
      </c>
      <c r="N375" s="71">
        <v>6.43</v>
      </c>
      <c r="O375" s="71">
        <v>1310</v>
      </c>
      <c r="Q375" s="51"/>
      <c r="R375" s="99"/>
      <c r="S375" s="99"/>
      <c r="V375" s="71"/>
      <c r="W375" s="71"/>
      <c r="X375" s="71"/>
    </row>
    <row r="376" spans="8:24">
      <c r="H376" s="51">
        <v>41502</v>
      </c>
      <c r="I376" s="96">
        <v>32.4</v>
      </c>
      <c r="J376" s="96">
        <v>15.96</v>
      </c>
      <c r="K376" s="96">
        <v>23.1</v>
      </c>
      <c r="L376" s="96">
        <v>2.4700000000000002</v>
      </c>
      <c r="M376" s="96">
        <v>4.03</v>
      </c>
      <c r="N376" s="71">
        <v>6.46</v>
      </c>
      <c r="O376" s="71">
        <v>1320</v>
      </c>
      <c r="Q376" s="51"/>
      <c r="R376" s="99"/>
      <c r="S376" s="99"/>
      <c r="V376" s="71"/>
      <c r="W376" s="71"/>
      <c r="X376" s="71"/>
    </row>
    <row r="377" spans="8:24">
      <c r="H377" s="51">
        <v>41509</v>
      </c>
      <c r="I377" s="96">
        <v>31.74</v>
      </c>
      <c r="J377" s="96">
        <v>15.92</v>
      </c>
      <c r="K377" s="96">
        <v>23.66</v>
      </c>
      <c r="L377" s="96">
        <v>2.4700000000000002</v>
      </c>
      <c r="M377" s="96">
        <v>4.12</v>
      </c>
      <c r="N377" s="71">
        <v>6.46</v>
      </c>
      <c r="O377" s="71">
        <v>1321</v>
      </c>
      <c r="Q377" s="51"/>
      <c r="R377" s="99"/>
      <c r="S377" s="99"/>
      <c r="V377" s="71"/>
      <c r="W377" s="71"/>
      <c r="X377" s="71"/>
    </row>
    <row r="378" spans="8:24">
      <c r="H378" s="51">
        <v>41516</v>
      </c>
      <c r="I378" s="96">
        <v>31.98</v>
      </c>
      <c r="J378" s="96">
        <v>16.05</v>
      </c>
      <c r="K378" s="96">
        <v>23.86</v>
      </c>
      <c r="L378" s="96">
        <v>2.4500000000000002</v>
      </c>
      <c r="M378" s="96">
        <v>4.25</v>
      </c>
      <c r="N378" s="71">
        <v>6.54</v>
      </c>
      <c r="O378" s="71">
        <v>1326</v>
      </c>
      <c r="Q378" s="51"/>
      <c r="R378" s="99"/>
      <c r="S378" s="99"/>
      <c r="V378" s="71"/>
      <c r="W378" s="71"/>
      <c r="X378" s="71"/>
    </row>
    <row r="379" spans="8:24">
      <c r="H379" s="51">
        <v>41523</v>
      </c>
      <c r="I379" s="96">
        <v>31.44</v>
      </c>
      <c r="J379" s="96">
        <v>16.100000000000001</v>
      </c>
      <c r="K379" s="96">
        <v>23.96</v>
      </c>
      <c r="L379" s="96">
        <v>2.4500000000000002</v>
      </c>
      <c r="M379" s="96">
        <v>4.33</v>
      </c>
      <c r="N379" s="71">
        <v>6.56</v>
      </c>
      <c r="O379" s="71">
        <v>1330</v>
      </c>
      <c r="Q379" s="51"/>
      <c r="R379" s="99"/>
      <c r="S379" s="99"/>
      <c r="V379" s="71"/>
      <c r="W379" s="71"/>
      <c r="X379" s="71"/>
    </row>
    <row r="380" spans="8:24">
      <c r="H380" s="51">
        <v>41530</v>
      </c>
      <c r="I380" s="96">
        <v>31.23</v>
      </c>
      <c r="J380" s="96">
        <v>16.05</v>
      </c>
      <c r="K380" s="96">
        <v>23.94</v>
      </c>
      <c r="L380" s="96">
        <v>2.46</v>
      </c>
      <c r="M380" s="96">
        <v>4.3499999999999996</v>
      </c>
      <c r="N380" s="71">
        <v>6.52</v>
      </c>
      <c r="O380" s="71">
        <v>1329</v>
      </c>
      <c r="Q380" s="51"/>
      <c r="R380" s="99"/>
      <c r="S380" s="99"/>
      <c r="V380" s="71"/>
      <c r="W380" s="71"/>
      <c r="X380" s="71"/>
    </row>
    <row r="381" spans="8:24">
      <c r="H381" s="51">
        <v>41535</v>
      </c>
      <c r="I381" s="96">
        <v>30.77</v>
      </c>
      <c r="J381" s="96">
        <v>15.91</v>
      </c>
      <c r="K381" s="96">
        <v>23.85</v>
      </c>
      <c r="L381" s="96">
        <v>2.4500000000000002</v>
      </c>
      <c r="M381" s="96">
        <v>4.3899999999999997</v>
      </c>
      <c r="N381" s="71">
        <v>6.5</v>
      </c>
      <c r="O381" s="71">
        <v>0</v>
      </c>
      <c r="Q381" s="51"/>
      <c r="R381" s="99"/>
      <c r="S381" s="99"/>
      <c r="V381" s="71"/>
      <c r="W381" s="71"/>
      <c r="X381" s="71"/>
    </row>
    <row r="382" spans="8:24">
      <c r="H382" s="51">
        <v>41537</v>
      </c>
      <c r="I382" s="96">
        <v>0</v>
      </c>
      <c r="J382" s="96">
        <v>0</v>
      </c>
      <c r="K382" s="96">
        <v>0</v>
      </c>
      <c r="L382" s="96">
        <v>0</v>
      </c>
      <c r="M382" s="96">
        <v>0</v>
      </c>
      <c r="N382" s="71">
        <v>0</v>
      </c>
      <c r="O382" s="71">
        <v>1336</v>
      </c>
      <c r="Q382" s="51"/>
      <c r="R382" s="99"/>
      <c r="S382" s="99"/>
      <c r="V382" s="71"/>
      <c r="W382" s="71"/>
      <c r="X382" s="71"/>
    </row>
    <row r="383" spans="8:24">
      <c r="H383" s="51">
        <v>41544</v>
      </c>
      <c r="I383" s="96">
        <v>29.73</v>
      </c>
      <c r="J383" s="96">
        <v>15.87</v>
      </c>
      <c r="K383" s="96">
        <v>23.72</v>
      </c>
      <c r="L383" s="96">
        <v>2.4500000000000002</v>
      </c>
      <c r="M383" s="96">
        <v>4.4400000000000004</v>
      </c>
      <c r="N383" s="71">
        <v>6.48</v>
      </c>
      <c r="O383" s="71">
        <v>1342</v>
      </c>
      <c r="Q383" s="51"/>
      <c r="R383" s="99"/>
      <c r="S383" s="99"/>
      <c r="V383" s="71"/>
      <c r="W383" s="71"/>
      <c r="X383" s="71"/>
    </row>
    <row r="384" spans="8:24">
      <c r="H384" s="51">
        <v>41558</v>
      </c>
      <c r="I384" s="96">
        <v>28.64</v>
      </c>
      <c r="J384" s="96">
        <v>15.69</v>
      </c>
      <c r="K384" s="96">
        <v>23.63</v>
      </c>
      <c r="L384" s="96">
        <v>2.4300000000000002</v>
      </c>
      <c r="M384" s="96">
        <v>4.51</v>
      </c>
      <c r="N384" s="71">
        <v>6.46</v>
      </c>
      <c r="O384" s="71">
        <v>1338</v>
      </c>
      <c r="Q384" s="51"/>
      <c r="R384" s="99"/>
      <c r="S384" s="99"/>
      <c r="V384" s="71"/>
      <c r="W384" s="71"/>
      <c r="X384" s="71"/>
    </row>
    <row r="385" spans="8:24">
      <c r="H385" s="51">
        <v>41565</v>
      </c>
      <c r="I385" s="96">
        <v>27.57</v>
      </c>
      <c r="J385" s="96">
        <v>15.57</v>
      </c>
      <c r="K385" s="96">
        <v>23.51</v>
      </c>
      <c r="L385" s="96">
        <v>2.4</v>
      </c>
      <c r="M385" s="96">
        <v>4.54</v>
      </c>
      <c r="N385" s="71">
        <v>6.52</v>
      </c>
      <c r="O385" s="71">
        <v>1336</v>
      </c>
      <c r="Q385" s="51"/>
      <c r="R385" s="99"/>
      <c r="S385" s="99"/>
      <c r="V385" s="71"/>
      <c r="W385" s="71"/>
      <c r="X385" s="71"/>
    </row>
    <row r="386" spans="8:24">
      <c r="H386" s="51">
        <v>41572</v>
      </c>
      <c r="I386" s="96">
        <v>26.17</v>
      </c>
      <c r="J386" s="96">
        <v>15.55</v>
      </c>
      <c r="K386" s="96">
        <v>23.57</v>
      </c>
      <c r="L386" s="96">
        <v>2.4</v>
      </c>
      <c r="M386" s="96">
        <v>4.53</v>
      </c>
      <c r="N386" s="71">
        <v>6.52</v>
      </c>
      <c r="O386" s="71">
        <v>1336</v>
      </c>
      <c r="Q386" s="51"/>
      <c r="R386" s="99"/>
      <c r="S386" s="99"/>
      <c r="V386" s="71"/>
      <c r="W386" s="71"/>
      <c r="X386" s="71"/>
    </row>
    <row r="387" spans="8:24">
      <c r="H387" s="51">
        <v>41579</v>
      </c>
      <c r="I387" s="96">
        <v>24.76</v>
      </c>
      <c r="J387" s="96">
        <v>15.44</v>
      </c>
      <c r="K387" s="96">
        <v>23.53</v>
      </c>
      <c r="L387" s="96">
        <v>2.37</v>
      </c>
      <c r="M387" s="96">
        <v>4.49</v>
      </c>
      <c r="N387" s="71">
        <v>6.54</v>
      </c>
      <c r="O387" s="71">
        <v>1331</v>
      </c>
      <c r="Q387" s="51"/>
      <c r="R387" s="99"/>
      <c r="S387" s="99"/>
      <c r="V387" s="71"/>
      <c r="W387" s="71"/>
      <c r="X387" s="71"/>
    </row>
    <row r="388" spans="8:24">
      <c r="H388" s="51">
        <v>41586</v>
      </c>
      <c r="I388" s="96">
        <v>24.26</v>
      </c>
      <c r="J388" s="96">
        <v>15.48</v>
      </c>
      <c r="K388" s="96">
        <v>23.51</v>
      </c>
      <c r="L388" s="96">
        <v>2.37</v>
      </c>
      <c r="M388" s="96">
        <v>4.45</v>
      </c>
      <c r="N388" s="71">
        <v>6.58</v>
      </c>
      <c r="O388" s="71">
        <v>1332</v>
      </c>
      <c r="Q388" s="51"/>
      <c r="R388" s="99"/>
      <c r="S388" s="99"/>
      <c r="V388" s="71"/>
      <c r="W388" s="71"/>
      <c r="X388" s="71"/>
    </row>
    <row r="389" spans="8:24">
      <c r="H389" s="51">
        <v>41593</v>
      </c>
      <c r="I389" s="96">
        <v>23.69</v>
      </c>
      <c r="J389" s="96">
        <v>15.58</v>
      </c>
      <c r="K389" s="96">
        <v>23.71</v>
      </c>
      <c r="L389" s="96">
        <v>2.4</v>
      </c>
      <c r="M389" s="96">
        <v>4.3899999999999997</v>
      </c>
      <c r="N389" s="71">
        <v>6.52</v>
      </c>
      <c r="O389" s="71">
        <v>1324</v>
      </c>
      <c r="Q389" s="51"/>
      <c r="R389" s="99"/>
      <c r="S389" s="99"/>
      <c r="V389" s="71"/>
      <c r="W389" s="71"/>
      <c r="X389" s="71"/>
    </row>
    <row r="390" spans="8:24">
      <c r="H390" s="51">
        <v>41600</v>
      </c>
      <c r="I390" s="96">
        <v>23.3</v>
      </c>
      <c r="J390" s="96">
        <v>15.71</v>
      </c>
      <c r="K390" s="96">
        <v>23.81</v>
      </c>
      <c r="L390" s="96">
        <v>2.38</v>
      </c>
      <c r="M390" s="96">
        <v>4.3499999999999996</v>
      </c>
      <c r="N390" s="71">
        <v>6.63</v>
      </c>
      <c r="O390" s="71">
        <v>1328</v>
      </c>
      <c r="Q390" s="51"/>
      <c r="R390" s="99"/>
      <c r="S390" s="99"/>
      <c r="V390" s="71"/>
      <c r="W390" s="71"/>
      <c r="X390" s="71"/>
    </row>
    <row r="391" spans="8:24">
      <c r="H391" s="51">
        <v>41607</v>
      </c>
      <c r="I391" s="96">
        <v>23.94</v>
      </c>
      <c r="J391" s="96">
        <v>15.77</v>
      </c>
      <c r="K391" s="96">
        <v>23.76</v>
      </c>
      <c r="L391" s="96">
        <v>2.36</v>
      </c>
      <c r="M391" s="96">
        <v>4.37</v>
      </c>
      <c r="N391" s="71">
        <v>6.72</v>
      </c>
      <c r="O391" s="71">
        <v>1328</v>
      </c>
      <c r="Q391" s="51"/>
      <c r="R391" s="99"/>
      <c r="S391" s="99"/>
      <c r="V391" s="71"/>
      <c r="W391" s="71"/>
      <c r="X391" s="71"/>
    </row>
    <row r="392" spans="8:24">
      <c r="H392" s="51">
        <v>41614</v>
      </c>
      <c r="I392" s="96">
        <v>23.52</v>
      </c>
      <c r="J392" s="96">
        <v>15.82</v>
      </c>
      <c r="K392" s="96">
        <v>23.81</v>
      </c>
      <c r="L392" s="96">
        <v>2.36</v>
      </c>
      <c r="M392" s="96">
        <v>4.3600000000000003</v>
      </c>
      <c r="N392" s="71">
        <v>6.73</v>
      </c>
      <c r="O392" s="71">
        <v>1332</v>
      </c>
      <c r="Q392" s="51"/>
      <c r="R392" s="99"/>
      <c r="S392" s="99"/>
      <c r="V392" s="71"/>
      <c r="W392" s="71"/>
      <c r="X392" s="71"/>
    </row>
    <row r="393" spans="8:24">
      <c r="H393" s="51">
        <v>41621</v>
      </c>
      <c r="I393" s="96">
        <v>23.43</v>
      </c>
      <c r="J393" s="96">
        <v>15.74</v>
      </c>
      <c r="K393" s="96">
        <v>23.76</v>
      </c>
      <c r="L393" s="96">
        <v>2.37</v>
      </c>
      <c r="M393" s="96">
        <v>4.3499999999999996</v>
      </c>
      <c r="N393" s="71">
        <v>6.67</v>
      </c>
      <c r="O393" s="71">
        <v>1334</v>
      </c>
      <c r="Q393" s="51"/>
      <c r="R393" s="99"/>
      <c r="S393" s="99"/>
      <c r="V393" s="71"/>
      <c r="W393" s="71"/>
      <c r="X393" s="71"/>
    </row>
    <row r="394" spans="8:24">
      <c r="H394" s="51">
        <v>41628</v>
      </c>
      <c r="I394" s="96">
        <v>23.41</v>
      </c>
      <c r="J394" s="96">
        <v>15.61</v>
      </c>
      <c r="K394" s="96">
        <v>23.78</v>
      </c>
      <c r="L394" s="96">
        <v>2.36</v>
      </c>
      <c r="M394" s="96">
        <v>4.3</v>
      </c>
      <c r="N394" s="71">
        <v>6.65</v>
      </c>
      <c r="O394" s="71">
        <v>1331</v>
      </c>
      <c r="Q394" s="51"/>
      <c r="R394" s="99"/>
      <c r="S394" s="99"/>
      <c r="V394" s="71"/>
      <c r="W394" s="71"/>
      <c r="X394" s="71"/>
    </row>
    <row r="395" spans="8:24">
      <c r="H395" s="51">
        <v>41635</v>
      </c>
      <c r="I395" s="96">
        <v>23.24</v>
      </c>
      <c r="J395" s="96">
        <v>15.38</v>
      </c>
      <c r="K395" s="96">
        <v>23.83</v>
      </c>
      <c r="L395" s="96">
        <v>2.34</v>
      </c>
      <c r="M395" s="96">
        <v>4.2300000000000004</v>
      </c>
      <c r="N395" s="71">
        <v>6.61</v>
      </c>
      <c r="O395" s="71">
        <v>1334</v>
      </c>
      <c r="Q395" s="51"/>
      <c r="R395" s="99"/>
      <c r="S395" s="99"/>
      <c r="V395" s="71"/>
      <c r="W395" s="71"/>
      <c r="X395" s="71"/>
    </row>
    <row r="396" spans="8:24">
      <c r="H396" s="51">
        <v>41642</v>
      </c>
      <c r="I396" s="96">
        <v>23.94</v>
      </c>
      <c r="J396" s="96">
        <v>15.04</v>
      </c>
      <c r="K396" s="96">
        <v>23.59</v>
      </c>
      <c r="L396" s="96">
        <v>2.35</v>
      </c>
      <c r="M396" s="96">
        <v>4.2</v>
      </c>
      <c r="N396" s="71">
        <v>6.45</v>
      </c>
      <c r="O396" s="71">
        <v>1338</v>
      </c>
      <c r="Q396" s="51"/>
      <c r="R396" s="99"/>
      <c r="S396" s="99"/>
      <c r="V396" s="71"/>
      <c r="W396" s="71"/>
      <c r="X396" s="71"/>
    </row>
    <row r="397" spans="8:24">
      <c r="H397" s="51">
        <v>41649</v>
      </c>
      <c r="I397" s="96">
        <v>23.47</v>
      </c>
      <c r="J397" s="96">
        <v>13.92</v>
      </c>
      <c r="K397" s="96">
        <v>22.73</v>
      </c>
      <c r="L397" s="96">
        <v>2.34</v>
      </c>
      <c r="M397" s="96">
        <v>4.1500000000000004</v>
      </c>
      <c r="N397" s="71">
        <v>5.98</v>
      </c>
      <c r="O397" s="71">
        <v>1330</v>
      </c>
      <c r="Q397" s="51"/>
      <c r="R397" s="99"/>
      <c r="S397" s="99"/>
      <c r="V397" s="71"/>
      <c r="W397" s="71"/>
      <c r="X397" s="71"/>
    </row>
    <row r="398" spans="8:24">
      <c r="H398" s="51">
        <v>41656</v>
      </c>
      <c r="I398" s="96">
        <v>22.7</v>
      </c>
      <c r="J398" s="96">
        <v>13.07</v>
      </c>
      <c r="K398" s="96">
        <v>21.82</v>
      </c>
      <c r="L398" s="96">
        <v>2.33</v>
      </c>
      <c r="M398" s="96">
        <v>4.07</v>
      </c>
      <c r="N398" s="71">
        <v>5.65</v>
      </c>
      <c r="O398" s="71">
        <v>1299</v>
      </c>
      <c r="Q398" s="51"/>
      <c r="R398" s="99"/>
      <c r="S398" s="99"/>
      <c r="V398" s="71"/>
      <c r="W398" s="71"/>
      <c r="X398" s="71"/>
    </row>
    <row r="399" spans="8:24">
      <c r="H399" s="51">
        <v>41663</v>
      </c>
      <c r="I399" s="96">
        <v>21.67</v>
      </c>
      <c r="J399" s="96">
        <v>12.35</v>
      </c>
      <c r="K399" s="96">
        <v>20.64</v>
      </c>
      <c r="L399" s="96">
        <v>2.34</v>
      </c>
      <c r="M399" s="96">
        <v>4.04</v>
      </c>
      <c r="N399" s="71">
        <v>5.31</v>
      </c>
      <c r="O399" s="71">
        <v>1285</v>
      </c>
      <c r="Q399" s="51"/>
      <c r="R399" s="99"/>
      <c r="S399" s="99"/>
      <c r="V399" s="71"/>
      <c r="W399" s="71"/>
      <c r="X399" s="71"/>
    </row>
    <row r="400" spans="8:24">
      <c r="H400" s="51">
        <v>41670</v>
      </c>
      <c r="I400" s="96">
        <v>0</v>
      </c>
      <c r="J400" s="96">
        <v>0</v>
      </c>
      <c r="K400" s="96">
        <v>0</v>
      </c>
      <c r="L400" s="96">
        <v>0</v>
      </c>
      <c r="M400" s="96">
        <v>0</v>
      </c>
      <c r="N400" s="71">
        <v>0</v>
      </c>
      <c r="O400" s="71">
        <v>1279</v>
      </c>
      <c r="Q400" s="51"/>
      <c r="R400" s="99"/>
      <c r="S400" s="99"/>
      <c r="V400" s="71"/>
      <c r="W400" s="71"/>
      <c r="X400" s="71"/>
    </row>
    <row r="401" spans="8:24">
      <c r="H401" s="51">
        <v>41677</v>
      </c>
      <c r="I401" s="96">
        <v>0</v>
      </c>
      <c r="J401" s="96">
        <v>0</v>
      </c>
      <c r="K401" s="96">
        <v>0</v>
      </c>
      <c r="L401" s="96">
        <v>0</v>
      </c>
      <c r="M401" s="96">
        <v>0</v>
      </c>
      <c r="N401" s="71">
        <v>0</v>
      </c>
      <c r="O401" s="71">
        <v>1278</v>
      </c>
      <c r="Q401" s="51"/>
      <c r="R401" s="99"/>
      <c r="S401" s="99"/>
      <c r="V401" s="71"/>
      <c r="W401" s="71"/>
      <c r="X401" s="71"/>
    </row>
    <row r="402" spans="8:24">
      <c r="H402" s="51">
        <v>41684</v>
      </c>
      <c r="I402" s="96">
        <v>22.81</v>
      </c>
      <c r="J402" s="96">
        <v>12.37</v>
      </c>
      <c r="K402" s="96">
        <v>20.94</v>
      </c>
      <c r="L402" s="96">
        <v>2.33</v>
      </c>
      <c r="M402" s="96">
        <v>4.07</v>
      </c>
      <c r="N402" s="71">
        <v>5.33</v>
      </c>
      <c r="O402" s="71">
        <v>1263</v>
      </c>
      <c r="Q402" s="51"/>
      <c r="R402" s="99"/>
      <c r="S402" s="99"/>
      <c r="V402" s="71"/>
      <c r="W402" s="71"/>
      <c r="X402" s="71"/>
    </row>
    <row r="403" spans="8:24">
      <c r="H403" s="51">
        <v>41691</v>
      </c>
      <c r="I403" s="96">
        <v>22.98</v>
      </c>
      <c r="J403" s="96">
        <v>12.19</v>
      </c>
      <c r="K403" s="96">
        <v>20.8</v>
      </c>
      <c r="L403" s="96">
        <v>2.33</v>
      </c>
      <c r="M403" s="96">
        <v>4.04</v>
      </c>
      <c r="N403" s="71">
        <v>5.26</v>
      </c>
      <c r="O403" s="71">
        <v>1264</v>
      </c>
      <c r="Q403" s="51"/>
      <c r="R403" s="99"/>
      <c r="S403" s="99"/>
      <c r="V403" s="71"/>
      <c r="W403" s="71"/>
      <c r="X403" s="71"/>
    </row>
    <row r="404" spans="8:24">
      <c r="H404" s="51">
        <v>41698</v>
      </c>
      <c r="I404" s="96">
        <v>24.1</v>
      </c>
      <c r="J404" s="96">
        <v>11.92</v>
      </c>
      <c r="K404" s="96">
        <v>20.23</v>
      </c>
      <c r="L404" s="96">
        <v>2.36</v>
      </c>
      <c r="M404" s="96">
        <v>4.04</v>
      </c>
      <c r="N404" s="71">
        <v>5.0999999999999996</v>
      </c>
      <c r="O404" s="71">
        <v>1252</v>
      </c>
      <c r="Q404" s="51"/>
      <c r="R404" s="99"/>
      <c r="S404" s="99"/>
      <c r="V404" s="71"/>
      <c r="W404" s="71"/>
      <c r="X404" s="71"/>
    </row>
    <row r="405" spans="8:24">
      <c r="H405" s="51">
        <v>41705</v>
      </c>
      <c r="I405" s="96">
        <v>24.17</v>
      </c>
      <c r="J405" s="96">
        <v>11.62</v>
      </c>
      <c r="K405" s="96">
        <v>19.809999999999999</v>
      </c>
      <c r="L405" s="96">
        <v>2.35</v>
      </c>
      <c r="M405" s="96">
        <v>3.97</v>
      </c>
      <c r="N405" s="71">
        <v>4.96</v>
      </c>
      <c r="O405" s="71">
        <v>1241</v>
      </c>
      <c r="Q405" s="51"/>
      <c r="R405" s="99"/>
      <c r="S405" s="99"/>
      <c r="V405" s="71"/>
      <c r="W405" s="71"/>
      <c r="X405" s="71"/>
    </row>
    <row r="406" spans="8:24">
      <c r="H406" s="51">
        <v>41712</v>
      </c>
      <c r="I406" s="96">
        <v>24.32</v>
      </c>
      <c r="J406" s="96">
        <v>11.38</v>
      </c>
      <c r="K406" s="96">
        <v>19.98</v>
      </c>
      <c r="L406" s="96">
        <v>2.3199999999999998</v>
      </c>
      <c r="M406" s="96">
        <v>3.85</v>
      </c>
      <c r="N406" s="71">
        <v>4.93</v>
      </c>
      <c r="O406" s="71">
        <v>1229</v>
      </c>
      <c r="Q406" s="51"/>
      <c r="R406" s="99"/>
      <c r="S406" s="99"/>
      <c r="V406" s="71"/>
      <c r="W406" s="71"/>
      <c r="X406" s="71"/>
    </row>
    <row r="407" spans="8:24">
      <c r="H407" s="51">
        <v>41719</v>
      </c>
      <c r="I407" s="96">
        <v>23.52</v>
      </c>
      <c r="J407" s="96">
        <v>11.15</v>
      </c>
      <c r="K407" s="96">
        <v>18.989999999999998</v>
      </c>
      <c r="L407" s="96">
        <v>2.33</v>
      </c>
      <c r="M407" s="96">
        <v>3.76</v>
      </c>
      <c r="N407" s="71">
        <v>4.8</v>
      </c>
      <c r="O407" s="71">
        <v>1239</v>
      </c>
      <c r="Q407" s="51"/>
      <c r="R407" s="99"/>
      <c r="S407" s="99"/>
      <c r="V407" s="71"/>
      <c r="W407" s="71"/>
      <c r="X407" s="71"/>
    </row>
    <row r="408" spans="8:24">
      <c r="H408" s="51">
        <v>41726</v>
      </c>
      <c r="I408" s="96">
        <v>23.69</v>
      </c>
      <c r="J408" s="96">
        <v>10.77</v>
      </c>
      <c r="K408" s="96">
        <v>17.93</v>
      </c>
      <c r="L408" s="96">
        <v>2.3199999999999998</v>
      </c>
      <c r="M408" s="96">
        <v>3.75</v>
      </c>
      <c r="N408" s="71">
        <v>4.66</v>
      </c>
      <c r="O408" s="71">
        <v>1224</v>
      </c>
      <c r="Q408" s="51"/>
      <c r="R408" s="99"/>
      <c r="S408" s="99"/>
      <c r="V408" s="71"/>
      <c r="W408" s="71"/>
      <c r="X408" s="71"/>
    </row>
    <row r="409" spans="8:24">
      <c r="H409" s="51">
        <v>41733</v>
      </c>
      <c r="I409" s="96">
        <v>22.83</v>
      </c>
      <c r="J409" s="96">
        <v>10.58</v>
      </c>
      <c r="K409" s="96">
        <v>18.399999999999999</v>
      </c>
      <c r="L409" s="96">
        <v>2.31</v>
      </c>
      <c r="M409" s="96">
        <v>3.8</v>
      </c>
      <c r="N409" s="71">
        <v>4.6100000000000003</v>
      </c>
      <c r="O409" s="71">
        <v>1193</v>
      </c>
      <c r="Q409" s="51"/>
      <c r="R409" s="99"/>
      <c r="S409" s="99"/>
      <c r="V409" s="71"/>
      <c r="W409" s="71"/>
      <c r="X409" s="71"/>
    </row>
    <row r="410" spans="8:24">
      <c r="H410" s="51">
        <v>41740</v>
      </c>
      <c r="I410" s="96">
        <v>23.37</v>
      </c>
      <c r="J410" s="96">
        <v>10.5</v>
      </c>
      <c r="K410" s="96">
        <v>18.13</v>
      </c>
      <c r="L410" s="96">
        <v>2.3199999999999998</v>
      </c>
      <c r="M410" s="96">
        <v>3.83</v>
      </c>
      <c r="N410" s="71">
        <v>4.55</v>
      </c>
      <c r="O410" s="71">
        <v>1206</v>
      </c>
      <c r="Q410" s="51"/>
      <c r="R410" s="99"/>
      <c r="S410" s="99"/>
      <c r="V410" s="71"/>
      <c r="W410" s="71"/>
      <c r="X410" s="71"/>
    </row>
    <row r="411" spans="8:24">
      <c r="H411" s="51">
        <v>41747</v>
      </c>
      <c r="I411" s="96">
        <v>22.82</v>
      </c>
      <c r="J411" s="96">
        <v>10.45</v>
      </c>
      <c r="K411" s="96">
        <v>17.64</v>
      </c>
      <c r="L411" s="96">
        <v>2.34</v>
      </c>
      <c r="M411" s="96">
        <v>3.82</v>
      </c>
      <c r="N411" s="71">
        <v>4.5</v>
      </c>
      <c r="O411" s="71">
        <v>1205</v>
      </c>
      <c r="Q411" s="51"/>
      <c r="R411" s="99"/>
      <c r="S411" s="99"/>
      <c r="V411" s="71"/>
      <c r="W411" s="71"/>
      <c r="X411" s="71"/>
    </row>
    <row r="412" spans="8:24">
      <c r="H412" s="51">
        <v>41754</v>
      </c>
      <c r="I412" s="96">
        <v>20.46</v>
      </c>
      <c r="J412" s="96">
        <v>10.55</v>
      </c>
      <c r="K412" s="96">
        <v>17.170000000000002</v>
      </c>
      <c r="L412" s="96">
        <v>2.38</v>
      </c>
      <c r="M412" s="96">
        <v>3.85</v>
      </c>
      <c r="N412" s="71">
        <v>4.46</v>
      </c>
      <c r="O412" s="71">
        <v>1199</v>
      </c>
      <c r="Q412" s="51"/>
      <c r="R412" s="99"/>
      <c r="S412" s="99"/>
      <c r="V412" s="71"/>
      <c r="W412" s="71"/>
      <c r="X412" s="71"/>
    </row>
    <row r="413" spans="8:24">
      <c r="H413" s="51">
        <v>41761</v>
      </c>
      <c r="I413" s="96">
        <v>22.8</v>
      </c>
      <c r="J413" s="96">
        <v>10.76</v>
      </c>
      <c r="K413" s="96">
        <v>17.309999999999999</v>
      </c>
      <c r="L413" s="96">
        <v>2.36</v>
      </c>
      <c r="M413" s="96">
        <v>3.86</v>
      </c>
      <c r="N413" s="71">
        <v>4.5599999999999996</v>
      </c>
      <c r="O413" s="71">
        <v>1181</v>
      </c>
      <c r="Q413" s="51"/>
      <c r="R413" s="99"/>
      <c r="S413" s="99"/>
      <c r="V413" s="71"/>
      <c r="W413" s="71"/>
      <c r="X413" s="71"/>
    </row>
    <row r="414" spans="8:24">
      <c r="H414" s="51">
        <v>41768</v>
      </c>
      <c r="I414" s="96">
        <v>25.21</v>
      </c>
      <c r="J414" s="96">
        <v>12.99</v>
      </c>
      <c r="K414" s="96">
        <v>18.510000000000002</v>
      </c>
      <c r="L414" s="96">
        <v>2.39</v>
      </c>
      <c r="M414" s="96">
        <v>3.95</v>
      </c>
      <c r="N414" s="71">
        <v>5.45</v>
      </c>
      <c r="O414" s="71">
        <v>1183</v>
      </c>
      <c r="Q414" s="51"/>
      <c r="R414" s="99"/>
      <c r="S414" s="99"/>
      <c r="V414" s="71"/>
      <c r="W414" s="71"/>
      <c r="X414" s="71"/>
    </row>
    <row r="415" spans="8:24">
      <c r="H415" s="51">
        <v>41775</v>
      </c>
      <c r="I415" s="96">
        <v>27.45</v>
      </c>
      <c r="J415" s="96">
        <v>12.64</v>
      </c>
      <c r="K415" s="96">
        <v>20.65</v>
      </c>
      <c r="L415" s="96">
        <v>2.4300000000000002</v>
      </c>
      <c r="M415" s="96">
        <v>4.0199999999999996</v>
      </c>
      <c r="N415" s="71">
        <v>5.63</v>
      </c>
      <c r="O415" s="71">
        <v>1193</v>
      </c>
      <c r="Q415" s="51"/>
      <c r="R415" s="99"/>
      <c r="S415" s="99"/>
      <c r="V415" s="71"/>
      <c r="W415" s="71"/>
      <c r="X415" s="71"/>
    </row>
    <row r="416" spans="8:24">
      <c r="H416" s="51">
        <v>41782</v>
      </c>
      <c r="I416" s="96">
        <v>28.09</v>
      </c>
      <c r="J416" s="96">
        <v>12.78</v>
      </c>
      <c r="K416" s="96">
        <v>20.89</v>
      </c>
      <c r="L416" s="96">
        <v>2.4500000000000002</v>
      </c>
      <c r="M416" s="96">
        <v>4.0199999999999996</v>
      </c>
      <c r="N416" s="71">
        <v>5.65</v>
      </c>
      <c r="O416" s="71">
        <v>1201</v>
      </c>
      <c r="Q416" s="51"/>
      <c r="R416" s="99"/>
      <c r="S416" s="99"/>
      <c r="V416" s="71"/>
      <c r="W416" s="71"/>
      <c r="X416" s="71"/>
    </row>
    <row r="417" spans="8:24">
      <c r="H417" s="51">
        <v>41789</v>
      </c>
      <c r="I417" s="96">
        <v>27.95</v>
      </c>
      <c r="J417" s="96">
        <v>13.37</v>
      </c>
      <c r="K417" s="96">
        <v>21.12</v>
      </c>
      <c r="L417" s="96">
        <v>2.48</v>
      </c>
      <c r="M417" s="96">
        <v>4.09</v>
      </c>
      <c r="N417" s="71">
        <v>5.42</v>
      </c>
      <c r="O417" s="71">
        <v>1205</v>
      </c>
      <c r="Q417" s="51"/>
      <c r="R417" s="99"/>
      <c r="S417" s="99"/>
      <c r="V417" s="71"/>
      <c r="W417" s="71"/>
      <c r="X417" s="71"/>
    </row>
    <row r="418" spans="8:24">
      <c r="H418" s="51">
        <v>41796</v>
      </c>
      <c r="I418" s="96">
        <v>27.34</v>
      </c>
      <c r="J418" s="96">
        <v>13.24</v>
      </c>
      <c r="K418" s="96">
        <v>20.93</v>
      </c>
      <c r="L418" s="96">
        <v>2.4900000000000002</v>
      </c>
      <c r="M418" s="96">
        <v>4.09</v>
      </c>
      <c r="N418" s="71">
        <v>5.34</v>
      </c>
      <c r="O418" s="71">
        <v>1205</v>
      </c>
      <c r="Q418" s="51"/>
      <c r="R418" s="99"/>
      <c r="S418" s="99"/>
      <c r="V418" s="71"/>
      <c r="W418" s="71"/>
      <c r="X418" s="71"/>
    </row>
    <row r="419" spans="8:24">
      <c r="H419" s="51">
        <v>41803</v>
      </c>
      <c r="I419" s="96">
        <v>27.41</v>
      </c>
      <c r="J419" s="96">
        <v>13.2</v>
      </c>
      <c r="K419" s="96">
        <v>21.15</v>
      </c>
      <c r="L419" s="96">
        <v>2.5299999999999998</v>
      </c>
      <c r="M419" s="96">
        <v>4.07</v>
      </c>
      <c r="N419" s="71">
        <v>5.25</v>
      </c>
      <c r="O419" s="71">
        <v>1211</v>
      </c>
      <c r="Q419" s="51"/>
      <c r="R419" s="99"/>
      <c r="S419" s="99"/>
      <c r="V419" s="71"/>
      <c r="W419" s="71"/>
      <c r="X419" s="71"/>
    </row>
    <row r="420" spans="8:24">
      <c r="H420" s="51">
        <v>41810</v>
      </c>
      <c r="I420" s="96">
        <v>27.15</v>
      </c>
      <c r="J420" s="96">
        <v>13.01</v>
      </c>
      <c r="K420" s="96">
        <v>20.87</v>
      </c>
      <c r="L420" s="96">
        <v>2.5</v>
      </c>
      <c r="M420" s="96">
        <v>4.05</v>
      </c>
      <c r="N420" s="71">
        <v>5.21</v>
      </c>
      <c r="O420" s="71">
        <v>1209</v>
      </c>
      <c r="Q420" s="51"/>
      <c r="R420" s="99"/>
      <c r="S420" s="99"/>
      <c r="V420" s="71"/>
      <c r="W420" s="71"/>
      <c r="X420" s="71"/>
    </row>
    <row r="421" spans="8:24">
      <c r="H421" s="51">
        <v>41817</v>
      </c>
      <c r="I421" s="96">
        <v>27.26</v>
      </c>
      <c r="J421" s="96">
        <v>13.01</v>
      </c>
      <c r="K421" s="96">
        <v>20.34</v>
      </c>
      <c r="L421" s="96">
        <v>2.54</v>
      </c>
      <c r="M421" s="96">
        <v>4.0199999999999996</v>
      </c>
      <c r="N421" s="71">
        <v>5.1100000000000003</v>
      </c>
      <c r="O421" s="71">
        <v>1205</v>
      </c>
      <c r="Q421" s="51"/>
      <c r="R421" s="99"/>
      <c r="S421" s="99"/>
      <c r="V421" s="71"/>
      <c r="W421" s="71"/>
      <c r="X421" s="71"/>
    </row>
    <row r="422" spans="8:24">
      <c r="H422" s="51">
        <v>41824</v>
      </c>
      <c r="I422" s="96">
        <v>26.62</v>
      </c>
      <c r="J422" s="96">
        <v>12.93</v>
      </c>
      <c r="K422" s="96">
        <v>20.2</v>
      </c>
      <c r="L422" s="96">
        <v>2.57</v>
      </c>
      <c r="M422" s="96">
        <v>4.01</v>
      </c>
      <c r="N422" s="71">
        <v>5.05</v>
      </c>
      <c r="O422" s="71">
        <v>1202</v>
      </c>
      <c r="Q422" s="51"/>
      <c r="R422" s="99"/>
      <c r="S422" s="99"/>
      <c r="V422" s="71"/>
      <c r="W422" s="71"/>
      <c r="X422" s="71"/>
    </row>
    <row r="423" spans="8:24">
      <c r="H423" s="51">
        <v>41831</v>
      </c>
      <c r="I423" s="96">
        <v>26.73</v>
      </c>
      <c r="J423" s="96">
        <v>13.33</v>
      </c>
      <c r="K423" s="96">
        <v>20.78</v>
      </c>
      <c r="L423" s="96">
        <v>2.6</v>
      </c>
      <c r="M423" s="96">
        <v>3.92</v>
      </c>
      <c r="N423" s="71">
        <v>5.14</v>
      </c>
      <c r="O423" s="71">
        <v>1198</v>
      </c>
      <c r="Q423" s="51"/>
      <c r="R423" s="99"/>
      <c r="S423" s="99"/>
      <c r="V423" s="71"/>
      <c r="W423" s="71"/>
      <c r="X423" s="71"/>
    </row>
    <row r="424" spans="8:24">
      <c r="H424" s="51">
        <v>41838</v>
      </c>
      <c r="I424" s="96">
        <v>26.43</v>
      </c>
      <c r="J424" s="96">
        <v>13.84</v>
      </c>
      <c r="K424" s="96">
        <v>21.13</v>
      </c>
      <c r="L424" s="96">
        <v>2.64</v>
      </c>
      <c r="M424" s="96">
        <v>3.89</v>
      </c>
      <c r="N424" s="71">
        <v>5.25</v>
      </c>
      <c r="O424" s="71">
        <v>1198</v>
      </c>
      <c r="Q424" s="51"/>
      <c r="R424" s="99"/>
      <c r="S424" s="99"/>
      <c r="V424" s="71"/>
      <c r="W424" s="71"/>
      <c r="X424" s="71"/>
    </row>
    <row r="425" spans="8:24">
      <c r="H425" s="51">
        <v>41845</v>
      </c>
      <c r="I425" s="96">
        <v>26.61</v>
      </c>
      <c r="J425" s="96">
        <v>13.97</v>
      </c>
      <c r="K425" s="96">
        <v>21.28</v>
      </c>
      <c r="L425" s="96">
        <v>2.64</v>
      </c>
      <c r="M425" s="96">
        <v>3.85</v>
      </c>
      <c r="N425" s="71">
        <v>5.3</v>
      </c>
      <c r="O425" s="71">
        <v>1200</v>
      </c>
      <c r="Q425" s="51"/>
      <c r="R425" s="99"/>
      <c r="S425" s="99"/>
      <c r="V425" s="71"/>
      <c r="W425" s="71"/>
      <c r="X425" s="71"/>
    </row>
    <row r="426" spans="8:24">
      <c r="H426" s="51">
        <v>41852</v>
      </c>
      <c r="I426" s="96">
        <v>26.96</v>
      </c>
      <c r="J426" s="96">
        <v>14.33</v>
      </c>
      <c r="K426" s="96">
        <v>21.13</v>
      </c>
      <c r="L426" s="96">
        <v>2.65</v>
      </c>
      <c r="M426" s="96">
        <v>3.85</v>
      </c>
      <c r="N426" s="71">
        <v>5.42</v>
      </c>
      <c r="O426" s="71">
        <v>1206</v>
      </c>
      <c r="Q426" s="51"/>
      <c r="R426" s="99"/>
      <c r="S426" s="99"/>
      <c r="V426" s="71"/>
      <c r="W426" s="71"/>
      <c r="X426" s="71"/>
    </row>
    <row r="427" spans="8:24">
      <c r="H427" s="51">
        <v>41859</v>
      </c>
      <c r="I427" s="96">
        <v>26.45</v>
      </c>
      <c r="J427" s="96">
        <v>14.89</v>
      </c>
      <c r="K427" s="96">
        <v>21.93</v>
      </c>
      <c r="L427" s="96">
        <v>2.69</v>
      </c>
      <c r="M427" s="96">
        <v>3.87</v>
      </c>
      <c r="N427" s="71">
        <v>5.56</v>
      </c>
      <c r="O427" s="71">
        <v>1204</v>
      </c>
      <c r="Q427" s="51"/>
      <c r="R427" s="99"/>
      <c r="S427" s="99"/>
      <c r="V427" s="71"/>
      <c r="W427" s="71"/>
      <c r="X427" s="71"/>
    </row>
    <row r="428" spans="8:24">
      <c r="H428" s="51">
        <v>41866</v>
      </c>
      <c r="I428" s="96">
        <v>27.55</v>
      </c>
      <c r="J428" s="96">
        <v>15.12</v>
      </c>
      <c r="K428" s="96">
        <v>22.62</v>
      </c>
      <c r="L428" s="96">
        <v>2.72</v>
      </c>
      <c r="M428" s="96">
        <v>3.86</v>
      </c>
      <c r="N428" s="71">
        <v>5.58</v>
      </c>
      <c r="O428" s="71">
        <v>1210</v>
      </c>
      <c r="Q428" s="51"/>
      <c r="R428" s="99"/>
      <c r="S428" s="99"/>
      <c r="V428" s="71"/>
      <c r="W428" s="71"/>
      <c r="X428" s="71"/>
    </row>
    <row r="429" spans="8:24">
      <c r="H429" s="51">
        <v>41873</v>
      </c>
      <c r="I429" s="96">
        <v>28.29</v>
      </c>
      <c r="J429" s="96">
        <v>15.36</v>
      </c>
      <c r="K429" s="96">
        <v>22.76</v>
      </c>
      <c r="L429" s="96">
        <v>2.76</v>
      </c>
      <c r="M429" s="96">
        <v>3.84</v>
      </c>
      <c r="N429" s="71">
        <v>5.59</v>
      </c>
      <c r="O429" s="71">
        <v>1213</v>
      </c>
      <c r="Q429" s="51"/>
      <c r="R429" s="99"/>
      <c r="S429" s="99"/>
      <c r="V429" s="71"/>
      <c r="W429" s="71"/>
      <c r="X429" s="71"/>
    </row>
    <row r="430" spans="8:24">
      <c r="H430" s="51">
        <v>41880</v>
      </c>
      <c r="I430" s="96">
        <v>28.03</v>
      </c>
      <c r="J430" s="96">
        <v>15.35</v>
      </c>
      <c r="K430" s="96">
        <v>23.29</v>
      </c>
      <c r="L430" s="96">
        <v>2.76</v>
      </c>
      <c r="M430" s="96">
        <v>3.84</v>
      </c>
      <c r="N430" s="71">
        <v>5.57</v>
      </c>
      <c r="O430" s="71">
        <v>1220</v>
      </c>
      <c r="Q430" s="51"/>
      <c r="R430" s="99"/>
      <c r="S430" s="99"/>
      <c r="V430" s="71"/>
      <c r="W430" s="71"/>
      <c r="X430" s="71"/>
    </row>
    <row r="431" spans="8:24">
      <c r="H431" s="51">
        <v>41887</v>
      </c>
      <c r="I431" s="96">
        <v>28.42</v>
      </c>
      <c r="J431" s="96">
        <v>15.23</v>
      </c>
      <c r="K431" s="96">
        <v>23.12</v>
      </c>
      <c r="L431" s="96">
        <v>2.76</v>
      </c>
      <c r="M431" s="96">
        <v>3.8</v>
      </c>
      <c r="N431" s="71">
        <v>5.52</v>
      </c>
      <c r="O431" s="71">
        <v>1226</v>
      </c>
      <c r="Q431" s="51"/>
      <c r="R431" s="99"/>
      <c r="S431" s="99"/>
      <c r="V431" s="71"/>
      <c r="W431" s="71"/>
      <c r="X431" s="71"/>
    </row>
    <row r="432" spans="8:24">
      <c r="H432" s="51">
        <v>41894</v>
      </c>
      <c r="I432" s="96">
        <v>26.35</v>
      </c>
      <c r="J432" s="96">
        <v>15.1</v>
      </c>
      <c r="K432" s="96">
        <v>22.71</v>
      </c>
      <c r="L432" s="96">
        <v>2.76</v>
      </c>
      <c r="M432" s="96">
        <v>3.74</v>
      </c>
      <c r="N432" s="71">
        <v>5.48</v>
      </c>
      <c r="O432" s="71">
        <v>1228</v>
      </c>
      <c r="Q432" s="51"/>
      <c r="R432" s="99"/>
      <c r="S432" s="99"/>
      <c r="V432" s="71"/>
      <c r="W432" s="71"/>
      <c r="X432" s="71"/>
    </row>
    <row r="433" spans="8:24">
      <c r="H433" s="51">
        <v>41901</v>
      </c>
      <c r="I433" s="96">
        <v>25.45</v>
      </c>
      <c r="J433" s="96">
        <v>14.77</v>
      </c>
      <c r="K433" s="96">
        <v>22.72</v>
      </c>
      <c r="L433" s="96">
        <v>2.75</v>
      </c>
      <c r="M433" s="96">
        <v>3.74</v>
      </c>
      <c r="N433" s="71">
        <v>5.37</v>
      </c>
      <c r="O433" s="71">
        <v>1228</v>
      </c>
      <c r="Q433" s="51"/>
      <c r="R433" s="99"/>
      <c r="S433" s="99"/>
      <c r="V433" s="71"/>
      <c r="W433" s="71"/>
      <c r="X433" s="71"/>
    </row>
    <row r="434" spans="8:24">
      <c r="H434" s="51">
        <v>41908</v>
      </c>
      <c r="I434" s="96">
        <v>24.7</v>
      </c>
      <c r="J434" s="96">
        <v>14.52</v>
      </c>
      <c r="K434" s="96">
        <v>22.73</v>
      </c>
      <c r="L434" s="96">
        <v>2.71</v>
      </c>
      <c r="M434" s="96">
        <v>3.71</v>
      </c>
      <c r="N434" s="71">
        <v>5.36</v>
      </c>
      <c r="O434" s="71">
        <v>1231</v>
      </c>
      <c r="Q434" s="51"/>
      <c r="R434" s="99"/>
      <c r="S434" s="99"/>
      <c r="V434" s="71"/>
      <c r="W434" s="71"/>
      <c r="X434" s="71"/>
    </row>
    <row r="435" spans="8:24">
      <c r="H435" s="51">
        <v>41915</v>
      </c>
      <c r="I435" s="96">
        <v>24.44</v>
      </c>
      <c r="J435" s="96">
        <v>14.35</v>
      </c>
      <c r="K435" s="96">
        <v>22.38</v>
      </c>
      <c r="L435" s="96">
        <v>2.71</v>
      </c>
      <c r="M435" s="96">
        <v>3.69</v>
      </c>
      <c r="N435" s="71">
        <v>5.31</v>
      </c>
      <c r="O435" s="71">
        <v>1222</v>
      </c>
      <c r="Q435" s="51"/>
      <c r="R435" s="99"/>
      <c r="S435" s="99"/>
      <c r="V435" s="71"/>
      <c r="W435" s="71"/>
      <c r="X435" s="71"/>
    </row>
    <row r="436" spans="8:24">
      <c r="H436" s="51">
        <v>41922</v>
      </c>
      <c r="I436" s="96">
        <v>24.39</v>
      </c>
      <c r="J436" s="96">
        <v>14.33</v>
      </c>
      <c r="K436" s="96">
        <v>22</v>
      </c>
      <c r="L436" s="96">
        <v>2.61</v>
      </c>
      <c r="M436" s="96">
        <v>3.69</v>
      </c>
      <c r="N436" s="71">
        <v>5.49</v>
      </c>
      <c r="O436" s="71">
        <v>1213</v>
      </c>
      <c r="Q436" s="51"/>
      <c r="R436" s="99"/>
      <c r="S436" s="99"/>
      <c r="V436" s="71"/>
      <c r="W436" s="71"/>
      <c r="X436" s="71"/>
    </row>
    <row r="437" spans="8:24">
      <c r="H437" s="51">
        <v>41929</v>
      </c>
      <c r="I437" s="96">
        <v>23.59</v>
      </c>
      <c r="J437" s="96">
        <v>14.25</v>
      </c>
      <c r="K437" s="96">
        <v>22.18</v>
      </c>
      <c r="L437" s="96">
        <v>2.57</v>
      </c>
      <c r="M437" s="96">
        <v>3.64</v>
      </c>
      <c r="N437" s="71">
        <v>5.56</v>
      </c>
      <c r="O437" s="71">
        <v>1205</v>
      </c>
      <c r="Q437" s="51"/>
      <c r="R437" s="99"/>
      <c r="S437" s="99"/>
      <c r="V437" s="71"/>
      <c r="W437" s="71"/>
      <c r="X437" s="71"/>
    </row>
    <row r="438" spans="8:24">
      <c r="H438" s="51">
        <v>41936</v>
      </c>
      <c r="I438" s="96">
        <v>22.7</v>
      </c>
      <c r="J438" s="96">
        <v>14.07</v>
      </c>
      <c r="K438" s="96">
        <v>21.9</v>
      </c>
      <c r="L438" s="96">
        <v>2.5099999999999998</v>
      </c>
      <c r="M438" s="96">
        <v>3.68</v>
      </c>
      <c r="N438" s="71">
        <v>5.62</v>
      </c>
      <c r="O438" s="71">
        <v>1210</v>
      </c>
      <c r="Q438" s="51"/>
      <c r="R438" s="99"/>
      <c r="S438" s="99"/>
      <c r="V438" s="71"/>
      <c r="W438" s="71"/>
      <c r="X438" s="71"/>
    </row>
    <row r="439" spans="8:24">
      <c r="H439" s="51">
        <v>41943</v>
      </c>
      <c r="I439" s="96">
        <v>21.42</v>
      </c>
      <c r="J439" s="96">
        <v>13.78</v>
      </c>
      <c r="K439" s="96">
        <v>21.91</v>
      </c>
      <c r="L439" s="96">
        <v>2.4900000000000002</v>
      </c>
      <c r="M439" s="96">
        <v>3.7</v>
      </c>
      <c r="N439" s="71">
        <v>5.55</v>
      </c>
      <c r="O439" s="71">
        <v>1202</v>
      </c>
      <c r="Q439" s="51"/>
      <c r="R439" s="99"/>
      <c r="S439" s="99"/>
      <c r="V439" s="71"/>
      <c r="W439" s="71"/>
      <c r="X439" s="71"/>
    </row>
    <row r="440" spans="8:24">
      <c r="H440" s="51"/>
      <c r="I440" s="40"/>
      <c r="J440" s="40"/>
      <c r="K440" s="40"/>
      <c r="L440" s="40"/>
      <c r="M440" s="40"/>
      <c r="N440" s="71"/>
      <c r="O440" s="101"/>
      <c r="Q440" s="51"/>
      <c r="R440" s="99"/>
      <c r="S440" s="99"/>
      <c r="V440" s="71"/>
      <c r="W440" s="71"/>
      <c r="X440" s="71"/>
    </row>
    <row r="441" spans="8:24">
      <c r="H441" s="51"/>
      <c r="I441" s="40"/>
      <c r="J441" s="40"/>
      <c r="K441" s="40"/>
      <c r="L441" s="40"/>
      <c r="M441" s="40"/>
      <c r="N441" s="71"/>
      <c r="O441" s="101"/>
      <c r="Q441" s="51"/>
      <c r="R441" s="99"/>
      <c r="S441" s="99"/>
      <c r="V441" s="71"/>
      <c r="W441" s="71"/>
      <c r="X441" s="71"/>
    </row>
    <row r="442" spans="8:24">
      <c r="H442" s="51"/>
      <c r="I442" s="40"/>
      <c r="J442" s="40"/>
      <c r="K442" s="40"/>
      <c r="L442" s="40"/>
      <c r="M442" s="40"/>
      <c r="N442" s="71"/>
      <c r="O442" s="101"/>
      <c r="Q442" s="51"/>
      <c r="R442" s="99"/>
      <c r="S442" s="99"/>
      <c r="V442" s="71"/>
      <c r="W442" s="71"/>
      <c r="X442" s="71"/>
    </row>
    <row r="443" spans="8:24">
      <c r="H443" s="51"/>
      <c r="I443" s="40"/>
      <c r="J443" s="40"/>
      <c r="K443" s="40"/>
      <c r="L443" s="40"/>
      <c r="M443" s="40"/>
      <c r="N443" s="71"/>
      <c r="O443" s="101"/>
      <c r="Q443" s="51"/>
      <c r="R443" s="99"/>
      <c r="S443" s="99"/>
      <c r="V443" s="71"/>
      <c r="W443" s="71"/>
      <c r="X443" s="71"/>
    </row>
    <row r="444" spans="8:24">
      <c r="H444" s="51"/>
      <c r="I444" s="40"/>
      <c r="J444" s="40"/>
      <c r="K444" s="40"/>
      <c r="L444" s="40"/>
      <c r="M444" s="40"/>
      <c r="N444" s="71"/>
      <c r="O444" s="101"/>
      <c r="Q444" s="51"/>
      <c r="R444" s="99"/>
      <c r="S444" s="99"/>
      <c r="V444" s="71"/>
      <c r="W444" s="71"/>
      <c r="X444" s="71"/>
    </row>
    <row r="445" spans="8:24">
      <c r="H445" s="51"/>
      <c r="I445" s="40"/>
      <c r="J445" s="40"/>
      <c r="K445" s="40"/>
      <c r="L445" s="40"/>
      <c r="M445" s="40"/>
      <c r="N445" s="71"/>
      <c r="O445" s="101"/>
      <c r="Q445" s="51"/>
      <c r="R445" s="99"/>
      <c r="S445" s="99"/>
      <c r="V445" s="71"/>
      <c r="W445" s="71"/>
      <c r="X445" s="71"/>
    </row>
    <row r="446" spans="8:24">
      <c r="H446" s="51"/>
      <c r="I446" s="40"/>
      <c r="J446" s="40"/>
      <c r="K446" s="40"/>
      <c r="L446" s="40"/>
      <c r="M446" s="40"/>
      <c r="N446" s="71"/>
      <c r="O446" s="101"/>
      <c r="Q446" s="51"/>
      <c r="R446" s="99"/>
      <c r="S446" s="99"/>
      <c r="V446" s="71"/>
      <c r="W446" s="71"/>
      <c r="X446" s="71"/>
    </row>
    <row r="447" spans="8:24">
      <c r="H447" s="51"/>
      <c r="I447" s="40"/>
      <c r="J447" s="40"/>
      <c r="K447" s="40"/>
      <c r="L447" s="40"/>
      <c r="M447" s="40"/>
      <c r="N447" s="71"/>
      <c r="O447" s="101"/>
      <c r="Q447" s="51"/>
      <c r="R447" s="99"/>
      <c r="S447" s="99"/>
      <c r="V447" s="71"/>
      <c r="W447" s="71"/>
      <c r="X447" s="71"/>
    </row>
    <row r="448" spans="8:24">
      <c r="H448" s="51"/>
      <c r="I448" s="40"/>
      <c r="J448" s="40"/>
      <c r="K448" s="40"/>
      <c r="L448" s="40"/>
      <c r="M448" s="40"/>
      <c r="N448" s="71"/>
      <c r="O448" s="101"/>
      <c r="Q448" s="51"/>
      <c r="R448" s="99"/>
      <c r="S448" s="99"/>
      <c r="V448" s="71"/>
      <c r="W448" s="71"/>
      <c r="X448" s="71"/>
    </row>
    <row r="449" spans="8:24">
      <c r="H449" s="51"/>
      <c r="I449" s="40"/>
      <c r="J449" s="40"/>
      <c r="K449" s="40"/>
      <c r="L449" s="40"/>
      <c r="M449" s="40"/>
      <c r="N449" s="71"/>
      <c r="O449" s="101"/>
      <c r="Q449" s="51"/>
      <c r="R449" s="99"/>
      <c r="S449" s="99"/>
      <c r="V449" s="71"/>
      <c r="W449" s="71"/>
      <c r="X449" s="71"/>
    </row>
    <row r="450" spans="8:24">
      <c r="H450" s="51"/>
      <c r="I450" s="40"/>
      <c r="J450" s="40"/>
      <c r="K450" s="40"/>
      <c r="L450" s="40"/>
      <c r="M450" s="40"/>
      <c r="N450" s="71"/>
      <c r="O450" s="101"/>
      <c r="Q450" s="51"/>
      <c r="R450" s="99"/>
      <c r="S450" s="99"/>
      <c r="V450" s="71"/>
      <c r="W450" s="71"/>
      <c r="X450" s="71"/>
    </row>
    <row r="451" spans="8:24">
      <c r="H451" s="51"/>
      <c r="I451" s="40"/>
      <c r="J451" s="40"/>
      <c r="K451" s="40"/>
      <c r="L451" s="40"/>
      <c r="M451" s="40"/>
      <c r="N451" s="71"/>
      <c r="O451" s="101"/>
      <c r="Q451" s="51"/>
      <c r="R451" s="99"/>
      <c r="S451" s="99"/>
      <c r="V451" s="71"/>
      <c r="W451" s="71"/>
      <c r="X451" s="71"/>
    </row>
    <row r="452" spans="8:24">
      <c r="H452" s="51"/>
      <c r="I452" s="40"/>
      <c r="J452" s="40"/>
      <c r="K452" s="40"/>
      <c r="L452" s="40"/>
      <c r="M452" s="40"/>
      <c r="N452" s="71"/>
      <c r="O452" s="101"/>
      <c r="Q452" s="51"/>
      <c r="R452" s="99"/>
      <c r="S452" s="99"/>
      <c r="V452" s="71"/>
      <c r="W452" s="71"/>
      <c r="X452" s="71"/>
    </row>
    <row r="453" spans="8:24">
      <c r="H453" s="51"/>
      <c r="I453" s="40"/>
      <c r="J453" s="40"/>
      <c r="K453" s="40"/>
      <c r="L453" s="40"/>
      <c r="M453" s="40"/>
      <c r="N453" s="71"/>
      <c r="O453" s="101"/>
      <c r="Q453" s="51"/>
      <c r="R453" s="99"/>
      <c r="S453" s="99"/>
      <c r="V453" s="71"/>
      <c r="W453" s="71"/>
      <c r="X453" s="71"/>
    </row>
    <row r="454" spans="8:24">
      <c r="H454" s="51"/>
      <c r="I454" s="40"/>
      <c r="J454" s="40"/>
      <c r="K454" s="40"/>
      <c r="L454" s="40"/>
      <c r="M454" s="40"/>
      <c r="N454" s="71"/>
      <c r="O454" s="101"/>
      <c r="Q454" s="51"/>
      <c r="R454" s="99"/>
      <c r="S454" s="99"/>
      <c r="V454" s="71"/>
      <c r="W454" s="71"/>
      <c r="X454" s="71"/>
    </row>
    <row r="455" spans="8:24">
      <c r="H455" s="51"/>
      <c r="I455" s="40"/>
      <c r="J455" s="40"/>
      <c r="K455" s="40"/>
      <c r="L455" s="40"/>
      <c r="M455" s="40"/>
      <c r="N455" s="71"/>
      <c r="O455" s="101"/>
      <c r="Q455" s="51"/>
      <c r="R455" s="99"/>
      <c r="S455" s="99"/>
      <c r="V455" s="71"/>
      <c r="W455" s="71"/>
      <c r="X455" s="71"/>
    </row>
    <row r="456" spans="8:24">
      <c r="H456" s="51"/>
      <c r="I456" s="40"/>
      <c r="J456" s="40"/>
      <c r="K456" s="40"/>
      <c r="L456" s="40"/>
      <c r="M456" s="40"/>
      <c r="N456" s="71"/>
      <c r="O456" s="101"/>
      <c r="Q456" s="51"/>
      <c r="R456" s="99"/>
      <c r="S456" s="99"/>
      <c r="V456" s="71"/>
      <c r="W456" s="71"/>
      <c r="X456" s="71"/>
    </row>
    <row r="457" spans="8:24">
      <c r="H457" s="51"/>
      <c r="I457" s="40"/>
      <c r="J457" s="40"/>
      <c r="K457" s="40"/>
      <c r="L457" s="40"/>
      <c r="M457" s="40"/>
      <c r="N457" s="71"/>
      <c r="O457" s="101"/>
      <c r="Q457" s="51"/>
      <c r="R457" s="99"/>
      <c r="S457" s="99"/>
      <c r="V457" s="71"/>
      <c r="W457" s="71"/>
      <c r="X457" s="71"/>
    </row>
    <row r="458" spans="8:24">
      <c r="H458" s="51"/>
      <c r="I458" s="40"/>
      <c r="J458" s="40"/>
      <c r="K458" s="40"/>
      <c r="L458" s="40"/>
      <c r="M458" s="40"/>
      <c r="N458" s="71"/>
      <c r="O458" s="101"/>
      <c r="Q458" s="51"/>
      <c r="R458" s="99"/>
      <c r="S458" s="99"/>
      <c r="V458" s="71"/>
      <c r="W458" s="71"/>
      <c r="X458" s="71"/>
    </row>
    <row r="459" spans="8:24">
      <c r="H459" s="51"/>
      <c r="I459" s="40"/>
      <c r="J459" s="40"/>
      <c r="K459" s="40"/>
      <c r="L459" s="40"/>
      <c r="M459" s="40"/>
      <c r="N459" s="71"/>
      <c r="O459" s="101"/>
      <c r="Q459" s="51"/>
      <c r="R459" s="99"/>
      <c r="S459" s="99"/>
      <c r="V459" s="71"/>
      <c r="W459" s="71"/>
      <c r="X459" s="71"/>
    </row>
    <row r="460" spans="8:24">
      <c r="H460" s="51"/>
      <c r="I460" s="40"/>
      <c r="J460" s="40"/>
      <c r="K460" s="40"/>
      <c r="L460" s="40"/>
      <c r="M460" s="40"/>
      <c r="N460" s="71"/>
      <c r="O460" s="101"/>
      <c r="Q460" s="51"/>
      <c r="R460" s="99"/>
      <c r="S460" s="99"/>
      <c r="V460" s="71"/>
      <c r="W460" s="71"/>
      <c r="X460" s="71"/>
    </row>
    <row r="461" spans="8:24">
      <c r="H461" s="51"/>
      <c r="I461" s="40"/>
      <c r="J461" s="40"/>
      <c r="K461" s="40"/>
      <c r="L461" s="40"/>
      <c r="M461" s="40"/>
      <c r="N461" s="71"/>
      <c r="O461" s="101"/>
      <c r="Q461" s="51"/>
      <c r="R461" s="99"/>
      <c r="S461" s="99"/>
      <c r="V461" s="71"/>
      <c r="W461" s="71"/>
      <c r="X461" s="71"/>
    </row>
    <row r="462" spans="8:24">
      <c r="H462" s="51"/>
      <c r="I462" s="40"/>
      <c r="J462" s="40"/>
      <c r="K462" s="40"/>
      <c r="L462" s="40"/>
      <c r="M462" s="40"/>
      <c r="N462" s="71"/>
      <c r="O462" s="101"/>
      <c r="Q462" s="51"/>
      <c r="R462" s="99"/>
      <c r="S462" s="99"/>
      <c r="V462" s="71"/>
      <c r="W462" s="71"/>
      <c r="X462" s="71"/>
    </row>
    <row r="463" spans="8:24">
      <c r="H463" s="51"/>
      <c r="I463" s="40"/>
      <c r="J463" s="40"/>
      <c r="K463" s="40"/>
      <c r="L463" s="40"/>
      <c r="M463" s="40"/>
      <c r="N463" s="71"/>
      <c r="O463" s="101"/>
      <c r="Q463" s="51"/>
      <c r="R463" s="99"/>
      <c r="S463" s="99"/>
      <c r="V463" s="71"/>
      <c r="W463" s="71"/>
      <c r="X463" s="71"/>
    </row>
    <row r="464" spans="8:24">
      <c r="H464" s="51"/>
      <c r="I464" s="40"/>
      <c r="J464" s="40"/>
      <c r="K464" s="40"/>
      <c r="L464" s="40"/>
      <c r="M464" s="40"/>
      <c r="N464" s="71"/>
      <c r="O464" s="101"/>
      <c r="Q464" s="51"/>
      <c r="R464" s="99"/>
      <c r="S464" s="99"/>
      <c r="V464" s="71"/>
      <c r="W464" s="71"/>
      <c r="X464" s="71"/>
    </row>
    <row r="465" spans="8:24">
      <c r="H465" s="51"/>
      <c r="I465" s="40"/>
      <c r="J465" s="40"/>
      <c r="K465" s="40"/>
      <c r="L465" s="40"/>
      <c r="M465" s="40"/>
      <c r="N465" s="71"/>
      <c r="O465" s="101"/>
      <c r="R465" s="99"/>
      <c r="S465" s="99"/>
      <c r="V465" s="71"/>
      <c r="W465" s="71"/>
      <c r="X465" s="71"/>
    </row>
    <row r="466" spans="8:24">
      <c r="H466" s="51"/>
      <c r="I466" s="40"/>
      <c r="J466" s="40"/>
      <c r="K466" s="40"/>
      <c r="L466" s="40"/>
      <c r="M466" s="40"/>
      <c r="N466" s="71"/>
      <c r="O466" s="101"/>
      <c r="R466" s="99"/>
      <c r="S466" s="99"/>
      <c r="V466" s="71"/>
      <c r="W466" s="71"/>
      <c r="X466" s="71"/>
    </row>
    <row r="467" spans="8:24">
      <c r="H467" s="51"/>
      <c r="I467" s="40"/>
      <c r="J467" s="40"/>
      <c r="K467" s="40"/>
      <c r="L467" s="40"/>
      <c r="M467" s="40"/>
      <c r="N467" s="71"/>
      <c r="O467" s="101"/>
      <c r="R467" s="99"/>
      <c r="S467" s="99"/>
      <c r="V467" s="71"/>
      <c r="W467" s="71"/>
      <c r="X467" s="71"/>
    </row>
    <row r="468" spans="8:24">
      <c r="H468" s="51"/>
      <c r="I468" s="40"/>
      <c r="J468" s="40"/>
      <c r="K468" s="40"/>
      <c r="L468" s="40"/>
      <c r="M468" s="40"/>
      <c r="N468" s="71"/>
      <c r="O468" s="101"/>
      <c r="R468" s="99"/>
      <c r="S468" s="99"/>
      <c r="V468" s="71"/>
      <c r="W468" s="71"/>
      <c r="X468" s="71"/>
    </row>
    <row r="469" spans="8:24">
      <c r="H469" s="51"/>
      <c r="I469" s="40"/>
      <c r="J469" s="40"/>
      <c r="K469" s="40"/>
      <c r="L469" s="40"/>
      <c r="M469" s="40"/>
      <c r="N469" s="71"/>
      <c r="O469" s="101"/>
      <c r="R469" s="99"/>
      <c r="S469" s="99"/>
      <c r="V469" s="71"/>
      <c r="W469" s="71"/>
      <c r="X469" s="71"/>
    </row>
    <row r="470" spans="8:24">
      <c r="H470" s="51"/>
      <c r="I470" s="40"/>
      <c r="J470" s="40"/>
      <c r="K470" s="40"/>
      <c r="L470" s="40"/>
      <c r="M470" s="40"/>
      <c r="N470" s="71"/>
      <c r="O470" s="101"/>
      <c r="R470" s="99"/>
      <c r="S470" s="99"/>
      <c r="V470" s="71"/>
      <c r="W470" s="71"/>
      <c r="X470" s="71"/>
    </row>
    <row r="471" spans="8:24">
      <c r="H471" s="51"/>
      <c r="I471" s="40"/>
      <c r="J471" s="40"/>
      <c r="K471" s="40"/>
      <c r="L471" s="40"/>
      <c r="M471" s="40"/>
      <c r="N471" s="71"/>
      <c r="O471" s="101"/>
      <c r="R471" s="99"/>
      <c r="S471" s="99"/>
      <c r="V471" s="71"/>
      <c r="W471" s="71"/>
      <c r="X471" s="71"/>
    </row>
    <row r="472" spans="8:24">
      <c r="H472" s="51"/>
      <c r="I472" s="40"/>
      <c r="J472" s="40"/>
      <c r="K472" s="40"/>
      <c r="L472" s="40"/>
      <c r="M472" s="40"/>
      <c r="N472" s="71"/>
      <c r="O472" s="101"/>
      <c r="R472" s="99"/>
      <c r="S472" s="99"/>
      <c r="V472" s="71"/>
      <c r="W472" s="71"/>
      <c r="X472" s="71"/>
    </row>
    <row r="473" spans="8:24">
      <c r="H473" s="51"/>
      <c r="I473" s="40"/>
      <c r="J473" s="40"/>
      <c r="K473" s="40"/>
      <c r="L473" s="40"/>
      <c r="M473" s="40"/>
      <c r="N473" s="71"/>
      <c r="O473" s="101"/>
      <c r="R473" s="99"/>
      <c r="S473" s="99"/>
      <c r="V473" s="71"/>
      <c r="W473" s="71"/>
      <c r="X473" s="71"/>
    </row>
    <row r="474" spans="8:24">
      <c r="H474" s="51"/>
      <c r="I474" s="40"/>
      <c r="J474" s="40"/>
      <c r="K474" s="40"/>
      <c r="L474" s="40"/>
      <c r="M474" s="40"/>
      <c r="N474" s="71"/>
      <c r="O474" s="101"/>
      <c r="R474" s="99"/>
      <c r="S474" s="99"/>
      <c r="V474" s="71"/>
      <c r="W474" s="71"/>
      <c r="X474" s="71"/>
    </row>
    <row r="475" spans="8:24">
      <c r="H475" s="51"/>
      <c r="I475" s="40"/>
      <c r="J475" s="40"/>
      <c r="K475" s="40"/>
      <c r="L475" s="40"/>
      <c r="M475" s="40"/>
      <c r="N475" s="71"/>
      <c r="O475" s="101"/>
      <c r="R475" s="99"/>
      <c r="S475" s="99"/>
      <c r="V475" s="71"/>
      <c r="W475" s="71"/>
      <c r="X475" s="71"/>
    </row>
    <row r="476" spans="8:24">
      <c r="H476" s="51"/>
      <c r="I476" s="40"/>
      <c r="J476" s="40"/>
      <c r="K476" s="40"/>
      <c r="L476" s="40"/>
      <c r="M476" s="40"/>
      <c r="N476" s="71"/>
      <c r="O476" s="101"/>
      <c r="R476" s="99"/>
      <c r="S476" s="99"/>
      <c r="V476" s="71"/>
      <c r="W476" s="71"/>
      <c r="X476" s="71"/>
    </row>
    <row r="477" spans="8:24">
      <c r="H477" s="51"/>
      <c r="I477" s="40"/>
      <c r="J477" s="40"/>
      <c r="K477" s="40"/>
      <c r="L477" s="40"/>
      <c r="M477" s="40"/>
      <c r="N477" s="71"/>
      <c r="O477" s="101"/>
      <c r="R477" s="99"/>
      <c r="S477" s="99"/>
      <c r="V477" s="71"/>
      <c r="W477" s="71"/>
      <c r="X477" s="71"/>
    </row>
    <row r="478" spans="8:24">
      <c r="H478" s="51"/>
      <c r="I478" s="40"/>
      <c r="J478" s="40"/>
      <c r="K478" s="40"/>
      <c r="L478" s="40"/>
      <c r="M478" s="40"/>
      <c r="N478" s="71"/>
      <c r="O478" s="101"/>
      <c r="R478" s="99"/>
      <c r="S478" s="99"/>
      <c r="V478" s="71"/>
      <c r="W478" s="71"/>
      <c r="X478" s="71"/>
    </row>
    <row r="479" spans="8:24">
      <c r="H479" s="51"/>
      <c r="I479" s="40"/>
      <c r="J479" s="40"/>
      <c r="K479" s="40"/>
      <c r="L479" s="40"/>
      <c r="M479" s="40"/>
      <c r="N479" s="71"/>
      <c r="O479" s="101"/>
      <c r="R479" s="99"/>
      <c r="S479" s="99"/>
      <c r="V479" s="71"/>
      <c r="W479" s="71"/>
      <c r="X479" s="71"/>
    </row>
    <row r="480" spans="8:24">
      <c r="H480" s="51"/>
      <c r="I480" s="40"/>
      <c r="J480" s="40"/>
      <c r="K480" s="40"/>
      <c r="L480" s="40"/>
      <c r="M480" s="40"/>
      <c r="N480" s="71"/>
      <c r="O480" s="101"/>
      <c r="R480" s="99"/>
      <c r="S480" s="99"/>
      <c r="V480" s="71"/>
      <c r="W480" s="71"/>
      <c r="X480" s="71"/>
    </row>
    <row r="481" spans="8:24">
      <c r="H481" s="51"/>
      <c r="I481" s="40"/>
      <c r="J481" s="40"/>
      <c r="K481" s="40"/>
      <c r="L481" s="40"/>
      <c r="M481" s="40"/>
      <c r="N481" s="71"/>
      <c r="O481" s="101"/>
      <c r="R481" s="99"/>
      <c r="S481" s="99"/>
      <c r="V481" s="71"/>
      <c r="W481" s="71"/>
      <c r="X481" s="71"/>
    </row>
    <row r="482" spans="8:24">
      <c r="H482" s="51"/>
      <c r="I482" s="40"/>
      <c r="J482" s="40"/>
      <c r="K482" s="40"/>
      <c r="L482" s="40"/>
      <c r="M482" s="40"/>
      <c r="N482" s="71"/>
      <c r="O482" s="101"/>
      <c r="R482" s="99"/>
      <c r="S482" s="99"/>
      <c r="V482" s="71"/>
      <c r="W482" s="71"/>
      <c r="X482" s="71"/>
    </row>
    <row r="483" spans="8:24">
      <c r="H483" s="51"/>
      <c r="I483" s="40"/>
      <c r="J483" s="40"/>
      <c r="K483" s="40"/>
      <c r="L483" s="40"/>
      <c r="M483" s="40"/>
      <c r="N483" s="71"/>
      <c r="O483" s="101"/>
      <c r="R483" s="99"/>
      <c r="S483" s="99"/>
      <c r="V483" s="71"/>
      <c r="W483" s="71"/>
      <c r="X483" s="71"/>
    </row>
    <row r="484" spans="8:24">
      <c r="H484" s="51"/>
      <c r="I484" s="40"/>
      <c r="J484" s="40"/>
      <c r="K484" s="40"/>
      <c r="L484" s="40"/>
      <c r="M484" s="40"/>
      <c r="N484" s="71"/>
      <c r="O484" s="101"/>
      <c r="R484" s="99"/>
      <c r="S484" s="99"/>
      <c r="V484" s="71"/>
      <c r="W484" s="71"/>
      <c r="X484" s="71"/>
    </row>
    <row r="485" spans="8:24">
      <c r="H485" s="51"/>
      <c r="I485" s="40"/>
      <c r="J485" s="40"/>
      <c r="K485" s="40"/>
      <c r="L485" s="40"/>
      <c r="M485" s="40"/>
      <c r="N485" s="71"/>
      <c r="O485" s="101"/>
      <c r="R485" s="99"/>
      <c r="S485" s="99"/>
      <c r="V485" s="71"/>
      <c r="W485" s="71"/>
      <c r="X485" s="71"/>
    </row>
    <row r="486" spans="8:24">
      <c r="H486" s="51"/>
      <c r="I486" s="40"/>
      <c r="J486" s="40"/>
      <c r="K486" s="40"/>
      <c r="L486" s="40"/>
      <c r="M486" s="40"/>
      <c r="N486" s="71"/>
      <c r="O486" s="101"/>
      <c r="R486" s="99"/>
      <c r="S486" s="99"/>
      <c r="V486" s="71"/>
      <c r="W486" s="71"/>
      <c r="X486" s="71"/>
    </row>
    <row r="487" spans="8:24">
      <c r="H487" s="51"/>
      <c r="I487" s="40"/>
      <c r="J487" s="40"/>
      <c r="K487" s="40"/>
      <c r="L487" s="40"/>
      <c r="M487" s="40"/>
      <c r="N487" s="71"/>
      <c r="O487" s="101"/>
      <c r="R487" s="99"/>
      <c r="S487" s="99"/>
      <c r="V487" s="71"/>
      <c r="W487" s="71"/>
      <c r="X487" s="71"/>
    </row>
    <row r="488" spans="8:24">
      <c r="H488" s="51"/>
      <c r="I488" s="40"/>
      <c r="J488" s="40"/>
      <c r="K488" s="40"/>
      <c r="L488" s="40"/>
      <c r="M488" s="40"/>
      <c r="N488" s="71"/>
      <c r="O488" s="101"/>
      <c r="R488" s="99"/>
      <c r="S488" s="99"/>
      <c r="V488" s="71"/>
      <c r="W488" s="71"/>
      <c r="X488" s="71"/>
    </row>
    <row r="489" spans="8:24">
      <c r="H489" s="51"/>
      <c r="I489" s="40"/>
      <c r="J489" s="40"/>
      <c r="K489" s="40"/>
      <c r="L489" s="40"/>
      <c r="M489" s="40"/>
      <c r="N489" s="71"/>
      <c r="O489" s="101"/>
      <c r="R489" s="99"/>
      <c r="S489" s="99"/>
      <c r="V489" s="71"/>
      <c r="W489" s="71"/>
      <c r="X489" s="71"/>
    </row>
    <row r="490" spans="8:24">
      <c r="H490" s="51"/>
      <c r="I490" s="40"/>
      <c r="J490" s="40"/>
      <c r="K490" s="40"/>
      <c r="L490" s="40"/>
      <c r="M490" s="40"/>
      <c r="N490" s="71"/>
      <c r="O490" s="101"/>
      <c r="R490" s="99"/>
      <c r="S490" s="99"/>
      <c r="V490" s="71"/>
      <c r="W490" s="71"/>
      <c r="X490" s="71"/>
    </row>
    <row r="491" spans="8:24">
      <c r="H491" s="51"/>
      <c r="I491" s="40"/>
      <c r="J491" s="40"/>
      <c r="K491" s="40"/>
      <c r="L491" s="40"/>
      <c r="M491" s="40"/>
      <c r="N491" s="71"/>
      <c r="O491" s="101"/>
      <c r="R491" s="99"/>
      <c r="S491" s="99"/>
      <c r="V491" s="71"/>
      <c r="W491" s="71"/>
      <c r="X491" s="71"/>
    </row>
    <row r="492" spans="8:24">
      <c r="H492" s="51"/>
      <c r="I492" s="40"/>
      <c r="J492" s="40"/>
      <c r="K492" s="40"/>
      <c r="L492" s="40"/>
      <c r="M492" s="40"/>
      <c r="N492" s="71"/>
      <c r="O492" s="101"/>
      <c r="R492" s="99"/>
      <c r="S492" s="99"/>
      <c r="V492" s="71"/>
      <c r="W492" s="71"/>
      <c r="X492" s="71"/>
    </row>
    <row r="493" spans="8:24">
      <c r="H493" s="51"/>
      <c r="I493" s="40"/>
      <c r="J493" s="40"/>
      <c r="K493" s="40"/>
      <c r="L493" s="40"/>
      <c r="M493" s="40"/>
      <c r="N493" s="71"/>
      <c r="O493" s="101"/>
      <c r="R493" s="99"/>
      <c r="S493" s="99"/>
      <c r="V493" s="71"/>
      <c r="W493" s="71"/>
      <c r="X493" s="71"/>
    </row>
    <row r="494" spans="8:24">
      <c r="H494" s="51"/>
      <c r="I494" s="40"/>
      <c r="J494" s="40"/>
      <c r="K494" s="40"/>
      <c r="L494" s="40"/>
      <c r="M494" s="40"/>
      <c r="N494" s="71"/>
      <c r="O494" s="101"/>
      <c r="R494" s="99"/>
      <c r="S494" s="99"/>
      <c r="V494" s="71"/>
      <c r="W494" s="71"/>
      <c r="X494" s="71"/>
    </row>
    <row r="495" spans="8:24">
      <c r="H495" s="51"/>
      <c r="I495" s="40"/>
      <c r="J495" s="40"/>
      <c r="K495" s="40"/>
      <c r="L495" s="40"/>
      <c r="M495" s="40"/>
      <c r="N495" s="71"/>
      <c r="O495" s="101"/>
      <c r="R495" s="99"/>
      <c r="S495" s="99"/>
      <c r="V495" s="71"/>
      <c r="W495" s="71"/>
      <c r="X495" s="71"/>
    </row>
    <row r="496" spans="8:24">
      <c r="H496" s="51"/>
      <c r="I496" s="40"/>
      <c r="J496" s="40"/>
      <c r="K496" s="40"/>
      <c r="L496" s="40"/>
      <c r="M496" s="40"/>
      <c r="N496" s="71"/>
      <c r="O496" s="101"/>
      <c r="R496" s="99"/>
      <c r="S496" s="99"/>
      <c r="V496" s="71"/>
      <c r="W496" s="71"/>
      <c r="X496" s="71"/>
    </row>
    <row r="497" spans="8:24">
      <c r="H497" s="51"/>
      <c r="I497" s="40"/>
      <c r="J497" s="40"/>
      <c r="K497" s="40"/>
      <c r="L497" s="40"/>
      <c r="M497" s="40"/>
      <c r="N497" s="71"/>
      <c r="O497" s="101"/>
      <c r="R497" s="99"/>
      <c r="S497" s="99"/>
      <c r="V497" s="71"/>
      <c r="W497" s="71"/>
      <c r="X497" s="71"/>
    </row>
    <row r="498" spans="8:24">
      <c r="H498" s="51"/>
      <c r="I498" s="40"/>
      <c r="J498" s="40"/>
      <c r="K498" s="40"/>
      <c r="L498" s="40"/>
      <c r="M498" s="40"/>
      <c r="N498" s="71"/>
      <c r="O498" s="101"/>
      <c r="R498" s="99"/>
      <c r="S498" s="99"/>
      <c r="V498" s="71"/>
      <c r="W498" s="71"/>
      <c r="X498" s="71"/>
    </row>
    <row r="499" spans="8:24">
      <c r="H499" s="51"/>
      <c r="I499" s="40"/>
      <c r="J499" s="40"/>
      <c r="K499" s="40"/>
      <c r="L499" s="40"/>
      <c r="M499" s="40"/>
      <c r="N499" s="71"/>
      <c r="O499" s="101"/>
      <c r="R499" s="99"/>
      <c r="S499" s="99"/>
      <c r="V499" s="71"/>
      <c r="W499" s="71"/>
      <c r="X499" s="71"/>
    </row>
    <row r="500" spans="8:24">
      <c r="H500" s="51"/>
      <c r="I500" s="40"/>
      <c r="J500" s="40"/>
      <c r="K500" s="40"/>
      <c r="L500" s="40"/>
      <c r="M500" s="40"/>
      <c r="N500" s="71"/>
      <c r="O500" s="101"/>
      <c r="R500" s="99"/>
      <c r="S500" s="99"/>
      <c r="V500" s="71"/>
      <c r="W500" s="71"/>
      <c r="X500" s="71"/>
    </row>
    <row r="501" spans="8:24">
      <c r="H501" s="51"/>
      <c r="I501" s="40"/>
      <c r="J501" s="40"/>
      <c r="K501" s="40"/>
      <c r="L501" s="40"/>
      <c r="M501" s="40"/>
      <c r="N501" s="71"/>
      <c r="O501" s="101"/>
      <c r="R501" s="99"/>
      <c r="S501" s="99"/>
      <c r="V501" s="71"/>
      <c r="W501" s="71"/>
      <c r="X501" s="71"/>
    </row>
    <row r="502" spans="8:24">
      <c r="H502" s="51"/>
      <c r="I502" s="40"/>
      <c r="J502" s="40"/>
      <c r="K502" s="40"/>
      <c r="L502" s="40"/>
      <c r="M502" s="40"/>
      <c r="N502" s="71"/>
      <c r="O502" s="101"/>
      <c r="R502" s="99"/>
      <c r="S502" s="99"/>
      <c r="V502" s="71"/>
      <c r="W502" s="71"/>
      <c r="X502" s="71"/>
    </row>
    <row r="503" spans="8:24">
      <c r="H503" s="40"/>
      <c r="I503" s="40"/>
      <c r="J503" s="40"/>
      <c r="K503" s="40"/>
      <c r="L503" s="40"/>
      <c r="M503" s="40"/>
      <c r="N503" s="71"/>
      <c r="O503" s="101"/>
      <c r="R503" s="99"/>
      <c r="S503" s="99"/>
      <c r="V503" s="71"/>
      <c r="W503" s="71"/>
      <c r="X503" s="71"/>
    </row>
    <row r="504" spans="8:24">
      <c r="H504" s="40"/>
      <c r="I504" s="40"/>
      <c r="J504" s="40"/>
      <c r="K504" s="40"/>
      <c r="L504" s="40"/>
      <c r="M504" s="40"/>
      <c r="N504" s="71"/>
      <c r="O504" s="101"/>
      <c r="R504" s="99"/>
      <c r="S504" s="99"/>
      <c r="V504" s="71"/>
      <c r="W504" s="71"/>
      <c r="X504" s="71"/>
    </row>
    <row r="505" spans="8:24">
      <c r="H505" s="40"/>
      <c r="I505" s="40"/>
      <c r="J505" s="40"/>
      <c r="K505" s="40"/>
      <c r="L505" s="40"/>
      <c r="M505" s="40"/>
      <c r="N505" s="71"/>
      <c r="O505" s="101"/>
      <c r="R505" s="100"/>
      <c r="S505" s="100"/>
      <c r="V505" s="71"/>
      <c r="W505" s="71"/>
      <c r="X505" s="71"/>
    </row>
    <row r="506" spans="8:24">
      <c r="H506" s="40"/>
      <c r="I506" s="40"/>
      <c r="J506" s="40"/>
      <c r="K506" s="40"/>
      <c r="L506" s="40"/>
      <c r="M506" s="40"/>
      <c r="N506" s="71"/>
      <c r="O506" s="101"/>
      <c r="R506" s="100"/>
      <c r="S506" s="100"/>
      <c r="V506" s="71"/>
      <c r="W506" s="71"/>
      <c r="X506" s="71"/>
    </row>
    <row r="507" spans="8:24">
      <c r="H507" s="40"/>
      <c r="I507" s="40"/>
      <c r="J507" s="40"/>
      <c r="K507" s="40"/>
      <c r="L507" s="40"/>
      <c r="M507" s="40"/>
      <c r="N507" s="71"/>
      <c r="O507" s="101"/>
      <c r="R507" s="100"/>
      <c r="S507" s="100"/>
      <c r="V507" s="71"/>
      <c r="W507" s="71"/>
      <c r="X507" s="71"/>
    </row>
    <row r="508" spans="8:24">
      <c r="H508" s="40"/>
      <c r="I508" s="40"/>
      <c r="J508" s="40"/>
      <c r="K508" s="40"/>
      <c r="L508" s="40"/>
      <c r="M508" s="40"/>
      <c r="N508" s="71"/>
      <c r="O508" s="101"/>
      <c r="R508" s="100"/>
      <c r="S508" s="100"/>
      <c r="V508" s="71"/>
      <c r="W508" s="71"/>
      <c r="X508" s="71"/>
    </row>
    <row r="509" spans="8:24">
      <c r="H509" s="40"/>
      <c r="I509" s="40"/>
      <c r="J509" s="40"/>
      <c r="K509" s="40"/>
      <c r="L509" s="40"/>
      <c r="M509" s="40"/>
      <c r="N509" s="71"/>
      <c r="O509" s="101"/>
      <c r="R509" s="100"/>
      <c r="S509" s="100"/>
      <c r="V509" s="71"/>
      <c r="W509" s="71"/>
      <c r="X509" s="71"/>
    </row>
    <row r="510" spans="8:24">
      <c r="H510" s="40"/>
      <c r="I510" s="40"/>
      <c r="J510" s="40"/>
      <c r="K510" s="40"/>
      <c r="L510" s="40"/>
      <c r="M510" s="40"/>
      <c r="N510" s="71"/>
      <c r="O510" s="101"/>
      <c r="R510" s="100"/>
      <c r="S510" s="100"/>
      <c r="V510" s="71"/>
      <c r="W510" s="71"/>
      <c r="X510" s="71"/>
    </row>
    <row r="511" spans="8:24">
      <c r="H511" s="40"/>
      <c r="I511" s="40"/>
      <c r="J511" s="40"/>
      <c r="K511" s="40"/>
      <c r="L511" s="40"/>
      <c r="M511" s="40"/>
      <c r="N511" s="71"/>
      <c r="O511" s="101"/>
      <c r="R511" s="100"/>
      <c r="S511" s="100"/>
      <c r="V511" s="71"/>
      <c r="W511" s="71"/>
      <c r="X511" s="71"/>
    </row>
    <row r="512" spans="8:24">
      <c r="H512" s="40"/>
      <c r="I512" s="40"/>
      <c r="J512" s="40"/>
      <c r="K512" s="40"/>
      <c r="L512" s="40"/>
      <c r="M512" s="40"/>
      <c r="N512" s="71"/>
      <c r="O512" s="101"/>
      <c r="R512" s="100"/>
      <c r="S512" s="100"/>
      <c r="V512" s="71"/>
      <c r="W512" s="71"/>
      <c r="X512" s="71"/>
    </row>
    <row r="513" spans="8:24">
      <c r="H513" s="40"/>
      <c r="I513" s="40"/>
      <c r="J513" s="40"/>
      <c r="K513" s="40"/>
      <c r="L513" s="40"/>
      <c r="M513" s="40"/>
      <c r="N513" s="71"/>
      <c r="O513" s="101"/>
      <c r="R513" s="100"/>
      <c r="S513" s="100"/>
      <c r="V513" s="71"/>
      <c r="W513" s="71"/>
      <c r="X513" s="71"/>
    </row>
    <row r="514" spans="8:24">
      <c r="H514" s="40"/>
      <c r="I514" s="40"/>
      <c r="J514" s="40"/>
      <c r="K514" s="40"/>
      <c r="L514" s="40"/>
      <c r="M514" s="40"/>
      <c r="N514" s="71"/>
      <c r="O514" s="101"/>
      <c r="R514" s="100"/>
      <c r="S514" s="100"/>
      <c r="V514" s="71"/>
      <c r="W514" s="71"/>
      <c r="X514" s="71"/>
    </row>
    <row r="515" spans="8:24">
      <c r="H515" s="40"/>
      <c r="I515" s="40"/>
      <c r="J515" s="40"/>
      <c r="K515" s="40"/>
      <c r="L515" s="40"/>
      <c r="M515" s="40"/>
      <c r="N515" s="71"/>
      <c r="O515" s="101"/>
      <c r="R515" s="100"/>
      <c r="S515" s="100"/>
      <c r="V515" s="71"/>
      <c r="W515" s="71"/>
      <c r="X515" s="71"/>
    </row>
    <row r="516" spans="8:24">
      <c r="H516" s="40"/>
      <c r="I516" s="40"/>
      <c r="J516" s="40"/>
      <c r="K516" s="40"/>
      <c r="L516" s="40"/>
      <c r="M516" s="40"/>
      <c r="N516" s="71"/>
      <c r="O516" s="101"/>
      <c r="R516" s="100"/>
      <c r="S516" s="100"/>
      <c r="V516" s="71"/>
      <c r="W516" s="71"/>
      <c r="X516" s="71"/>
    </row>
    <row r="517" spans="8:24">
      <c r="H517" s="40"/>
      <c r="I517" s="40"/>
      <c r="J517" s="40"/>
      <c r="K517" s="40"/>
      <c r="L517" s="40"/>
      <c r="M517" s="40"/>
      <c r="N517" s="71"/>
      <c r="O517" s="101"/>
      <c r="R517" s="100"/>
      <c r="S517" s="100"/>
      <c r="V517" s="71"/>
      <c r="W517" s="71"/>
      <c r="X517" s="71"/>
    </row>
    <row r="518" spans="8:24">
      <c r="H518" s="40"/>
      <c r="I518" s="40"/>
      <c r="J518" s="40"/>
      <c r="K518" s="40"/>
      <c r="L518" s="40"/>
      <c r="M518" s="40"/>
      <c r="N518" s="71"/>
      <c r="O518" s="101"/>
      <c r="R518" s="100"/>
      <c r="S518" s="100"/>
      <c r="V518" s="71"/>
      <c r="W518" s="71"/>
      <c r="X518" s="71"/>
    </row>
    <row r="519" spans="8:24">
      <c r="H519" s="40"/>
      <c r="I519" s="40"/>
      <c r="J519" s="40"/>
      <c r="K519" s="40"/>
      <c r="L519" s="40"/>
      <c r="M519" s="40"/>
      <c r="N519" s="71"/>
      <c r="O519" s="101"/>
      <c r="R519" s="100"/>
      <c r="S519" s="100"/>
      <c r="V519" s="71"/>
      <c r="W519" s="71"/>
      <c r="X519" s="71"/>
    </row>
    <row r="520" spans="8:24">
      <c r="H520" s="40"/>
      <c r="I520" s="40"/>
      <c r="J520" s="40"/>
      <c r="K520" s="40"/>
      <c r="L520" s="40"/>
      <c r="M520" s="40"/>
      <c r="N520" s="71"/>
      <c r="O520" s="101"/>
      <c r="R520" s="100"/>
      <c r="S520" s="100"/>
      <c r="V520" s="71"/>
      <c r="W520" s="71"/>
      <c r="X520" s="71"/>
    </row>
    <row r="521" spans="8:24">
      <c r="H521" s="40"/>
      <c r="I521" s="40"/>
      <c r="J521" s="40"/>
      <c r="K521" s="40"/>
      <c r="L521" s="40"/>
      <c r="M521" s="40"/>
      <c r="N521" s="71"/>
      <c r="O521" s="101"/>
      <c r="R521" s="100"/>
      <c r="S521" s="100"/>
      <c r="V521" s="71"/>
      <c r="W521" s="71"/>
      <c r="X521" s="71"/>
    </row>
    <row r="522" spans="8:24">
      <c r="H522" s="40"/>
      <c r="I522" s="40"/>
      <c r="J522" s="40"/>
      <c r="K522" s="40"/>
      <c r="L522" s="40"/>
      <c r="M522" s="40"/>
      <c r="N522" s="71"/>
      <c r="O522" s="101"/>
      <c r="R522" s="100"/>
      <c r="S522" s="100"/>
      <c r="V522" s="71"/>
      <c r="W522" s="71"/>
      <c r="X522" s="71"/>
    </row>
    <row r="523" spans="8:24">
      <c r="H523" s="40"/>
      <c r="I523" s="40"/>
      <c r="J523" s="40"/>
      <c r="K523" s="40"/>
      <c r="L523" s="40"/>
      <c r="M523" s="40"/>
      <c r="N523" s="71"/>
      <c r="O523" s="101"/>
      <c r="V523" s="71"/>
      <c r="W523" s="71"/>
      <c r="X523" s="71"/>
    </row>
    <row r="524" spans="8:24">
      <c r="H524" s="40"/>
      <c r="I524" s="40"/>
      <c r="J524" s="40"/>
      <c r="K524" s="40"/>
      <c r="L524" s="40"/>
      <c r="M524" s="40"/>
      <c r="N524" s="71"/>
      <c r="O524" s="101"/>
      <c r="V524" s="71"/>
      <c r="W524" s="71"/>
      <c r="X524" s="71"/>
    </row>
    <row r="525" spans="8:24">
      <c r="H525" s="40"/>
      <c r="I525" s="40"/>
      <c r="J525" s="40"/>
      <c r="K525" s="40"/>
      <c r="L525" s="40"/>
      <c r="M525" s="40"/>
      <c r="N525" s="71"/>
      <c r="O525" s="101"/>
      <c r="V525" s="71"/>
      <c r="W525" s="71"/>
      <c r="X525" s="71"/>
    </row>
    <row r="526" spans="8:24">
      <c r="H526" s="40"/>
      <c r="I526" s="40"/>
      <c r="J526" s="40"/>
      <c r="K526" s="40"/>
      <c r="L526" s="40"/>
      <c r="M526" s="40"/>
      <c r="N526" s="71"/>
      <c r="O526" s="101"/>
      <c r="V526" s="71"/>
      <c r="W526" s="71"/>
      <c r="X526" s="71"/>
    </row>
    <row r="527" spans="8:24">
      <c r="H527" s="40"/>
      <c r="I527" s="40"/>
      <c r="J527" s="40"/>
      <c r="K527" s="40"/>
      <c r="L527" s="40"/>
      <c r="M527" s="40"/>
      <c r="N527" s="71"/>
      <c r="O527" s="101"/>
      <c r="V527" s="71"/>
      <c r="W527" s="71"/>
      <c r="X527" s="71"/>
    </row>
    <row r="528" spans="8:24">
      <c r="H528" s="40"/>
      <c r="I528" s="40"/>
      <c r="J528" s="40"/>
      <c r="K528" s="40"/>
      <c r="L528" s="40"/>
      <c r="M528" s="40"/>
      <c r="N528" s="71"/>
      <c r="O528" s="101"/>
      <c r="V528" s="71"/>
      <c r="W528" s="71"/>
      <c r="X528" s="71"/>
    </row>
    <row r="529" spans="8:24">
      <c r="H529" s="40"/>
      <c r="I529" s="40"/>
      <c r="J529" s="40"/>
      <c r="K529" s="40"/>
      <c r="L529" s="40"/>
      <c r="M529" s="40"/>
      <c r="N529" s="71"/>
      <c r="O529" s="101"/>
      <c r="V529" s="71"/>
      <c r="W529" s="71"/>
      <c r="X529" s="71"/>
    </row>
    <row r="530" spans="8:24">
      <c r="H530" s="40"/>
      <c r="I530" s="40"/>
      <c r="J530" s="40"/>
      <c r="K530" s="40"/>
      <c r="L530" s="40"/>
      <c r="M530" s="40"/>
      <c r="N530" s="71"/>
      <c r="O530" s="101"/>
      <c r="V530" s="71"/>
      <c r="W530" s="71"/>
      <c r="X530" s="71"/>
    </row>
    <row r="531" spans="8:24">
      <c r="H531" s="40"/>
      <c r="I531" s="40"/>
      <c r="J531" s="40"/>
      <c r="K531" s="40"/>
      <c r="L531" s="40"/>
      <c r="M531" s="40"/>
      <c r="N531" s="71"/>
      <c r="O531" s="101"/>
      <c r="V531" s="71"/>
      <c r="W531" s="71"/>
      <c r="X531" s="71"/>
    </row>
    <row r="532" spans="8:24">
      <c r="H532" s="40"/>
      <c r="I532" s="40"/>
      <c r="J532" s="40"/>
      <c r="K532" s="40"/>
      <c r="L532" s="40"/>
      <c r="M532" s="40"/>
      <c r="N532" s="71"/>
      <c r="O532" s="101"/>
      <c r="V532" s="71"/>
      <c r="W532" s="71"/>
      <c r="X532" s="71"/>
    </row>
    <row r="533" spans="8:24">
      <c r="H533" s="40"/>
      <c r="I533" s="40"/>
      <c r="J533" s="40"/>
      <c r="K533" s="40"/>
      <c r="L533" s="40"/>
      <c r="M533" s="40"/>
      <c r="N533" s="71"/>
      <c r="O533" s="101"/>
      <c r="V533" s="71"/>
      <c r="W533" s="71"/>
      <c r="X533" s="71"/>
    </row>
    <row r="534" spans="8:24">
      <c r="H534" s="40"/>
      <c r="I534" s="40"/>
      <c r="J534" s="40"/>
      <c r="K534" s="40"/>
      <c r="L534" s="40"/>
      <c r="M534" s="40"/>
      <c r="N534" s="71"/>
      <c r="O534" s="101"/>
      <c r="V534" s="71"/>
      <c r="W534" s="71"/>
      <c r="X534" s="71"/>
    </row>
    <row r="535" spans="8:24">
      <c r="H535" s="40"/>
      <c r="I535" s="40"/>
      <c r="J535" s="40"/>
      <c r="K535" s="40"/>
      <c r="L535" s="40"/>
      <c r="M535" s="40"/>
      <c r="N535" s="71"/>
      <c r="O535" s="101"/>
      <c r="V535" s="71"/>
      <c r="W535" s="71"/>
      <c r="X535" s="71"/>
    </row>
    <row r="536" spans="8:24">
      <c r="H536" s="40"/>
      <c r="I536" s="40"/>
      <c r="J536" s="40"/>
      <c r="K536" s="40"/>
      <c r="L536" s="40"/>
      <c r="M536" s="40"/>
      <c r="N536" s="71"/>
      <c r="O536" s="101"/>
      <c r="V536" s="71"/>
      <c r="W536" s="71"/>
      <c r="X536" s="71"/>
    </row>
    <row r="537" spans="8:24">
      <c r="H537" s="40"/>
      <c r="I537" s="40"/>
      <c r="J537" s="40"/>
      <c r="K537" s="40"/>
      <c r="L537" s="40"/>
      <c r="M537" s="40"/>
      <c r="N537" s="71"/>
      <c r="O537" s="101"/>
      <c r="V537" s="71"/>
      <c r="W537" s="71"/>
      <c r="X537" s="71"/>
    </row>
    <row r="538" spans="8:24">
      <c r="H538" s="40"/>
      <c r="I538" s="40"/>
      <c r="J538" s="40"/>
      <c r="K538" s="40"/>
      <c r="L538" s="40"/>
      <c r="M538" s="40"/>
      <c r="N538" s="71"/>
      <c r="O538" s="101"/>
      <c r="V538" s="71"/>
      <c r="W538" s="71"/>
      <c r="X538" s="71"/>
    </row>
    <row r="539" spans="8:24">
      <c r="H539" s="40"/>
      <c r="I539" s="40"/>
      <c r="J539" s="40"/>
      <c r="K539" s="40"/>
      <c r="L539" s="40"/>
      <c r="M539" s="40"/>
      <c r="N539" s="71"/>
      <c r="O539" s="101"/>
      <c r="V539" s="71"/>
      <c r="W539" s="71"/>
      <c r="X539" s="71"/>
    </row>
    <row r="540" spans="8:24">
      <c r="H540" s="40"/>
      <c r="I540" s="40"/>
      <c r="J540" s="40"/>
      <c r="K540" s="40"/>
      <c r="L540" s="40"/>
      <c r="M540" s="40"/>
      <c r="N540" s="71"/>
      <c r="O540" s="101"/>
      <c r="V540" s="71"/>
      <c r="W540" s="71"/>
      <c r="X540" s="71"/>
    </row>
    <row r="541" spans="8:24">
      <c r="H541" s="40"/>
      <c r="I541" s="40"/>
      <c r="J541" s="40"/>
      <c r="K541" s="40"/>
      <c r="L541" s="40"/>
      <c r="M541" s="40"/>
      <c r="N541" s="71"/>
      <c r="O541" s="101"/>
      <c r="V541" s="71"/>
      <c r="W541" s="71"/>
      <c r="X541" s="71"/>
    </row>
    <row r="542" spans="8:24">
      <c r="H542" s="40"/>
      <c r="I542" s="40"/>
      <c r="J542" s="40"/>
      <c r="K542" s="40"/>
      <c r="L542" s="40"/>
      <c r="M542" s="40"/>
      <c r="N542" s="71"/>
      <c r="O542" s="101"/>
      <c r="V542" s="71"/>
      <c r="W542" s="71"/>
      <c r="X542" s="71"/>
    </row>
    <row r="543" spans="8:24">
      <c r="H543" s="40"/>
      <c r="I543" s="40"/>
      <c r="J543" s="40"/>
      <c r="K543" s="40"/>
      <c r="L543" s="40"/>
      <c r="M543" s="40"/>
      <c r="N543" s="71"/>
      <c r="O543" s="101"/>
      <c r="V543" s="71"/>
      <c r="W543" s="71"/>
      <c r="X543" s="71"/>
    </row>
    <row r="544" spans="8:24">
      <c r="H544" s="40"/>
      <c r="I544" s="40"/>
      <c r="J544" s="40"/>
      <c r="K544" s="40"/>
      <c r="L544" s="40"/>
      <c r="M544" s="40"/>
      <c r="N544" s="71"/>
      <c r="O544" s="101"/>
      <c r="V544" s="71"/>
      <c r="W544" s="71"/>
      <c r="X544" s="71"/>
    </row>
    <row r="545" spans="8:24">
      <c r="H545" s="40"/>
      <c r="I545" s="40"/>
      <c r="J545" s="40"/>
      <c r="K545" s="40"/>
      <c r="L545" s="40"/>
      <c r="M545" s="40"/>
      <c r="N545" s="71"/>
      <c r="O545" s="101"/>
      <c r="V545" s="71"/>
      <c r="W545" s="71"/>
      <c r="X545" s="71"/>
    </row>
    <row r="546" spans="8:24">
      <c r="H546" s="40"/>
      <c r="I546" s="40"/>
      <c r="J546" s="40"/>
      <c r="K546" s="40"/>
      <c r="L546" s="40"/>
      <c r="M546" s="40"/>
      <c r="N546" s="71"/>
      <c r="O546" s="101"/>
      <c r="V546" s="71"/>
      <c r="W546" s="71"/>
      <c r="X546" s="71"/>
    </row>
    <row r="547" spans="8:24">
      <c r="H547" s="40"/>
      <c r="I547" s="40"/>
      <c r="J547" s="40"/>
      <c r="K547" s="40"/>
      <c r="L547" s="40"/>
      <c r="M547" s="40"/>
      <c r="N547" s="71"/>
      <c r="O547" s="101"/>
      <c r="V547" s="71"/>
      <c r="W547" s="71"/>
      <c r="X547" s="71"/>
    </row>
    <row r="548" spans="8:24">
      <c r="H548" s="40"/>
      <c r="I548" s="40"/>
      <c r="J548" s="40"/>
      <c r="K548" s="40"/>
      <c r="L548" s="40"/>
      <c r="M548" s="40"/>
      <c r="N548" s="71"/>
      <c r="O548" s="101"/>
      <c r="V548" s="71"/>
      <c r="W548" s="71"/>
      <c r="X548" s="71"/>
    </row>
    <row r="549" spans="8:24">
      <c r="H549" s="40"/>
      <c r="I549" s="40"/>
      <c r="J549" s="40"/>
      <c r="K549" s="40"/>
      <c r="L549" s="40"/>
      <c r="M549" s="40"/>
      <c r="N549" s="71"/>
      <c r="O549" s="101"/>
      <c r="V549" s="71"/>
      <c r="W549" s="71"/>
      <c r="X549" s="71"/>
    </row>
    <row r="550" spans="8:24">
      <c r="H550" s="40"/>
      <c r="I550" s="40"/>
      <c r="J550" s="40"/>
      <c r="K550" s="40"/>
      <c r="L550" s="40"/>
      <c r="M550" s="40"/>
      <c r="N550" s="71"/>
      <c r="O550" s="101"/>
      <c r="V550" s="71"/>
      <c r="W550" s="71"/>
      <c r="X550" s="71"/>
    </row>
    <row r="551" spans="8:24">
      <c r="H551" s="40"/>
      <c r="I551" s="40"/>
      <c r="J551" s="40"/>
      <c r="K551" s="40"/>
      <c r="L551" s="40"/>
      <c r="M551" s="40"/>
      <c r="N551" s="71"/>
      <c r="O551" s="101"/>
      <c r="V551" s="71"/>
      <c r="W551" s="71"/>
      <c r="X551" s="71"/>
    </row>
    <row r="552" spans="8:24">
      <c r="H552" s="40"/>
      <c r="I552" s="40"/>
      <c r="J552" s="40"/>
      <c r="K552" s="40"/>
      <c r="L552" s="40"/>
      <c r="M552" s="40"/>
      <c r="N552" s="71"/>
      <c r="O552" s="101"/>
      <c r="V552" s="71"/>
      <c r="W552" s="71"/>
      <c r="X552" s="71"/>
    </row>
    <row r="553" spans="8:24">
      <c r="H553" s="40"/>
      <c r="I553" s="40"/>
      <c r="J553" s="40"/>
      <c r="K553" s="40"/>
      <c r="L553" s="40"/>
      <c r="M553" s="40"/>
      <c r="N553" s="71"/>
      <c r="O553" s="101"/>
      <c r="V553" s="71"/>
      <c r="W553" s="71"/>
      <c r="X553" s="71"/>
    </row>
    <row r="554" spans="8:24">
      <c r="H554" s="40"/>
      <c r="I554" s="40"/>
      <c r="J554" s="40"/>
      <c r="K554" s="40"/>
      <c r="L554" s="40"/>
      <c r="M554" s="40"/>
      <c r="N554" s="71"/>
      <c r="O554" s="101"/>
      <c r="V554" s="71"/>
      <c r="W554" s="71"/>
      <c r="X554" s="71"/>
    </row>
    <row r="555" spans="8:24">
      <c r="H555" s="40"/>
      <c r="I555" s="40"/>
      <c r="J555" s="40"/>
      <c r="K555" s="40"/>
      <c r="L555" s="40"/>
      <c r="M555" s="40"/>
      <c r="N555" s="71"/>
      <c r="O555" s="101"/>
      <c r="V555" s="71"/>
      <c r="W555" s="71"/>
      <c r="X555" s="71"/>
    </row>
    <row r="556" spans="8:24">
      <c r="H556" s="40"/>
      <c r="I556" s="40"/>
      <c r="J556" s="40"/>
      <c r="K556" s="40"/>
      <c r="L556" s="40"/>
      <c r="M556" s="40"/>
      <c r="N556" s="71"/>
      <c r="O556" s="101"/>
      <c r="V556" s="71"/>
      <c r="W556" s="71"/>
      <c r="X556" s="71"/>
    </row>
    <row r="557" spans="8:24">
      <c r="H557" s="40"/>
      <c r="I557" s="40"/>
      <c r="J557" s="40"/>
      <c r="K557" s="40"/>
      <c r="L557" s="40"/>
      <c r="M557" s="40"/>
      <c r="N557" s="71"/>
      <c r="O557" s="101"/>
      <c r="V557" s="71"/>
      <c r="W557" s="71"/>
      <c r="X557" s="71"/>
    </row>
    <row r="558" spans="8:24">
      <c r="H558" s="40"/>
      <c r="I558" s="40"/>
      <c r="J558" s="40"/>
      <c r="K558" s="40"/>
      <c r="L558" s="40"/>
      <c r="M558" s="40"/>
      <c r="N558" s="71"/>
      <c r="O558" s="101"/>
      <c r="V558" s="71"/>
      <c r="W558" s="71"/>
      <c r="X558" s="71"/>
    </row>
    <row r="559" spans="8:24">
      <c r="H559" s="40"/>
      <c r="I559" s="40"/>
      <c r="J559" s="40"/>
      <c r="K559" s="40"/>
      <c r="L559" s="40"/>
      <c r="M559" s="40"/>
      <c r="N559" s="71"/>
      <c r="O559" s="101"/>
      <c r="V559" s="71"/>
      <c r="W559" s="71"/>
      <c r="X559" s="71"/>
    </row>
    <row r="560" spans="8:24">
      <c r="H560" s="40"/>
      <c r="I560" s="40"/>
      <c r="J560" s="40"/>
      <c r="K560" s="40"/>
      <c r="L560" s="40"/>
      <c r="M560" s="40"/>
      <c r="N560" s="71"/>
      <c r="O560" s="101"/>
      <c r="V560" s="71"/>
      <c r="W560" s="71"/>
      <c r="X560" s="71"/>
    </row>
    <row r="561" spans="8:24">
      <c r="H561" s="40"/>
      <c r="I561" s="40"/>
      <c r="J561" s="40"/>
      <c r="K561" s="40"/>
      <c r="L561" s="40"/>
      <c r="M561" s="40"/>
      <c r="N561" s="71"/>
      <c r="O561" s="101"/>
      <c r="V561" s="71"/>
      <c r="W561" s="71"/>
      <c r="X561" s="71"/>
    </row>
    <row r="562" spans="8:24">
      <c r="H562" s="40"/>
      <c r="I562" s="40"/>
      <c r="J562" s="40"/>
      <c r="K562" s="40"/>
      <c r="L562" s="40"/>
      <c r="M562" s="40"/>
      <c r="N562" s="71"/>
      <c r="O562" s="101"/>
      <c r="V562" s="71"/>
      <c r="W562" s="71"/>
      <c r="X562" s="71"/>
    </row>
    <row r="563" spans="8:24">
      <c r="H563" s="40"/>
      <c r="I563" s="40"/>
      <c r="J563" s="40"/>
      <c r="K563" s="40"/>
      <c r="L563" s="40"/>
      <c r="M563" s="40"/>
      <c r="N563" s="71"/>
      <c r="O563" s="101"/>
      <c r="V563" s="71"/>
      <c r="W563" s="71"/>
      <c r="X563" s="71"/>
    </row>
    <row r="564" spans="8:24">
      <c r="H564" s="40"/>
      <c r="I564" s="40"/>
      <c r="J564" s="40"/>
      <c r="K564" s="40"/>
      <c r="L564" s="40"/>
      <c r="M564" s="40"/>
      <c r="N564" s="71"/>
      <c r="O564" s="101"/>
      <c r="V564" s="71"/>
      <c r="W564" s="71"/>
      <c r="X564" s="71"/>
    </row>
    <row r="565" spans="8:24">
      <c r="H565" s="40"/>
      <c r="I565" s="40"/>
      <c r="J565" s="40"/>
      <c r="K565" s="40"/>
      <c r="L565" s="40"/>
      <c r="M565" s="40"/>
      <c r="N565" s="71"/>
      <c r="O565" s="101"/>
      <c r="V565" s="71"/>
      <c r="W565" s="71"/>
      <c r="X565" s="71"/>
    </row>
    <row r="566" spans="8:24">
      <c r="H566" s="40"/>
      <c r="I566" s="40"/>
      <c r="J566" s="40"/>
      <c r="K566" s="40"/>
      <c r="L566" s="40"/>
      <c r="M566" s="40"/>
      <c r="N566" s="71"/>
      <c r="O566" s="101"/>
      <c r="V566" s="71"/>
      <c r="W566" s="71"/>
      <c r="X566" s="71"/>
    </row>
    <row r="567" spans="8:24">
      <c r="H567" s="40"/>
      <c r="I567" s="40"/>
      <c r="J567" s="40"/>
      <c r="K567" s="40"/>
      <c r="L567" s="40"/>
      <c r="M567" s="40"/>
      <c r="N567" s="71"/>
      <c r="O567" s="101"/>
      <c r="V567" s="71"/>
      <c r="W567" s="71"/>
      <c r="X567" s="71"/>
    </row>
    <row r="568" spans="8:24">
      <c r="H568" s="40"/>
      <c r="I568" s="40"/>
      <c r="J568" s="40"/>
      <c r="K568" s="40"/>
      <c r="L568" s="40"/>
      <c r="M568" s="40"/>
      <c r="N568" s="71"/>
      <c r="O568" s="101"/>
      <c r="V568" s="71"/>
      <c r="W568" s="71"/>
      <c r="X568" s="71"/>
    </row>
    <row r="569" spans="8:24">
      <c r="H569" s="40"/>
      <c r="I569" s="40"/>
      <c r="J569" s="40"/>
      <c r="K569" s="40"/>
      <c r="L569" s="40"/>
      <c r="M569" s="40"/>
      <c r="N569" s="71"/>
      <c r="O569" s="101"/>
      <c r="V569" s="71"/>
      <c r="W569" s="71"/>
      <c r="X569" s="71"/>
    </row>
    <row r="570" spans="8:24">
      <c r="H570" s="40"/>
      <c r="I570" s="40"/>
      <c r="J570" s="40"/>
      <c r="K570" s="40"/>
      <c r="L570" s="40"/>
      <c r="M570" s="40"/>
      <c r="N570" s="71"/>
      <c r="O570" s="101"/>
      <c r="V570" s="71"/>
      <c r="W570" s="71"/>
      <c r="X570" s="71"/>
    </row>
    <row r="571" spans="8:24">
      <c r="H571" s="40"/>
      <c r="I571" s="40"/>
      <c r="J571" s="40"/>
      <c r="K571" s="40"/>
      <c r="L571" s="40"/>
      <c r="M571" s="40"/>
      <c r="N571" s="71"/>
      <c r="O571" s="101"/>
      <c r="V571" s="71"/>
      <c r="W571" s="71"/>
      <c r="X571" s="71"/>
    </row>
    <row r="572" spans="8:24">
      <c r="H572" s="40"/>
      <c r="I572" s="40"/>
      <c r="J572" s="40"/>
      <c r="K572" s="40"/>
      <c r="L572" s="40"/>
      <c r="M572" s="40"/>
      <c r="N572" s="71"/>
      <c r="O572" s="101"/>
      <c r="V572" s="71"/>
      <c r="W572" s="71"/>
      <c r="X572" s="71"/>
    </row>
    <row r="573" spans="8:24">
      <c r="H573" s="40"/>
      <c r="I573" s="40"/>
      <c r="J573" s="40"/>
      <c r="K573" s="40"/>
      <c r="L573" s="40"/>
      <c r="M573" s="40"/>
      <c r="N573" s="71"/>
      <c r="O573" s="101"/>
      <c r="V573" s="71"/>
      <c r="W573" s="71"/>
      <c r="X573" s="71"/>
    </row>
    <row r="574" spans="8:24">
      <c r="H574" s="40"/>
      <c r="I574" s="40"/>
      <c r="J574" s="40"/>
      <c r="K574" s="40"/>
      <c r="L574" s="40"/>
      <c r="M574" s="40"/>
      <c r="N574" s="71"/>
      <c r="O574" s="101"/>
      <c r="V574" s="71"/>
      <c r="W574" s="71"/>
      <c r="X574" s="71"/>
    </row>
    <row r="575" spans="8:24">
      <c r="H575" s="40"/>
      <c r="I575" s="40"/>
      <c r="J575" s="40"/>
      <c r="K575" s="40"/>
      <c r="L575" s="40"/>
      <c r="M575" s="40"/>
      <c r="N575" s="71"/>
      <c r="O575" s="101"/>
      <c r="V575" s="71"/>
      <c r="W575" s="71"/>
      <c r="X575" s="71"/>
    </row>
    <row r="576" spans="8:24">
      <c r="H576" s="40"/>
      <c r="I576" s="40"/>
      <c r="J576" s="40"/>
      <c r="K576" s="40"/>
      <c r="L576" s="40"/>
      <c r="M576" s="40"/>
      <c r="N576" s="71"/>
      <c r="O576" s="101"/>
      <c r="V576" s="71"/>
      <c r="W576" s="71"/>
      <c r="X576" s="71"/>
    </row>
    <row r="577" spans="8:24">
      <c r="H577" s="40"/>
      <c r="I577" s="40"/>
      <c r="J577" s="40"/>
      <c r="K577" s="40"/>
      <c r="L577" s="40"/>
      <c r="M577" s="40"/>
      <c r="N577" s="71"/>
      <c r="O577" s="101"/>
      <c r="V577" s="71"/>
      <c r="W577" s="71"/>
      <c r="X577" s="71"/>
    </row>
    <row r="578" spans="8:24">
      <c r="H578" s="40"/>
      <c r="I578" s="40"/>
      <c r="J578" s="40"/>
      <c r="K578" s="40"/>
      <c r="L578" s="40"/>
      <c r="M578" s="40"/>
      <c r="N578" s="71"/>
      <c r="O578" s="101"/>
      <c r="V578" s="71"/>
      <c r="W578" s="71"/>
      <c r="X578" s="71"/>
    </row>
    <row r="579" spans="8:24">
      <c r="H579" s="40"/>
      <c r="I579" s="40"/>
      <c r="J579" s="40"/>
      <c r="K579" s="40"/>
      <c r="L579" s="40"/>
      <c r="M579" s="40"/>
      <c r="N579" s="71"/>
      <c r="O579" s="101"/>
      <c r="V579" s="71"/>
      <c r="W579" s="71"/>
      <c r="X579" s="71"/>
    </row>
    <row r="580" spans="8:24">
      <c r="H580" s="40"/>
      <c r="I580" s="40"/>
      <c r="J580" s="40"/>
      <c r="K580" s="40"/>
      <c r="L580" s="40"/>
      <c r="M580" s="40"/>
      <c r="N580" s="71"/>
      <c r="O580" s="101"/>
      <c r="V580" s="71"/>
      <c r="W580" s="71"/>
      <c r="X580" s="71"/>
    </row>
    <row r="581" spans="8:24">
      <c r="H581" s="40"/>
      <c r="I581" s="40"/>
      <c r="J581" s="40"/>
      <c r="K581" s="40"/>
      <c r="L581" s="40"/>
      <c r="M581" s="40"/>
      <c r="N581" s="71"/>
      <c r="O581" s="101"/>
      <c r="V581" s="71"/>
      <c r="W581" s="71"/>
      <c r="X581" s="71"/>
    </row>
    <row r="582" spans="8:24">
      <c r="H582" s="40"/>
      <c r="I582" s="40"/>
      <c r="J582" s="40"/>
      <c r="K582" s="40"/>
      <c r="L582" s="40"/>
      <c r="M582" s="40"/>
      <c r="N582" s="71"/>
      <c r="O582" s="101"/>
      <c r="V582" s="71"/>
      <c r="W582" s="71"/>
      <c r="X582" s="71"/>
    </row>
    <row r="583" spans="8:24">
      <c r="H583" s="40"/>
      <c r="I583" s="40"/>
      <c r="J583" s="40"/>
      <c r="K583" s="40"/>
      <c r="L583" s="40"/>
      <c r="M583" s="40"/>
      <c r="N583" s="71"/>
      <c r="O583" s="101"/>
      <c r="V583" s="71"/>
      <c r="W583" s="71"/>
      <c r="X583" s="71"/>
    </row>
    <row r="584" spans="8:24">
      <c r="H584" s="40"/>
      <c r="I584" s="40"/>
      <c r="J584" s="40"/>
      <c r="K584" s="40"/>
      <c r="L584" s="40"/>
      <c r="M584" s="40"/>
      <c r="N584" s="71"/>
      <c r="O584" s="101"/>
      <c r="V584" s="71"/>
      <c r="W584" s="71"/>
      <c r="X584" s="71"/>
    </row>
    <row r="585" spans="8:24">
      <c r="H585" s="40"/>
      <c r="I585" s="40"/>
      <c r="J585" s="40"/>
      <c r="K585" s="40"/>
      <c r="L585" s="40"/>
      <c r="M585" s="40"/>
      <c r="N585" s="71"/>
      <c r="O585" s="101"/>
      <c r="V585" s="71"/>
      <c r="W585" s="71"/>
      <c r="X585" s="71"/>
    </row>
    <row r="586" spans="8:24">
      <c r="H586" s="40"/>
      <c r="I586" s="40"/>
      <c r="J586" s="40"/>
      <c r="K586" s="40"/>
      <c r="L586" s="40"/>
      <c r="M586" s="40"/>
      <c r="N586" s="71"/>
      <c r="O586" s="101"/>
      <c r="V586" s="71"/>
      <c r="W586" s="71"/>
      <c r="X586" s="71"/>
    </row>
    <row r="587" spans="8:24">
      <c r="H587" s="40"/>
      <c r="I587" s="40"/>
      <c r="J587" s="40"/>
      <c r="K587" s="40"/>
      <c r="L587" s="40"/>
      <c r="M587" s="40"/>
      <c r="N587" s="71"/>
      <c r="O587" s="101"/>
      <c r="V587" s="71"/>
      <c r="W587" s="71"/>
      <c r="X587" s="71"/>
    </row>
    <row r="588" spans="8:24">
      <c r="H588" s="40"/>
      <c r="I588" s="40"/>
      <c r="J588" s="40"/>
      <c r="K588" s="40"/>
      <c r="L588" s="40"/>
      <c r="M588" s="40"/>
      <c r="N588" s="71"/>
      <c r="O588" s="101"/>
      <c r="V588" s="71"/>
      <c r="W588" s="71"/>
      <c r="X588" s="71"/>
    </row>
    <row r="589" spans="8:24">
      <c r="H589" s="40"/>
      <c r="I589" s="40"/>
      <c r="J589" s="40"/>
      <c r="K589" s="40"/>
      <c r="L589" s="40"/>
      <c r="M589" s="40"/>
      <c r="N589" s="71"/>
      <c r="O589" s="101"/>
      <c r="V589" s="71"/>
      <c r="W589" s="71"/>
      <c r="X589" s="71"/>
    </row>
    <row r="590" spans="8:24">
      <c r="H590" s="40"/>
      <c r="I590" s="40"/>
      <c r="J590" s="40"/>
      <c r="K590" s="40"/>
      <c r="L590" s="40"/>
      <c r="M590" s="40"/>
      <c r="N590" s="71"/>
      <c r="O590" s="101"/>
      <c r="V590" s="71"/>
      <c r="W590" s="71"/>
      <c r="X590" s="71"/>
    </row>
    <row r="591" spans="8:24">
      <c r="H591" s="40"/>
      <c r="I591" s="40"/>
      <c r="J591" s="40"/>
      <c r="K591" s="40"/>
      <c r="L591" s="40"/>
      <c r="M591" s="40"/>
      <c r="N591" s="71"/>
      <c r="O591" s="101"/>
      <c r="V591" s="71"/>
      <c r="W591" s="71"/>
      <c r="X591" s="71"/>
    </row>
    <row r="592" spans="8:24">
      <c r="H592" s="40"/>
      <c r="I592" s="40"/>
      <c r="J592" s="40"/>
      <c r="K592" s="40"/>
      <c r="L592" s="40"/>
      <c r="M592" s="40"/>
      <c r="N592" s="71"/>
      <c r="O592" s="101"/>
      <c r="V592" s="71"/>
      <c r="W592" s="71"/>
      <c r="X592" s="71"/>
    </row>
    <row r="593" spans="8:24">
      <c r="H593" s="40"/>
      <c r="I593" s="40"/>
      <c r="J593" s="40"/>
      <c r="K593" s="40"/>
      <c r="L593" s="40"/>
      <c r="M593" s="40"/>
      <c r="N593" s="71"/>
      <c r="O593" s="101"/>
      <c r="V593" s="71"/>
      <c r="W593" s="71"/>
      <c r="X593" s="71"/>
    </row>
    <row r="594" spans="8:24">
      <c r="H594" s="40"/>
      <c r="I594" s="40"/>
      <c r="J594" s="40"/>
      <c r="K594" s="40"/>
      <c r="L594" s="40"/>
      <c r="M594" s="40"/>
      <c r="N594" s="71"/>
      <c r="O594" s="101"/>
      <c r="V594" s="71"/>
      <c r="W594" s="71"/>
      <c r="X594" s="71"/>
    </row>
    <row r="595" spans="8:24">
      <c r="H595" s="40"/>
      <c r="I595" s="40"/>
      <c r="J595" s="40"/>
      <c r="K595" s="40"/>
      <c r="L595" s="40"/>
      <c r="M595" s="40"/>
      <c r="N595" s="71"/>
      <c r="O595" s="101"/>
      <c r="V595" s="71"/>
      <c r="W595" s="71"/>
      <c r="X595" s="71"/>
    </row>
    <row r="596" spans="8:24">
      <c r="H596" s="40"/>
      <c r="I596" s="40"/>
      <c r="J596" s="40"/>
      <c r="K596" s="40"/>
      <c r="L596" s="40"/>
      <c r="M596" s="40"/>
      <c r="N596" s="71"/>
      <c r="O596" s="101"/>
    </row>
    <row r="597" spans="8:24">
      <c r="H597" s="40"/>
      <c r="I597" s="40"/>
      <c r="J597" s="40"/>
      <c r="K597" s="40"/>
      <c r="L597" s="40"/>
      <c r="M597" s="40"/>
      <c r="N597" s="71"/>
      <c r="O597" s="101"/>
    </row>
    <row r="598" spans="8:24">
      <c r="H598" s="40"/>
      <c r="I598" s="40"/>
      <c r="J598" s="40"/>
      <c r="K598" s="40"/>
      <c r="L598" s="40"/>
      <c r="M598" s="40"/>
      <c r="N598" s="71"/>
      <c r="O598" s="101"/>
    </row>
    <row r="599" spans="8:24">
      <c r="H599" s="40"/>
      <c r="I599" s="40"/>
      <c r="J599" s="40"/>
      <c r="K599" s="40"/>
      <c r="L599" s="40"/>
      <c r="M599" s="40"/>
      <c r="N599" s="71"/>
      <c r="O599" s="101"/>
    </row>
    <row r="600" spans="8:24">
      <c r="H600" s="40"/>
      <c r="I600" s="40"/>
      <c r="J600" s="40"/>
      <c r="K600" s="40"/>
      <c r="L600" s="40"/>
      <c r="M600" s="40"/>
      <c r="N600" s="71"/>
      <c r="O600" s="101"/>
    </row>
    <row r="601" spans="8:24">
      <c r="H601" s="40"/>
      <c r="I601" s="40"/>
      <c r="J601" s="40"/>
      <c r="K601" s="40"/>
      <c r="L601" s="40"/>
      <c r="M601" s="40"/>
      <c r="N601" s="71"/>
      <c r="O601" s="101"/>
    </row>
    <row r="602" spans="8:24">
      <c r="H602" s="40"/>
      <c r="I602" s="40"/>
      <c r="J602" s="40"/>
      <c r="K602" s="40"/>
      <c r="L602" s="40"/>
      <c r="M602" s="40"/>
      <c r="N602" s="71"/>
      <c r="O602" s="101"/>
    </row>
    <row r="603" spans="8:24">
      <c r="H603" s="40"/>
      <c r="I603" s="40"/>
      <c r="J603" s="40"/>
      <c r="K603" s="40"/>
      <c r="L603" s="40"/>
      <c r="M603" s="40"/>
      <c r="N603" s="71"/>
      <c r="O603" s="101"/>
    </row>
    <row r="604" spans="8:24">
      <c r="H604" s="40"/>
      <c r="I604" s="40"/>
      <c r="J604" s="40"/>
      <c r="K604" s="40"/>
      <c r="L604" s="40"/>
      <c r="M604" s="40"/>
      <c r="N604" s="71"/>
      <c r="O604" s="101"/>
    </row>
    <row r="605" spans="8:24">
      <c r="H605" s="40"/>
      <c r="I605" s="40"/>
      <c r="J605" s="40"/>
      <c r="K605" s="40"/>
      <c r="L605" s="40"/>
      <c r="M605" s="40"/>
      <c r="N605" s="71"/>
      <c r="O605" s="101"/>
    </row>
    <row r="606" spans="8:24">
      <c r="H606" s="40"/>
      <c r="I606" s="40"/>
      <c r="J606" s="40"/>
      <c r="K606" s="40"/>
      <c r="L606" s="40"/>
      <c r="M606" s="40"/>
      <c r="N606" s="71"/>
      <c r="O606" s="101"/>
    </row>
    <row r="607" spans="8:24">
      <c r="H607" s="40"/>
      <c r="I607" s="40"/>
      <c r="J607" s="40"/>
      <c r="K607" s="40"/>
      <c r="L607" s="40"/>
      <c r="M607" s="40"/>
      <c r="N607" s="71"/>
      <c r="O607" s="101"/>
    </row>
    <row r="608" spans="8:24">
      <c r="H608" s="40"/>
      <c r="I608" s="40"/>
      <c r="J608" s="40"/>
      <c r="K608" s="40"/>
      <c r="L608" s="40"/>
      <c r="M608" s="40"/>
      <c r="N608" s="71"/>
      <c r="O608" s="101"/>
    </row>
    <row r="609" spans="8:15">
      <c r="H609" s="40"/>
      <c r="I609" s="40"/>
      <c r="J609" s="40"/>
      <c r="K609" s="40"/>
      <c r="L609" s="40"/>
      <c r="M609" s="40"/>
      <c r="N609" s="71"/>
      <c r="O609" s="101"/>
    </row>
    <row r="610" spans="8:15">
      <c r="H610" s="40"/>
      <c r="I610" s="40"/>
      <c r="J610" s="40"/>
      <c r="K610" s="40"/>
      <c r="L610" s="40"/>
      <c r="M610" s="40"/>
      <c r="N610" s="71"/>
      <c r="O610" s="101"/>
    </row>
    <row r="611" spans="8:15">
      <c r="H611" s="40"/>
      <c r="I611" s="40"/>
      <c r="J611" s="40"/>
      <c r="K611" s="40"/>
      <c r="L611" s="40"/>
      <c r="M611" s="40"/>
      <c r="N611" s="71"/>
      <c r="O611" s="101"/>
    </row>
    <row r="612" spans="8:15">
      <c r="H612" s="40"/>
      <c r="I612" s="40"/>
      <c r="J612" s="40"/>
      <c r="K612" s="40"/>
      <c r="L612" s="40"/>
      <c r="M612" s="40"/>
      <c r="N612" s="71"/>
      <c r="O612" s="101"/>
    </row>
    <row r="613" spans="8:15">
      <c r="H613" s="40"/>
      <c r="I613" s="40"/>
      <c r="J613" s="40"/>
      <c r="K613" s="40"/>
      <c r="L613" s="40"/>
      <c r="M613" s="40"/>
      <c r="N613" s="71"/>
      <c r="O613" s="101"/>
    </row>
    <row r="614" spans="8:15">
      <c r="H614" s="40"/>
      <c r="I614" s="40"/>
      <c r="J614" s="40"/>
      <c r="K614" s="40"/>
      <c r="L614" s="40"/>
      <c r="M614" s="40"/>
      <c r="N614" s="71"/>
      <c r="O614" s="101"/>
    </row>
    <row r="615" spans="8:15">
      <c r="H615" s="40"/>
      <c r="I615" s="40"/>
      <c r="J615" s="40"/>
      <c r="K615" s="40"/>
      <c r="L615" s="40"/>
      <c r="M615" s="40"/>
      <c r="N615" s="71"/>
      <c r="O615" s="101"/>
    </row>
    <row r="616" spans="8:15">
      <c r="H616" s="40"/>
      <c r="I616" s="40"/>
      <c r="J616" s="40"/>
      <c r="K616" s="40"/>
      <c r="L616" s="40"/>
      <c r="M616" s="40"/>
      <c r="N616" s="71"/>
      <c r="O616" s="101"/>
    </row>
    <row r="617" spans="8:15">
      <c r="H617" s="40"/>
      <c r="I617" s="40"/>
      <c r="J617" s="40"/>
      <c r="K617" s="40"/>
      <c r="L617" s="40"/>
      <c r="M617" s="40"/>
      <c r="N617" s="71"/>
      <c r="O617" s="101"/>
    </row>
    <row r="618" spans="8:15">
      <c r="H618" s="40"/>
      <c r="I618" s="40"/>
      <c r="J618" s="40"/>
      <c r="K618" s="40"/>
      <c r="L618" s="40"/>
      <c r="M618" s="40"/>
      <c r="N618" s="71"/>
      <c r="O618" s="101"/>
    </row>
    <row r="619" spans="8:15">
      <c r="H619" s="40"/>
      <c r="I619" s="40"/>
      <c r="J619" s="40"/>
      <c r="K619" s="40"/>
      <c r="L619" s="40"/>
      <c r="M619" s="40"/>
      <c r="N619" s="71"/>
      <c r="O619" s="101"/>
    </row>
    <row r="620" spans="8:15">
      <c r="H620" s="40"/>
      <c r="I620" s="40"/>
      <c r="J620" s="40"/>
      <c r="K620" s="40"/>
      <c r="L620" s="40"/>
      <c r="M620" s="40"/>
      <c r="N620" s="71"/>
      <c r="O620" s="101"/>
    </row>
    <row r="621" spans="8:15">
      <c r="H621" s="40"/>
      <c r="I621" s="40"/>
      <c r="J621" s="40"/>
      <c r="K621" s="40"/>
      <c r="L621" s="40"/>
      <c r="M621" s="40"/>
      <c r="N621" s="71"/>
      <c r="O621" s="101"/>
    </row>
    <row r="622" spans="8:15">
      <c r="H622" s="40"/>
      <c r="I622" s="40"/>
      <c r="J622" s="40"/>
      <c r="K622" s="40"/>
      <c r="L622" s="40"/>
      <c r="M622" s="40"/>
      <c r="N622" s="71"/>
      <c r="O622" s="101"/>
    </row>
    <row r="623" spans="8:15">
      <c r="H623" s="40"/>
      <c r="I623" s="40"/>
      <c r="J623" s="40"/>
      <c r="K623" s="40"/>
      <c r="L623" s="40"/>
      <c r="M623" s="40"/>
      <c r="N623" s="71"/>
      <c r="O623" s="101"/>
    </row>
    <row r="624" spans="8:15">
      <c r="H624" s="40"/>
      <c r="I624" s="40"/>
      <c r="J624" s="40"/>
      <c r="K624" s="40"/>
      <c r="L624" s="40"/>
      <c r="M624" s="40"/>
      <c r="N624" s="71"/>
      <c r="O624" s="101"/>
    </row>
    <row r="625" spans="8:15">
      <c r="H625" s="40"/>
      <c r="I625" s="40"/>
      <c r="J625" s="40"/>
      <c r="K625" s="40"/>
      <c r="L625" s="40"/>
      <c r="M625" s="40"/>
      <c r="N625" s="71"/>
      <c r="O625" s="101"/>
    </row>
    <row r="626" spans="8:15">
      <c r="H626" s="40"/>
      <c r="I626" s="40"/>
      <c r="J626" s="40"/>
      <c r="K626" s="40"/>
      <c r="L626" s="40"/>
      <c r="M626" s="40"/>
      <c r="N626" s="71"/>
      <c r="O626" s="101"/>
    </row>
    <row r="627" spans="8:15">
      <c r="H627" s="40"/>
      <c r="I627" s="40"/>
      <c r="J627" s="40"/>
      <c r="K627" s="40"/>
      <c r="L627" s="40"/>
      <c r="M627" s="40"/>
      <c r="N627" s="71"/>
      <c r="O627" s="101"/>
    </row>
    <row r="628" spans="8:15">
      <c r="H628" s="40"/>
      <c r="I628" s="40"/>
      <c r="J628" s="40"/>
      <c r="K628" s="40"/>
      <c r="L628" s="40"/>
      <c r="M628" s="40"/>
      <c r="N628" s="71"/>
      <c r="O628" s="101"/>
    </row>
    <row r="629" spans="8:15">
      <c r="H629" s="40"/>
      <c r="I629" s="40"/>
      <c r="J629" s="40"/>
      <c r="K629" s="40"/>
      <c r="L629" s="40"/>
      <c r="M629" s="40"/>
      <c r="N629" s="71"/>
      <c r="O629" s="101"/>
    </row>
    <row r="630" spans="8:15">
      <c r="H630" s="40"/>
      <c r="I630" s="40"/>
      <c r="J630" s="40"/>
      <c r="K630" s="40"/>
      <c r="L630" s="40"/>
      <c r="M630" s="40"/>
      <c r="N630" s="71"/>
      <c r="O630" s="101"/>
    </row>
    <row r="631" spans="8:15">
      <c r="H631" s="40"/>
      <c r="I631" s="40"/>
      <c r="J631" s="40"/>
      <c r="K631" s="40"/>
      <c r="L631" s="40"/>
      <c r="M631" s="40"/>
      <c r="N631" s="71"/>
      <c r="O631" s="101"/>
    </row>
    <row r="632" spans="8:15">
      <c r="H632" s="40"/>
      <c r="I632" s="40"/>
      <c r="J632" s="40"/>
      <c r="K632" s="40"/>
      <c r="L632" s="40"/>
      <c r="M632" s="40"/>
      <c r="N632" s="71"/>
      <c r="O632" s="101"/>
    </row>
    <row r="633" spans="8:15">
      <c r="H633" s="40"/>
      <c r="I633" s="40"/>
      <c r="J633" s="40"/>
      <c r="K633" s="40"/>
      <c r="L633" s="40"/>
      <c r="M633" s="40"/>
      <c r="N633" s="71"/>
      <c r="O633" s="101"/>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61"/>
  <sheetViews>
    <sheetView workbookViewId="0">
      <pane xSplit="8" ySplit="4" topLeftCell="I14" activePane="bottomRight" state="frozen"/>
      <selection pane="topRight" activeCell="I1" sqref="I1"/>
      <selection pane="bottomLeft" activeCell="A5" sqref="A5"/>
      <selection pane="bottomRight" activeCell="J27" sqref="J27"/>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264</v>
      </c>
      <c r="J1" s="80" t="s">
        <v>265</v>
      </c>
      <c r="K1" s="93" t="s">
        <v>267</v>
      </c>
      <c r="L1" s="93" t="s">
        <v>269</v>
      </c>
      <c r="M1" s="93" t="s">
        <v>271</v>
      </c>
      <c r="N1" s="80" t="s">
        <v>272</v>
      </c>
      <c r="O1" s="93" t="s">
        <v>274</v>
      </c>
      <c r="P1" s="80" t="s">
        <v>275</v>
      </c>
      <c r="Q1" s="93" t="s">
        <v>277</v>
      </c>
      <c r="R1" s="80" t="s">
        <v>278</v>
      </c>
      <c r="S1" s="93" t="s">
        <v>280</v>
      </c>
      <c r="T1" s="80" t="s">
        <v>281</v>
      </c>
    </row>
    <row r="2" spans="1:20" hidden="1">
      <c r="H2" s="57" t="str">
        <f>[7]!edb()</f>
        <v>Wind资讯</v>
      </c>
      <c r="I2" s="59"/>
      <c r="J2" s="60"/>
      <c r="K2" s="61"/>
      <c r="L2" s="61"/>
      <c r="M2" s="61"/>
      <c r="N2" s="61"/>
      <c r="O2" s="61"/>
      <c r="P2" s="61"/>
      <c r="Q2" s="61"/>
      <c r="R2" s="61"/>
      <c r="S2" s="61"/>
      <c r="T2" s="61"/>
    </row>
    <row r="3" spans="1:20" ht="48" hidden="1">
      <c r="H3" s="43" t="s">
        <v>441</v>
      </c>
      <c r="I3" s="61" t="s">
        <v>476</v>
      </c>
      <c r="J3" s="61" t="s">
        <v>477</v>
      </c>
      <c r="K3" s="61" t="s">
        <v>478</v>
      </c>
      <c r="L3" s="61" t="s">
        <v>479</v>
      </c>
      <c r="M3" s="61" t="s">
        <v>480</v>
      </c>
      <c r="N3" s="61" t="s">
        <v>481</v>
      </c>
      <c r="O3" s="61" t="s">
        <v>482</v>
      </c>
      <c r="P3" s="61" t="s">
        <v>483</v>
      </c>
      <c r="Q3" s="61" t="s">
        <v>484</v>
      </c>
      <c r="R3" s="61" t="s">
        <v>485</v>
      </c>
      <c r="S3" s="61" t="s">
        <v>486</v>
      </c>
      <c r="T3" s="61" t="s">
        <v>487</v>
      </c>
    </row>
    <row r="4" spans="1:20">
      <c r="G4" s="42"/>
      <c r="H4" s="51" t="s">
        <v>488</v>
      </c>
      <c r="I4" s="58" t="s">
        <v>489</v>
      </c>
      <c r="J4" s="58" t="s">
        <v>490</v>
      </c>
      <c r="K4" s="58" t="s">
        <v>489</v>
      </c>
      <c r="L4" s="58" t="s">
        <v>491</v>
      </c>
      <c r="M4" s="58" t="s">
        <v>489</v>
      </c>
      <c r="N4" s="58" t="s">
        <v>490</v>
      </c>
      <c r="O4" s="58" t="s">
        <v>489</v>
      </c>
      <c r="P4" s="58" t="s">
        <v>490</v>
      </c>
      <c r="Q4" s="58" t="s">
        <v>489</v>
      </c>
      <c r="R4" s="58" t="s">
        <v>492</v>
      </c>
      <c r="S4" s="58" t="s">
        <v>489</v>
      </c>
      <c r="T4" s="58" t="s">
        <v>492</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292</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7" t="s">
        <v>282</v>
      </c>
      <c r="B8" s="97"/>
      <c r="C8" s="97"/>
      <c r="D8" s="97">
        <v>11</v>
      </c>
      <c r="E8" s="97"/>
      <c r="H8" s="51">
        <v>40185</v>
      </c>
      <c r="I8" s="71">
        <v>4107</v>
      </c>
      <c r="J8" s="71">
        <v>1011.5</v>
      </c>
      <c r="K8" s="71">
        <v>3449</v>
      </c>
      <c r="L8" s="71">
        <v>307</v>
      </c>
      <c r="M8" s="71">
        <v>1789</v>
      </c>
      <c r="N8" s="71">
        <v>416</v>
      </c>
      <c r="O8" s="71">
        <v>0</v>
      </c>
      <c r="P8" s="71">
        <v>550</v>
      </c>
      <c r="Q8" s="71">
        <v>15700</v>
      </c>
      <c r="R8" s="71">
        <v>72.8</v>
      </c>
      <c r="S8" s="71">
        <v>5381</v>
      </c>
      <c r="T8" s="71">
        <v>28.04</v>
      </c>
    </row>
    <row r="9" spans="1:20">
      <c r="A9" s="97" t="s">
        <v>283</v>
      </c>
      <c r="B9" s="97"/>
      <c r="C9" s="97"/>
      <c r="D9" s="97"/>
      <c r="E9" s="97"/>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7" t="s">
        <v>266</v>
      </c>
      <c r="B10" s="97"/>
      <c r="C10" s="97"/>
      <c r="D10" s="97"/>
      <c r="E10" s="97"/>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7" t="s">
        <v>268</v>
      </c>
      <c r="B11" s="97"/>
      <c r="C11" s="97"/>
      <c r="D11" s="97"/>
      <c r="E11" s="97"/>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7" t="s">
        <v>270</v>
      </c>
      <c r="B12" s="97"/>
      <c r="C12" s="97"/>
      <c r="D12" s="97"/>
      <c r="E12" s="97"/>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7" t="s">
        <v>284</v>
      </c>
      <c r="B13" s="97"/>
      <c r="C13" s="97"/>
      <c r="D13" s="97"/>
      <c r="E13" s="97"/>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7" t="s">
        <v>273</v>
      </c>
      <c r="B14" s="97"/>
      <c r="C14" s="97"/>
      <c r="D14" s="97"/>
      <c r="E14" s="97"/>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7" t="s">
        <v>285</v>
      </c>
      <c r="B15" s="97"/>
      <c r="C15" s="97"/>
      <c r="D15" s="97"/>
      <c r="E15" s="97"/>
      <c r="H15" s="51">
        <v>40196</v>
      </c>
      <c r="I15" s="71">
        <v>4061</v>
      </c>
      <c r="J15" s="71">
        <v>0</v>
      </c>
      <c r="K15" s="71">
        <v>3266</v>
      </c>
      <c r="L15" s="71">
        <v>0</v>
      </c>
      <c r="M15" s="71">
        <v>1814</v>
      </c>
      <c r="N15" s="71">
        <v>0</v>
      </c>
      <c r="O15" s="71">
        <v>1880</v>
      </c>
      <c r="P15" s="71">
        <v>0</v>
      </c>
      <c r="Q15" s="71">
        <v>15500</v>
      </c>
      <c r="R15" s="71">
        <v>0</v>
      </c>
      <c r="S15" s="71">
        <v>5072</v>
      </c>
      <c r="T15" s="71">
        <v>0</v>
      </c>
    </row>
    <row r="16" spans="1:20">
      <c r="A16" s="97" t="s">
        <v>276</v>
      </c>
      <c r="B16" s="97"/>
      <c r="C16" s="97"/>
      <c r="D16" s="97"/>
      <c r="E16" s="97"/>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7" t="s">
        <v>286</v>
      </c>
      <c r="B17" s="97"/>
      <c r="C17" s="97"/>
      <c r="D17" s="97"/>
      <c r="E17" s="97"/>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7" t="s">
        <v>279</v>
      </c>
      <c r="B18" s="97"/>
      <c r="C18" s="97"/>
      <c r="D18" s="97"/>
      <c r="E18" s="97"/>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7" t="s">
        <v>287</v>
      </c>
      <c r="B19" s="97"/>
      <c r="C19" s="97"/>
      <c r="D19" s="97"/>
      <c r="E19" s="97"/>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288</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0</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0</v>
      </c>
      <c r="J736" s="71">
        <v>1561.4</v>
      </c>
      <c r="K736" s="71">
        <v>3881</v>
      </c>
      <c r="L736" s="71">
        <v>480.5</v>
      </c>
      <c r="M736" s="71">
        <v>2310</v>
      </c>
      <c r="N736" s="71">
        <v>744.2</v>
      </c>
      <c r="O736" s="71">
        <v>2387</v>
      </c>
      <c r="P736" s="71">
        <v>874.4</v>
      </c>
      <c r="Q736" s="71">
        <v>0</v>
      </c>
      <c r="R736" s="71">
        <v>72.73</v>
      </c>
      <c r="S736" s="71">
        <v>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0</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9">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9">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9">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9">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9">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9">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9">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9">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9">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9">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9">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9">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9">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9">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9">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9">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9">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9">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9">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9">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9">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9">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9">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9">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9">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9">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9">
        <v>41362</v>
      </c>
      <c r="I846" s="71">
        <v>5000</v>
      </c>
      <c r="J846" s="71">
        <v>0</v>
      </c>
      <c r="K846" s="71">
        <v>3649</v>
      </c>
      <c r="L846" s="71">
        <v>0</v>
      </c>
      <c r="M846" s="71">
        <v>2374</v>
      </c>
      <c r="N846" s="71">
        <v>0</v>
      </c>
      <c r="O846" s="71">
        <v>0</v>
      </c>
      <c r="P846" s="71">
        <v>0</v>
      </c>
      <c r="Q846" s="71">
        <v>20350</v>
      </c>
      <c r="R846" s="71">
        <v>0</v>
      </c>
      <c r="S846" s="71">
        <v>5410</v>
      </c>
      <c r="T846" s="71">
        <v>0</v>
      </c>
    </row>
    <row r="847" spans="8:20">
      <c r="H847" s="139">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9">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9">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9">
        <v>41368</v>
      </c>
      <c r="I850" s="71">
        <v>0</v>
      </c>
      <c r="J850" s="71">
        <v>1372</v>
      </c>
      <c r="K850" s="71">
        <v>0</v>
      </c>
      <c r="L850" s="71">
        <v>397.1</v>
      </c>
      <c r="M850" s="71">
        <v>0</v>
      </c>
      <c r="N850" s="71">
        <v>629.25</v>
      </c>
      <c r="O850" s="71">
        <v>0</v>
      </c>
      <c r="P850" s="71">
        <v>692</v>
      </c>
      <c r="Q850" s="71">
        <v>0</v>
      </c>
      <c r="R850" s="71">
        <v>88.33</v>
      </c>
      <c r="S850" s="71">
        <v>0</v>
      </c>
      <c r="T850" s="71">
        <v>17.68</v>
      </c>
    </row>
    <row r="851" spans="8:20">
      <c r="H851" s="139">
        <v>41369</v>
      </c>
      <c r="I851" s="71">
        <v>0</v>
      </c>
      <c r="J851" s="71">
        <v>1362</v>
      </c>
      <c r="K851" s="71">
        <v>0</v>
      </c>
      <c r="L851" s="71">
        <v>391.7</v>
      </c>
      <c r="M851" s="71">
        <v>0</v>
      </c>
      <c r="N851" s="71">
        <v>629.75</v>
      </c>
      <c r="O851" s="71">
        <v>0</v>
      </c>
      <c r="P851" s="71">
        <v>700</v>
      </c>
      <c r="Q851" s="71">
        <v>0</v>
      </c>
      <c r="R851" s="71">
        <v>86.79</v>
      </c>
      <c r="S851" s="71">
        <v>0</v>
      </c>
      <c r="T851" s="71">
        <v>17.73</v>
      </c>
    </row>
    <row r="852" spans="8:20">
      <c r="H852" s="139">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9">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9">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9">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9">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9">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9">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9">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9">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9">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9">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9">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9">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9">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9">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9">
        <v>41393</v>
      </c>
      <c r="I867" s="71">
        <v>0</v>
      </c>
      <c r="J867" s="71">
        <v>1472</v>
      </c>
      <c r="K867" s="71">
        <v>0</v>
      </c>
      <c r="L867" s="71">
        <v>432.5</v>
      </c>
      <c r="M867" s="71">
        <v>0</v>
      </c>
      <c r="N867" s="71">
        <v>683</v>
      </c>
      <c r="O867" s="71">
        <v>0</v>
      </c>
      <c r="P867" s="71">
        <v>708</v>
      </c>
      <c r="Q867" s="71">
        <v>0</v>
      </c>
      <c r="R867" s="71">
        <v>85.74</v>
      </c>
      <c r="S867" s="71">
        <v>0</v>
      </c>
      <c r="T867" s="71">
        <v>17.5</v>
      </c>
    </row>
    <row r="868" spans="8:20">
      <c r="H868" s="139">
        <v>41394</v>
      </c>
      <c r="I868" s="71">
        <v>0</v>
      </c>
      <c r="J868" s="71">
        <v>1468.5</v>
      </c>
      <c r="K868" s="71">
        <v>0</v>
      </c>
      <c r="L868" s="71">
        <v>428</v>
      </c>
      <c r="M868" s="71">
        <v>0</v>
      </c>
      <c r="N868" s="71">
        <v>684</v>
      </c>
      <c r="O868" s="71">
        <v>0</v>
      </c>
      <c r="P868" s="71">
        <v>721.5</v>
      </c>
      <c r="Q868" s="71">
        <v>0</v>
      </c>
      <c r="R868" s="71">
        <v>87.47</v>
      </c>
      <c r="S868" s="71">
        <v>0</v>
      </c>
      <c r="T868" s="71">
        <v>17.7</v>
      </c>
    </row>
    <row r="869" spans="8:20">
      <c r="H869" s="139">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9">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9">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9">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9">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9">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9">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9">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9">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9">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9">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9">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9">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9">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9">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9">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9">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9">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9">
        <v>41421</v>
      </c>
      <c r="I887" s="71">
        <v>4865</v>
      </c>
      <c r="J887" s="71">
        <v>0</v>
      </c>
      <c r="K887" s="71">
        <v>3532</v>
      </c>
      <c r="L887" s="71">
        <v>0</v>
      </c>
      <c r="M887" s="71">
        <v>2370</v>
      </c>
      <c r="N887" s="71">
        <v>0</v>
      </c>
      <c r="O887" s="71">
        <v>0</v>
      </c>
      <c r="P887" s="71">
        <v>0</v>
      </c>
      <c r="Q887" s="71">
        <v>19855</v>
      </c>
      <c r="R887" s="71">
        <v>0</v>
      </c>
      <c r="S887" s="71">
        <v>5264</v>
      </c>
      <c r="T887" s="71">
        <v>0</v>
      </c>
    </row>
    <row r="888" spans="8:20">
      <c r="H888" s="139">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9">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9">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9">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9">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9">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9">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9">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9">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9">
        <v>41435</v>
      </c>
      <c r="I897" s="71">
        <v>0</v>
      </c>
      <c r="J897" s="71">
        <v>1514</v>
      </c>
      <c r="K897" s="71">
        <v>0</v>
      </c>
      <c r="L897" s="71">
        <v>449</v>
      </c>
      <c r="M897" s="71">
        <v>0</v>
      </c>
      <c r="N897" s="71">
        <v>652</v>
      </c>
      <c r="O897" s="71">
        <v>0</v>
      </c>
      <c r="P897" s="71">
        <v>689</v>
      </c>
      <c r="Q897" s="71">
        <v>0</v>
      </c>
      <c r="R897" s="71">
        <v>86.65</v>
      </c>
      <c r="S897" s="71">
        <v>0</v>
      </c>
      <c r="T897" s="71">
        <v>16.36</v>
      </c>
    </row>
    <row r="898" spans="8:20">
      <c r="H898" s="139">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9">
        <v>41437</v>
      </c>
      <c r="I899" s="71">
        <v>0</v>
      </c>
      <c r="J899" s="71">
        <v>1538</v>
      </c>
      <c r="K899" s="71">
        <v>0</v>
      </c>
      <c r="L899" s="71">
        <v>460</v>
      </c>
      <c r="M899" s="71">
        <v>0</v>
      </c>
      <c r="N899" s="71">
        <v>652</v>
      </c>
      <c r="O899" s="71">
        <v>0</v>
      </c>
      <c r="P899" s="71">
        <v>683</v>
      </c>
      <c r="Q899" s="71">
        <v>0</v>
      </c>
      <c r="R899" s="71">
        <v>90.06</v>
      </c>
      <c r="S899" s="71">
        <v>0</v>
      </c>
      <c r="T899" s="71">
        <v>16.21</v>
      </c>
    </row>
    <row r="900" spans="8:20">
      <c r="H900" s="139">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9">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9">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9">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9">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9">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9">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9">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9">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9">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9">
        <v>41452</v>
      </c>
      <c r="I910" s="71">
        <v>4666</v>
      </c>
      <c r="J910" s="71">
        <v>1548</v>
      </c>
      <c r="K910" s="71">
        <v>3639</v>
      </c>
      <c r="L910" s="71">
        <v>479.5</v>
      </c>
      <c r="M910" s="71">
        <v>2394</v>
      </c>
      <c r="N910" s="71">
        <v>673</v>
      </c>
      <c r="O910" s="98">
        <v>0</v>
      </c>
      <c r="P910" s="98">
        <v>663.5</v>
      </c>
      <c r="Q910" s="98">
        <v>20020</v>
      </c>
      <c r="R910" s="98">
        <v>86.13</v>
      </c>
      <c r="S910" s="98">
        <v>5207</v>
      </c>
      <c r="T910" s="98">
        <v>16.54</v>
      </c>
    </row>
    <row r="911" spans="8:20">
      <c r="H911" s="139">
        <v>41453</v>
      </c>
      <c r="I911" s="71">
        <v>4670</v>
      </c>
      <c r="J911" s="71">
        <v>1561</v>
      </c>
      <c r="K911" s="71">
        <v>3590</v>
      </c>
      <c r="L911" s="71">
        <v>489</v>
      </c>
      <c r="M911" s="71">
        <v>2386</v>
      </c>
      <c r="N911" s="71">
        <v>685.5</v>
      </c>
      <c r="O911" s="98">
        <v>0</v>
      </c>
      <c r="P911" s="98">
        <v>648</v>
      </c>
      <c r="Q911" s="98">
        <v>20015</v>
      </c>
      <c r="R911" s="98">
        <v>85.61</v>
      </c>
      <c r="S911" s="98">
        <v>5280</v>
      </c>
      <c r="T911" s="98">
        <v>16.45</v>
      </c>
    </row>
    <row r="912" spans="8:20">
      <c r="H912" s="139">
        <v>41456</v>
      </c>
      <c r="I912" s="71">
        <v>4674</v>
      </c>
      <c r="J912" s="71">
        <v>1575</v>
      </c>
      <c r="K912" s="71">
        <v>3550</v>
      </c>
      <c r="L912" s="71">
        <v>484.5</v>
      </c>
      <c r="M912" s="71">
        <v>2310</v>
      </c>
      <c r="N912" s="71">
        <v>656</v>
      </c>
      <c r="O912" s="98">
        <v>0</v>
      </c>
      <c r="P912" s="98">
        <v>649</v>
      </c>
      <c r="Q912" s="98">
        <v>20010</v>
      </c>
      <c r="R912" s="98">
        <v>86.92</v>
      </c>
      <c r="S912" s="98">
        <v>0</v>
      </c>
      <c r="T912" s="98">
        <v>16.63</v>
      </c>
    </row>
    <row r="913" spans="8:20">
      <c r="H913" s="139">
        <v>41457</v>
      </c>
      <c r="I913" s="71">
        <v>4674</v>
      </c>
      <c r="J913" s="71">
        <v>1573</v>
      </c>
      <c r="K913" s="71">
        <v>3550</v>
      </c>
      <c r="L913" s="71">
        <v>487.5</v>
      </c>
      <c r="M913" s="71">
        <v>2344</v>
      </c>
      <c r="N913" s="71">
        <v>672</v>
      </c>
      <c r="O913" s="98">
        <v>0</v>
      </c>
      <c r="P913" s="98">
        <v>648</v>
      </c>
      <c r="Q913" s="98">
        <v>20030</v>
      </c>
      <c r="R913" s="98">
        <v>86.22</v>
      </c>
      <c r="S913" s="98">
        <v>0</v>
      </c>
      <c r="T913" s="98">
        <v>16.510000000000002</v>
      </c>
    </row>
    <row r="914" spans="8:20">
      <c r="H914" s="139">
        <v>41458</v>
      </c>
      <c r="I914" s="98">
        <v>4674</v>
      </c>
      <c r="J914" s="98">
        <v>1585</v>
      </c>
      <c r="K914" s="98">
        <v>3618</v>
      </c>
      <c r="L914" s="98">
        <v>492.5</v>
      </c>
      <c r="M914" s="98">
        <v>2370</v>
      </c>
      <c r="N914" s="98">
        <v>678.5</v>
      </c>
      <c r="O914" s="98">
        <v>0</v>
      </c>
      <c r="P914" s="98">
        <v>657.5</v>
      </c>
      <c r="Q914" s="98">
        <v>20305</v>
      </c>
      <c r="R914" s="98">
        <v>87.14</v>
      </c>
      <c r="S914" s="98">
        <v>0</v>
      </c>
      <c r="T914" s="98">
        <v>16.41</v>
      </c>
    </row>
    <row r="915" spans="8:20">
      <c r="H915" s="139">
        <v>41459</v>
      </c>
      <c r="I915" s="98">
        <v>4670</v>
      </c>
      <c r="J915" s="98">
        <v>0</v>
      </c>
      <c r="K915" s="98">
        <v>3738</v>
      </c>
      <c r="L915" s="98">
        <v>0</v>
      </c>
      <c r="M915" s="98">
        <v>2370</v>
      </c>
      <c r="N915" s="98">
        <v>0</v>
      </c>
      <c r="O915" s="98">
        <v>0</v>
      </c>
      <c r="P915" s="98">
        <v>0</v>
      </c>
      <c r="Q915" s="98">
        <v>20340</v>
      </c>
      <c r="R915" s="98">
        <v>0</v>
      </c>
      <c r="S915" s="98">
        <v>5350</v>
      </c>
      <c r="T915" s="98">
        <v>0</v>
      </c>
    </row>
    <row r="916" spans="8:20">
      <c r="H916" s="139">
        <v>41460</v>
      </c>
      <c r="I916" s="98">
        <v>4670</v>
      </c>
      <c r="J916" s="98">
        <v>1590</v>
      </c>
      <c r="K916" s="98">
        <v>3859</v>
      </c>
      <c r="L916" s="98">
        <v>490</v>
      </c>
      <c r="M916" s="98">
        <v>2380</v>
      </c>
      <c r="N916" s="98">
        <v>687</v>
      </c>
      <c r="O916" s="98">
        <v>0</v>
      </c>
      <c r="P916" s="98">
        <v>656.75</v>
      </c>
      <c r="Q916" s="98">
        <v>20470</v>
      </c>
      <c r="R916" s="98">
        <v>86.43</v>
      </c>
      <c r="S916" s="98">
        <v>5260</v>
      </c>
      <c r="T916" s="98">
        <v>16.239999999999998</v>
      </c>
    </row>
    <row r="917" spans="8:20">
      <c r="H917" s="139">
        <v>41463</v>
      </c>
      <c r="I917" s="98">
        <v>4670</v>
      </c>
      <c r="J917" s="98">
        <v>1613</v>
      </c>
      <c r="K917" s="98">
        <v>3859</v>
      </c>
      <c r="L917" s="98">
        <v>512</v>
      </c>
      <c r="M917" s="98">
        <v>2370</v>
      </c>
      <c r="N917" s="98">
        <v>692</v>
      </c>
      <c r="O917" s="98">
        <v>0</v>
      </c>
      <c r="P917" s="98">
        <v>662</v>
      </c>
      <c r="Q917" s="98">
        <v>20450</v>
      </c>
      <c r="R917" s="98">
        <v>86.37</v>
      </c>
      <c r="S917" s="98">
        <v>5255</v>
      </c>
      <c r="T917" s="98">
        <v>16.29</v>
      </c>
    </row>
    <row r="918" spans="8:20">
      <c r="H918" s="139">
        <v>41464</v>
      </c>
      <c r="I918" s="98">
        <v>4670</v>
      </c>
      <c r="J918" s="98">
        <v>1612</v>
      </c>
      <c r="K918" s="98">
        <v>3767</v>
      </c>
      <c r="L918" s="98">
        <v>528.5</v>
      </c>
      <c r="M918" s="98">
        <v>2370</v>
      </c>
      <c r="N918" s="98">
        <v>704.5</v>
      </c>
      <c r="O918" s="98">
        <v>0</v>
      </c>
      <c r="P918" s="98">
        <v>675.5</v>
      </c>
      <c r="Q918" s="98">
        <v>0</v>
      </c>
      <c r="R918" s="98">
        <v>86.68</v>
      </c>
      <c r="S918" s="98">
        <v>0</v>
      </c>
      <c r="T918" s="98">
        <v>16.34</v>
      </c>
    </row>
    <row r="919" spans="8:20">
      <c r="H919" s="139">
        <v>41465</v>
      </c>
      <c r="I919" s="98">
        <v>4670</v>
      </c>
      <c r="J919" s="98">
        <v>1594</v>
      </c>
      <c r="K919" s="98">
        <v>3750</v>
      </c>
      <c r="L919" s="98">
        <v>522.5</v>
      </c>
      <c r="M919" s="98">
        <v>2370</v>
      </c>
      <c r="N919" s="98">
        <v>710</v>
      </c>
      <c r="O919" s="98">
        <v>0</v>
      </c>
      <c r="P919" s="98">
        <v>672.25</v>
      </c>
      <c r="Q919" s="98">
        <v>0</v>
      </c>
      <c r="R919" s="98">
        <v>87.3</v>
      </c>
      <c r="S919" s="98">
        <v>5350</v>
      </c>
      <c r="T919" s="98">
        <v>16.21</v>
      </c>
    </row>
    <row r="920" spans="8:20">
      <c r="H920" s="139">
        <v>41466</v>
      </c>
      <c r="I920" s="98">
        <v>4670</v>
      </c>
      <c r="J920" s="98">
        <v>1603.5</v>
      </c>
      <c r="K920" s="98">
        <v>3800</v>
      </c>
      <c r="L920" s="98">
        <v>543</v>
      </c>
      <c r="M920" s="98">
        <v>2370</v>
      </c>
      <c r="N920" s="98">
        <v>717.5</v>
      </c>
      <c r="O920" s="98">
        <v>0</v>
      </c>
      <c r="P920" s="98">
        <v>680.75</v>
      </c>
      <c r="Q920" s="98">
        <v>20220</v>
      </c>
      <c r="R920" s="98">
        <v>85.18</v>
      </c>
      <c r="S920" s="98">
        <v>5213</v>
      </c>
      <c r="T920" s="98">
        <v>16.13</v>
      </c>
    </row>
    <row r="921" spans="8:20">
      <c r="H921" s="139">
        <v>41467</v>
      </c>
      <c r="I921" s="98">
        <v>4674</v>
      </c>
      <c r="J921" s="98">
        <v>1574.25</v>
      </c>
      <c r="K921" s="98">
        <v>3810</v>
      </c>
      <c r="L921" s="98">
        <v>538</v>
      </c>
      <c r="M921" s="98">
        <v>2359</v>
      </c>
      <c r="N921" s="98">
        <v>800</v>
      </c>
      <c r="O921" s="98">
        <v>0</v>
      </c>
      <c r="P921" s="98">
        <v>679.25</v>
      </c>
      <c r="Q921" s="98">
        <v>0</v>
      </c>
      <c r="R921" s="98">
        <v>85.13</v>
      </c>
      <c r="S921" s="98">
        <v>5221</v>
      </c>
      <c r="T921" s="98">
        <v>16.079999999999998</v>
      </c>
    </row>
    <row r="922" spans="8:20">
      <c r="H922" s="139">
        <v>41470</v>
      </c>
      <c r="I922" s="98">
        <v>4778</v>
      </c>
      <c r="J922" s="98">
        <v>1452</v>
      </c>
      <c r="K922" s="98">
        <v>3670</v>
      </c>
      <c r="L922" s="98">
        <v>451.8</v>
      </c>
      <c r="M922" s="98">
        <v>2425</v>
      </c>
      <c r="N922" s="98">
        <v>537</v>
      </c>
      <c r="O922" s="98">
        <v>0</v>
      </c>
      <c r="P922" s="98">
        <v>669.5</v>
      </c>
      <c r="Q922" s="98">
        <v>20785</v>
      </c>
      <c r="R922" s="98">
        <v>85.35</v>
      </c>
      <c r="S922" s="98">
        <v>5220</v>
      </c>
      <c r="T922" s="98">
        <v>16.149999999999999</v>
      </c>
    </row>
    <row r="923" spans="8:20">
      <c r="H923" s="139">
        <v>41471</v>
      </c>
      <c r="I923" s="98">
        <v>4786</v>
      </c>
      <c r="J923" s="98">
        <v>1476</v>
      </c>
      <c r="K923" s="98">
        <v>3762</v>
      </c>
      <c r="L923" s="98">
        <v>469</v>
      </c>
      <c r="M923" s="98">
        <v>2426</v>
      </c>
      <c r="N923" s="98">
        <v>545</v>
      </c>
      <c r="O923" s="98">
        <v>0</v>
      </c>
      <c r="P923" s="98">
        <v>669</v>
      </c>
      <c r="Q923" s="98">
        <v>20790</v>
      </c>
      <c r="R923" s="98">
        <v>84.67</v>
      </c>
      <c r="S923" s="98">
        <v>5193</v>
      </c>
      <c r="T923" s="98">
        <v>15.97</v>
      </c>
    </row>
    <row r="924" spans="8:20">
      <c r="H924" s="139">
        <v>41472</v>
      </c>
      <c r="I924" s="98">
        <v>4791</v>
      </c>
      <c r="J924" s="98">
        <v>1478</v>
      </c>
      <c r="K924" s="98">
        <v>3781</v>
      </c>
      <c r="L924" s="98">
        <v>469.5</v>
      </c>
      <c r="M924" s="98">
        <v>2425</v>
      </c>
      <c r="N924" s="98">
        <v>539</v>
      </c>
      <c r="O924" s="98">
        <v>0</v>
      </c>
      <c r="P924" s="98">
        <v>664.5</v>
      </c>
      <c r="Q924" s="98">
        <v>20800</v>
      </c>
      <c r="R924" s="98">
        <v>84.07</v>
      </c>
      <c r="S924" s="98">
        <v>5189</v>
      </c>
      <c r="T924" s="98">
        <v>16.079999999999998</v>
      </c>
    </row>
    <row r="925" spans="8:20">
      <c r="H925" s="139">
        <v>41473</v>
      </c>
      <c r="I925" s="98">
        <v>4782</v>
      </c>
      <c r="J925" s="98">
        <v>1467</v>
      </c>
      <c r="K925" s="98">
        <v>3822</v>
      </c>
      <c r="L925" s="98">
        <v>471.5</v>
      </c>
      <c r="M925" s="98">
        <v>2426</v>
      </c>
      <c r="N925" s="98">
        <v>541</v>
      </c>
      <c r="O925" s="98">
        <v>0</v>
      </c>
      <c r="P925" s="98">
        <v>660.5</v>
      </c>
      <c r="Q925" s="98">
        <v>20870</v>
      </c>
      <c r="R925" s="98">
        <v>84.99</v>
      </c>
      <c r="S925" s="98">
        <v>5194</v>
      </c>
      <c r="T925" s="98">
        <v>16.23</v>
      </c>
    </row>
    <row r="926" spans="8:20">
      <c r="H926" s="139">
        <v>41474</v>
      </c>
      <c r="I926" s="98">
        <v>4774</v>
      </c>
      <c r="J926" s="98">
        <v>1489</v>
      </c>
      <c r="K926" s="98">
        <v>3811</v>
      </c>
      <c r="L926" s="98">
        <v>484</v>
      </c>
      <c r="M926" s="98">
        <v>2423</v>
      </c>
      <c r="N926" s="98">
        <v>542.5</v>
      </c>
      <c r="O926" s="98">
        <v>0</v>
      </c>
      <c r="P926" s="98">
        <v>664.5</v>
      </c>
      <c r="Q926" s="98">
        <v>20920</v>
      </c>
      <c r="R926" s="98">
        <v>86.52</v>
      </c>
      <c r="S926" s="98">
        <v>5185</v>
      </c>
      <c r="T926" s="98">
        <v>16.28</v>
      </c>
    </row>
    <row r="927" spans="8:20">
      <c r="H927" s="139">
        <v>41477</v>
      </c>
      <c r="I927" s="98">
        <v>4780</v>
      </c>
      <c r="J927" s="98">
        <v>1519.5</v>
      </c>
      <c r="K927" s="98">
        <v>3788</v>
      </c>
      <c r="L927" s="98">
        <v>502.4</v>
      </c>
      <c r="M927" s="98">
        <v>2411</v>
      </c>
      <c r="N927" s="98">
        <v>541</v>
      </c>
      <c r="O927" s="98">
        <v>0</v>
      </c>
      <c r="P927" s="98">
        <v>659.5</v>
      </c>
      <c r="Q927" s="98">
        <v>20900</v>
      </c>
      <c r="R927" s="98">
        <v>86.39</v>
      </c>
      <c r="S927" s="98">
        <v>5204</v>
      </c>
      <c r="T927" s="98">
        <v>16.38</v>
      </c>
    </row>
    <row r="928" spans="8:20">
      <c r="H928" s="139">
        <v>41478</v>
      </c>
      <c r="I928" s="98">
        <v>4780</v>
      </c>
      <c r="J928" s="98">
        <v>1460</v>
      </c>
      <c r="K928" s="98">
        <v>3825</v>
      </c>
      <c r="L928" s="98">
        <v>488</v>
      </c>
      <c r="M928" s="98">
        <v>2411</v>
      </c>
      <c r="N928" s="98">
        <v>522.5</v>
      </c>
      <c r="O928" s="98">
        <v>0</v>
      </c>
      <c r="P928" s="98">
        <v>654.5</v>
      </c>
      <c r="Q928" s="98">
        <v>20890</v>
      </c>
      <c r="R928" s="98">
        <v>86.01</v>
      </c>
      <c r="S928" s="98">
        <v>5207</v>
      </c>
      <c r="T928" s="98">
        <v>16.34</v>
      </c>
    </row>
    <row r="929" spans="8:20">
      <c r="H929" s="139">
        <v>41479</v>
      </c>
      <c r="I929" s="98">
        <v>4748</v>
      </c>
      <c r="J929" s="98">
        <v>1395</v>
      </c>
      <c r="K929" s="98">
        <v>3859</v>
      </c>
      <c r="L929" s="98">
        <v>467.8</v>
      </c>
      <c r="M929" s="98">
        <v>2408</v>
      </c>
      <c r="N929" s="98">
        <v>508</v>
      </c>
      <c r="O929" s="98">
        <v>0</v>
      </c>
      <c r="P929" s="98">
        <v>653.5</v>
      </c>
      <c r="Q929" s="98">
        <v>20900</v>
      </c>
      <c r="R929" s="98">
        <v>86.16</v>
      </c>
      <c r="S929" s="98">
        <v>5205</v>
      </c>
      <c r="T929" s="98">
        <v>16.149999999999999</v>
      </c>
    </row>
    <row r="930" spans="8:20">
      <c r="H930" s="139">
        <v>41480</v>
      </c>
      <c r="I930" s="98">
        <v>4574</v>
      </c>
      <c r="J930" s="98">
        <v>1352</v>
      </c>
      <c r="K930" s="98">
        <v>3784</v>
      </c>
      <c r="L930" s="98">
        <v>447.8</v>
      </c>
      <c r="M930" s="98">
        <v>2405</v>
      </c>
      <c r="N930" s="98">
        <v>495</v>
      </c>
      <c r="O930" s="98">
        <v>0</v>
      </c>
      <c r="P930" s="98">
        <v>648.5</v>
      </c>
      <c r="Q930" s="98">
        <v>20990</v>
      </c>
      <c r="R930" s="98">
        <v>86.19</v>
      </c>
      <c r="S930" s="98">
        <v>5199</v>
      </c>
      <c r="T930" s="98">
        <v>16.38</v>
      </c>
    </row>
    <row r="931" spans="8:20">
      <c r="H931" s="139">
        <v>41481</v>
      </c>
      <c r="I931" s="98">
        <v>4480</v>
      </c>
      <c r="J931" s="98">
        <v>1350</v>
      </c>
      <c r="K931" s="98">
        <v>3703</v>
      </c>
      <c r="L931" s="98">
        <v>433</v>
      </c>
      <c r="M931" s="98">
        <v>2402</v>
      </c>
      <c r="N931" s="98">
        <v>491</v>
      </c>
      <c r="O931" s="98">
        <v>0</v>
      </c>
      <c r="P931" s="98">
        <v>650</v>
      </c>
      <c r="Q931" s="98">
        <v>20940</v>
      </c>
      <c r="R931" s="98">
        <v>85.37</v>
      </c>
      <c r="S931" s="98">
        <v>5197</v>
      </c>
      <c r="T931" s="98">
        <v>16.47</v>
      </c>
    </row>
    <row r="932" spans="8:20">
      <c r="H932" s="139">
        <v>41484</v>
      </c>
      <c r="I932" s="98">
        <v>4520</v>
      </c>
      <c r="J932" s="98">
        <v>1368</v>
      </c>
      <c r="K932" s="98">
        <v>3747</v>
      </c>
      <c r="L932" s="98">
        <v>441</v>
      </c>
      <c r="M932" s="98">
        <v>2388</v>
      </c>
      <c r="N932" s="98">
        <v>489.25</v>
      </c>
      <c r="O932" s="98">
        <v>0</v>
      </c>
      <c r="P932" s="98">
        <v>651.5</v>
      </c>
      <c r="Q932" s="98">
        <v>20850</v>
      </c>
      <c r="R932" s="98">
        <v>84.85</v>
      </c>
      <c r="S932" s="98">
        <v>5185</v>
      </c>
      <c r="T932" s="98">
        <v>16.940000000000001</v>
      </c>
    </row>
    <row r="933" spans="8:20">
      <c r="H933" s="139">
        <v>41485</v>
      </c>
      <c r="I933" s="98">
        <v>4580</v>
      </c>
      <c r="J933" s="98">
        <v>1349</v>
      </c>
      <c r="K933" s="98">
        <v>3780</v>
      </c>
      <c r="L933" s="98">
        <v>429</v>
      </c>
      <c r="M933" s="98">
        <v>2395</v>
      </c>
      <c r="N933" s="98">
        <v>496</v>
      </c>
      <c r="O933" s="98">
        <v>0</v>
      </c>
      <c r="P933" s="98">
        <v>654.5</v>
      </c>
      <c r="Q933" s="98">
        <v>20885</v>
      </c>
      <c r="R933" s="98">
        <v>85.48</v>
      </c>
      <c r="S933" s="98">
        <v>5222</v>
      </c>
      <c r="T933" s="98">
        <v>16.940000000000001</v>
      </c>
    </row>
    <row r="934" spans="8:20">
      <c r="H934" s="139">
        <v>41486</v>
      </c>
      <c r="I934" s="98">
        <v>4612</v>
      </c>
      <c r="J934" s="98">
        <v>1365</v>
      </c>
      <c r="K934" s="98">
        <v>3820</v>
      </c>
      <c r="L934" s="98">
        <v>437.5</v>
      </c>
      <c r="M934" s="98">
        <v>2406</v>
      </c>
      <c r="N934" s="98">
        <v>499</v>
      </c>
      <c r="O934" s="98">
        <v>0</v>
      </c>
      <c r="P934" s="98">
        <v>664.25</v>
      </c>
      <c r="Q934" s="98">
        <v>20915</v>
      </c>
      <c r="R934" s="98">
        <v>85.63</v>
      </c>
      <c r="S934" s="98">
        <v>5204</v>
      </c>
      <c r="T934" s="98">
        <v>16.920000000000002</v>
      </c>
    </row>
    <row r="935" spans="8:20">
      <c r="H935" s="139">
        <v>41487</v>
      </c>
      <c r="I935" s="98">
        <v>4570</v>
      </c>
      <c r="J935" s="98">
        <v>1357</v>
      </c>
      <c r="K935" s="98">
        <v>3840</v>
      </c>
      <c r="L935" s="98">
        <v>425.5</v>
      </c>
      <c r="M935" s="98">
        <v>2405</v>
      </c>
      <c r="N935" s="98">
        <v>487</v>
      </c>
      <c r="O935" s="98">
        <v>0</v>
      </c>
      <c r="P935" s="98">
        <v>658</v>
      </c>
      <c r="Q935" s="98">
        <v>20760</v>
      </c>
      <c r="R935" s="98">
        <v>85.88</v>
      </c>
      <c r="S935" s="98">
        <v>5218</v>
      </c>
      <c r="T935" s="98">
        <v>16.82</v>
      </c>
    </row>
    <row r="936" spans="8:20">
      <c r="H936" s="139">
        <v>41488</v>
      </c>
      <c r="I936" s="98">
        <v>4563</v>
      </c>
      <c r="J936" s="98">
        <v>1335</v>
      </c>
      <c r="K936" s="98">
        <v>3840</v>
      </c>
      <c r="L936" s="98">
        <v>411</v>
      </c>
      <c r="M936" s="98">
        <v>2407</v>
      </c>
      <c r="N936" s="98">
        <v>476</v>
      </c>
      <c r="O936" s="98">
        <v>0</v>
      </c>
      <c r="P936" s="98">
        <v>660.5</v>
      </c>
      <c r="Q936" s="98">
        <v>20680</v>
      </c>
      <c r="R936" s="98">
        <v>85.32</v>
      </c>
      <c r="S936" s="98">
        <v>5223</v>
      </c>
      <c r="T936" s="98">
        <v>16.739999999999998</v>
      </c>
    </row>
    <row r="937" spans="8:20">
      <c r="H937" s="139">
        <v>41491</v>
      </c>
      <c r="I937" s="98">
        <v>4559</v>
      </c>
      <c r="J937" s="98">
        <v>1329</v>
      </c>
      <c r="K937" s="98">
        <v>3700</v>
      </c>
      <c r="L937" s="98">
        <v>403.5</v>
      </c>
      <c r="M937" s="98">
        <v>2406</v>
      </c>
      <c r="N937" s="98">
        <v>469</v>
      </c>
      <c r="O937" s="98">
        <v>0</v>
      </c>
      <c r="P937" s="98">
        <v>645</v>
      </c>
      <c r="Q937" s="98">
        <v>20630</v>
      </c>
      <c r="R937" s="98">
        <v>85.4</v>
      </c>
      <c r="S937" s="98">
        <v>5248</v>
      </c>
      <c r="T937" s="98">
        <v>16.579999999999998</v>
      </c>
    </row>
    <row r="938" spans="8:20">
      <c r="H938" s="139">
        <v>41492</v>
      </c>
      <c r="I938" s="98">
        <v>4544</v>
      </c>
      <c r="J938" s="98">
        <v>1321</v>
      </c>
      <c r="K938" s="98">
        <v>3700</v>
      </c>
      <c r="L938" s="98">
        <v>397</v>
      </c>
      <c r="M938" s="98">
        <v>2415</v>
      </c>
      <c r="N938" s="98">
        <v>472</v>
      </c>
      <c r="O938" s="98">
        <v>0</v>
      </c>
      <c r="P938" s="98">
        <v>649.75</v>
      </c>
      <c r="Q938" s="98">
        <v>20740</v>
      </c>
      <c r="R938" s="98">
        <v>85.82</v>
      </c>
      <c r="S938" s="98">
        <v>5234</v>
      </c>
      <c r="T938" s="98">
        <v>16.559999999999999</v>
      </c>
    </row>
    <row r="939" spans="8:20">
      <c r="H939" s="139">
        <v>41493</v>
      </c>
      <c r="I939" s="98">
        <v>4475</v>
      </c>
      <c r="J939" s="98">
        <v>1327.75</v>
      </c>
      <c r="K939" s="98">
        <v>3700</v>
      </c>
      <c r="L939" s="98">
        <v>402</v>
      </c>
      <c r="M939" s="98">
        <v>2394</v>
      </c>
      <c r="N939" s="98">
        <v>468.5</v>
      </c>
      <c r="O939" s="98">
        <v>0</v>
      </c>
      <c r="P939" s="98">
        <v>643</v>
      </c>
      <c r="Q939" s="98">
        <v>20865</v>
      </c>
      <c r="R939" s="98">
        <v>88.53</v>
      </c>
      <c r="S939" s="98">
        <v>5229</v>
      </c>
      <c r="T939" s="98">
        <v>16.79</v>
      </c>
    </row>
    <row r="940" spans="8:20">
      <c r="H940" s="139">
        <v>41494</v>
      </c>
      <c r="I940" s="98">
        <v>4529</v>
      </c>
      <c r="J940" s="98">
        <v>1350.5</v>
      </c>
      <c r="K940" s="98">
        <v>3700</v>
      </c>
      <c r="L940" s="98">
        <v>424</v>
      </c>
      <c r="M940" s="98">
        <v>2400</v>
      </c>
      <c r="N940" s="98">
        <v>473</v>
      </c>
      <c r="O940" s="98">
        <v>0</v>
      </c>
      <c r="P940" s="98">
        <v>641</v>
      </c>
      <c r="Q940" s="98">
        <v>20930</v>
      </c>
      <c r="R940" s="98">
        <v>89.38</v>
      </c>
      <c r="S940" s="98">
        <v>5249</v>
      </c>
      <c r="T940" s="98">
        <v>16.82</v>
      </c>
    </row>
    <row r="941" spans="8:20">
      <c r="H941" s="139">
        <v>41495</v>
      </c>
      <c r="I941" s="98">
        <v>4545</v>
      </c>
      <c r="J941" s="98">
        <v>1341.25</v>
      </c>
      <c r="K941" s="98">
        <v>3700</v>
      </c>
      <c r="L941" s="98">
        <v>423</v>
      </c>
      <c r="M941" s="98">
        <v>2398</v>
      </c>
      <c r="N941" s="98">
        <v>464.5</v>
      </c>
      <c r="O941" s="98">
        <v>0</v>
      </c>
      <c r="P941" s="98">
        <v>633</v>
      </c>
      <c r="Q941" s="98">
        <v>20915</v>
      </c>
      <c r="R941" s="98">
        <v>89.05</v>
      </c>
      <c r="S941" s="98">
        <v>5256</v>
      </c>
      <c r="T941" s="98">
        <v>17.010000000000002</v>
      </c>
    </row>
    <row r="942" spans="8:20">
      <c r="H942" s="139">
        <v>41498</v>
      </c>
      <c r="I942" s="98">
        <v>4551</v>
      </c>
      <c r="J942" s="98">
        <v>1371.75</v>
      </c>
      <c r="K942" s="98">
        <v>3700</v>
      </c>
      <c r="L942" s="98">
        <v>427.4</v>
      </c>
      <c r="M942" s="98">
        <v>2388</v>
      </c>
      <c r="N942" s="98">
        <v>470.5</v>
      </c>
      <c r="O942" s="98">
        <v>0</v>
      </c>
      <c r="P942" s="98">
        <v>634.5</v>
      </c>
      <c r="Q942" s="98">
        <v>21000</v>
      </c>
      <c r="R942" s="98">
        <v>90.06</v>
      </c>
      <c r="S942" s="98">
        <v>5294</v>
      </c>
      <c r="T942" s="98">
        <v>17.18</v>
      </c>
    </row>
    <row r="943" spans="8:20">
      <c r="H943" s="139">
        <v>41499</v>
      </c>
      <c r="I943" s="98">
        <v>4590</v>
      </c>
      <c r="J943" s="98">
        <v>1358</v>
      </c>
      <c r="K943" s="98">
        <v>3700</v>
      </c>
      <c r="L943" s="98">
        <v>427</v>
      </c>
      <c r="M943" s="98">
        <v>2384</v>
      </c>
      <c r="N943" s="98">
        <v>456</v>
      </c>
      <c r="O943" s="98">
        <v>0</v>
      </c>
      <c r="P943" s="98">
        <v>628.5</v>
      </c>
      <c r="Q943" s="98">
        <v>21050</v>
      </c>
      <c r="R943" s="98">
        <v>91.59</v>
      </c>
      <c r="S943" s="98">
        <v>5305</v>
      </c>
      <c r="T943" s="98">
        <v>17.22</v>
      </c>
    </row>
    <row r="944" spans="8:20">
      <c r="H944" s="139">
        <v>41500</v>
      </c>
      <c r="I944" s="98">
        <v>4548</v>
      </c>
      <c r="J944" s="98">
        <v>1368</v>
      </c>
      <c r="K944" s="98">
        <v>3700</v>
      </c>
      <c r="L944" s="98">
        <v>434.4</v>
      </c>
      <c r="M944" s="98">
        <v>2384</v>
      </c>
      <c r="N944" s="98">
        <v>465.5</v>
      </c>
      <c r="O944" s="98">
        <v>0</v>
      </c>
      <c r="P944" s="98">
        <v>629</v>
      </c>
      <c r="Q944" s="98">
        <v>21355</v>
      </c>
      <c r="R944" s="98">
        <v>91.45</v>
      </c>
      <c r="S944" s="98">
        <v>5300</v>
      </c>
      <c r="T944" s="98">
        <v>17.22</v>
      </c>
    </row>
    <row r="945" spans="8:20">
      <c r="H945" s="139">
        <v>41501</v>
      </c>
      <c r="I945" s="98">
        <v>4547</v>
      </c>
      <c r="J945" s="98">
        <v>0</v>
      </c>
      <c r="K945" s="98">
        <v>3785</v>
      </c>
      <c r="L945" s="98">
        <v>0</v>
      </c>
      <c r="M945" s="98">
        <v>2382</v>
      </c>
      <c r="N945" s="98">
        <v>481.25</v>
      </c>
      <c r="O945" s="98">
        <v>0</v>
      </c>
      <c r="P945" s="98">
        <v>633.75</v>
      </c>
      <c r="Q945" s="98">
        <v>21380</v>
      </c>
      <c r="R945" s="98">
        <v>91.64</v>
      </c>
      <c r="S945" s="98">
        <v>5313</v>
      </c>
      <c r="T945" s="98">
        <v>17.190000000000001</v>
      </c>
    </row>
    <row r="946" spans="8:20">
      <c r="H946" s="139">
        <v>41502</v>
      </c>
      <c r="I946" s="98">
        <v>4557</v>
      </c>
      <c r="J946" s="98">
        <v>1282</v>
      </c>
      <c r="K946" s="98">
        <v>3822</v>
      </c>
      <c r="L946" s="98">
        <v>409.5</v>
      </c>
      <c r="M946" s="98">
        <v>2384</v>
      </c>
      <c r="N946" s="98">
        <v>473</v>
      </c>
      <c r="O946" s="98">
        <v>0</v>
      </c>
      <c r="P946" s="98">
        <v>631</v>
      </c>
      <c r="Q946" s="98">
        <v>21000</v>
      </c>
      <c r="R946" s="98">
        <v>93.4</v>
      </c>
      <c r="S946" s="98">
        <v>5328</v>
      </c>
      <c r="T946" s="98">
        <v>16.95</v>
      </c>
    </row>
    <row r="947" spans="8:20">
      <c r="H947" s="139">
        <v>41505</v>
      </c>
      <c r="I947" s="98">
        <v>4532</v>
      </c>
      <c r="J947" s="98">
        <v>1322</v>
      </c>
      <c r="K947" s="98">
        <v>3861</v>
      </c>
      <c r="L947" s="98">
        <v>421</v>
      </c>
      <c r="M947" s="98">
        <v>2384</v>
      </c>
      <c r="N947" s="98">
        <v>493</v>
      </c>
      <c r="O947" s="98">
        <v>0</v>
      </c>
      <c r="P947" s="98">
        <v>641.25</v>
      </c>
      <c r="Q947" s="98">
        <v>21000</v>
      </c>
      <c r="R947" s="98">
        <v>92.76</v>
      </c>
      <c r="S947" s="98">
        <v>5305</v>
      </c>
      <c r="T947" s="98">
        <v>16.55</v>
      </c>
    </row>
    <row r="948" spans="8:20">
      <c r="H948" s="139">
        <v>41506</v>
      </c>
      <c r="I948" s="98">
        <v>4506</v>
      </c>
      <c r="J948" s="98">
        <v>1309</v>
      </c>
      <c r="K948" s="98">
        <v>3873</v>
      </c>
      <c r="L948" s="98">
        <v>414.5</v>
      </c>
      <c r="M948" s="98">
        <v>2386</v>
      </c>
      <c r="N948" s="98">
        <v>483.5</v>
      </c>
      <c r="O948" s="98">
        <v>0</v>
      </c>
      <c r="P948" s="98">
        <v>637</v>
      </c>
      <c r="Q948" s="98">
        <v>20985</v>
      </c>
      <c r="R948" s="98">
        <v>88.76</v>
      </c>
      <c r="S948" s="98">
        <v>5298</v>
      </c>
      <c r="T948" s="98">
        <v>16.48</v>
      </c>
    </row>
    <row r="949" spans="8:20">
      <c r="H949" s="139">
        <v>41507</v>
      </c>
      <c r="I949" s="98">
        <v>4467</v>
      </c>
      <c r="J949" s="98">
        <v>1330</v>
      </c>
      <c r="K949" s="98">
        <v>3875</v>
      </c>
      <c r="L949" s="98">
        <v>421.8</v>
      </c>
      <c r="M949" s="98">
        <v>2408</v>
      </c>
      <c r="N949" s="98">
        <v>497.5</v>
      </c>
      <c r="O949" s="98">
        <v>0</v>
      </c>
      <c r="P949" s="98">
        <v>639</v>
      </c>
      <c r="Q949" s="98">
        <v>21060</v>
      </c>
      <c r="R949" s="98">
        <v>83.91</v>
      </c>
      <c r="S949" s="98">
        <v>5299</v>
      </c>
      <c r="T949" s="98">
        <v>16.34</v>
      </c>
    </row>
    <row r="950" spans="8:20">
      <c r="H950" s="139">
        <v>41508</v>
      </c>
      <c r="I950" s="98">
        <v>4405</v>
      </c>
      <c r="J950" s="98">
        <v>1325</v>
      </c>
      <c r="K950" s="98">
        <v>3894</v>
      </c>
      <c r="L950" s="98">
        <v>415</v>
      </c>
      <c r="M950" s="98">
        <v>2421</v>
      </c>
      <c r="N950" s="98">
        <v>488.5</v>
      </c>
      <c r="O950" s="98">
        <v>0</v>
      </c>
      <c r="P950" s="98">
        <v>630</v>
      </c>
      <c r="Q950" s="98">
        <v>21000</v>
      </c>
      <c r="R950" s="98">
        <v>83.95</v>
      </c>
      <c r="S950" s="98">
        <v>5276</v>
      </c>
      <c r="T950" s="98">
        <v>16.260000000000002</v>
      </c>
    </row>
    <row r="951" spans="8:20">
      <c r="H951" s="139">
        <v>41509</v>
      </c>
      <c r="I951" s="98">
        <v>4382</v>
      </c>
      <c r="J951" s="98">
        <v>1364</v>
      </c>
      <c r="K951" s="98">
        <v>3858</v>
      </c>
      <c r="L951" s="98">
        <v>433.3</v>
      </c>
      <c r="M951" s="98">
        <v>2419</v>
      </c>
      <c r="N951" s="98">
        <v>494.5</v>
      </c>
      <c r="O951" s="98">
        <v>0</v>
      </c>
      <c r="P951" s="98">
        <v>635.5</v>
      </c>
      <c r="Q951" s="98">
        <v>20995</v>
      </c>
      <c r="R951" s="98">
        <v>84.24</v>
      </c>
      <c r="S951" s="98">
        <v>5264</v>
      </c>
      <c r="T951" s="98">
        <v>16.440000000000001</v>
      </c>
    </row>
    <row r="952" spans="8:20">
      <c r="H952" s="139">
        <v>41512</v>
      </c>
      <c r="I952" s="98">
        <v>4449</v>
      </c>
      <c r="J952" s="98">
        <v>1431</v>
      </c>
      <c r="K952" s="98">
        <v>4013</v>
      </c>
      <c r="L952" s="98">
        <v>461</v>
      </c>
      <c r="M952" s="98">
        <v>2405</v>
      </c>
      <c r="N952" s="98">
        <v>515.5</v>
      </c>
      <c r="O952" s="98">
        <v>0</v>
      </c>
      <c r="P952" s="98">
        <v>655</v>
      </c>
      <c r="Q952" s="98">
        <v>21000</v>
      </c>
      <c r="R952" s="98">
        <v>85.25</v>
      </c>
      <c r="S952" s="98">
        <v>5300</v>
      </c>
      <c r="T952" s="98">
        <v>16.59</v>
      </c>
    </row>
    <row r="953" spans="8:20">
      <c r="H953" s="139">
        <v>41513</v>
      </c>
      <c r="I953" s="98">
        <v>4429</v>
      </c>
      <c r="J953" s="98">
        <v>1413</v>
      </c>
      <c r="K953" s="98">
        <v>4005</v>
      </c>
      <c r="L953" s="98">
        <v>457.5</v>
      </c>
      <c r="M953" s="98">
        <v>2399</v>
      </c>
      <c r="N953" s="98">
        <v>500</v>
      </c>
      <c r="O953" s="98">
        <v>0</v>
      </c>
      <c r="P953" s="98">
        <v>651.5</v>
      </c>
      <c r="Q953" s="98">
        <v>21000</v>
      </c>
      <c r="R953" s="98">
        <v>84.5</v>
      </c>
      <c r="S953" s="98">
        <v>5301</v>
      </c>
      <c r="T953" s="98">
        <v>16.47</v>
      </c>
    </row>
    <row r="954" spans="8:20">
      <c r="H954" s="139">
        <v>41514</v>
      </c>
      <c r="I954" s="98">
        <v>4396</v>
      </c>
      <c r="J954" s="98">
        <v>1422</v>
      </c>
      <c r="K954" s="98">
        <v>3969</v>
      </c>
      <c r="L954" s="98">
        <v>462</v>
      </c>
      <c r="M954" s="98">
        <v>2397</v>
      </c>
      <c r="N954" s="98">
        <v>502.5</v>
      </c>
      <c r="O954" s="98">
        <v>0</v>
      </c>
      <c r="P954" s="98">
        <v>648</v>
      </c>
      <c r="Q954" s="98">
        <v>21000</v>
      </c>
      <c r="R954" s="98">
        <v>84.01</v>
      </c>
      <c r="S954" s="98">
        <v>5301</v>
      </c>
      <c r="T954" s="98">
        <v>16.45</v>
      </c>
    </row>
    <row r="955" spans="8:20">
      <c r="H955" s="139">
        <v>41515</v>
      </c>
      <c r="I955" s="98">
        <v>4386</v>
      </c>
      <c r="J955" s="98">
        <v>1430</v>
      </c>
      <c r="K955" s="98">
        <v>3907</v>
      </c>
      <c r="L955" s="98">
        <v>469.5</v>
      </c>
      <c r="M955" s="98">
        <v>2410</v>
      </c>
      <c r="N955" s="98">
        <v>496.5</v>
      </c>
      <c r="O955" s="98">
        <v>0</v>
      </c>
      <c r="P955" s="98">
        <v>640</v>
      </c>
      <c r="Q955" s="98">
        <v>21000</v>
      </c>
      <c r="R955" s="98">
        <v>83.6</v>
      </c>
      <c r="S955" s="98">
        <v>5316</v>
      </c>
      <c r="T955" s="98">
        <v>16.350000000000001</v>
      </c>
    </row>
    <row r="956" spans="8:20">
      <c r="H956" s="139">
        <v>41516</v>
      </c>
      <c r="I956" s="98">
        <v>4346</v>
      </c>
      <c r="J956" s="98">
        <v>1422.5</v>
      </c>
      <c r="K956" s="98">
        <v>3932</v>
      </c>
      <c r="L956" s="98">
        <v>469</v>
      </c>
      <c r="M956" s="98">
        <v>2413</v>
      </c>
      <c r="N956" s="98">
        <v>496.5</v>
      </c>
      <c r="O956" s="98">
        <v>0</v>
      </c>
      <c r="P956" s="98">
        <v>645</v>
      </c>
      <c r="Q956" s="98">
        <v>21300</v>
      </c>
      <c r="R956" s="98">
        <v>83.7</v>
      </c>
      <c r="S956" s="98">
        <v>5305</v>
      </c>
      <c r="T956" s="98">
        <v>16.329999999999998</v>
      </c>
    </row>
    <row r="957" spans="8:20">
      <c r="H957" s="139">
        <v>41519</v>
      </c>
      <c r="I957" s="98">
        <v>4321</v>
      </c>
      <c r="J957" s="98">
        <v>0</v>
      </c>
      <c r="K957" s="98">
        <v>3978</v>
      </c>
      <c r="L957" s="98">
        <v>0</v>
      </c>
      <c r="M957" s="98">
        <v>2450</v>
      </c>
      <c r="N957" s="98">
        <v>0</v>
      </c>
      <c r="O957" s="98">
        <v>0</v>
      </c>
      <c r="P957" s="98">
        <v>0</v>
      </c>
      <c r="Q957" s="98">
        <v>21100</v>
      </c>
      <c r="R957" s="98">
        <v>0</v>
      </c>
      <c r="S957" s="98">
        <v>5305</v>
      </c>
      <c r="T957" s="98">
        <v>0</v>
      </c>
    </row>
    <row r="958" spans="8:20">
      <c r="H958" s="139">
        <v>41520</v>
      </c>
      <c r="I958" s="98">
        <v>4346</v>
      </c>
      <c r="J958" s="98">
        <v>1435</v>
      </c>
      <c r="K958" s="98">
        <v>4000</v>
      </c>
      <c r="L958" s="98">
        <v>486.5</v>
      </c>
      <c r="M958" s="98">
        <v>2440</v>
      </c>
      <c r="N958" s="98">
        <v>498</v>
      </c>
      <c r="O958" s="98">
        <v>0</v>
      </c>
      <c r="P958" s="98">
        <v>635.25</v>
      </c>
      <c r="Q958" s="98">
        <v>21000</v>
      </c>
      <c r="R958" s="98">
        <v>82.82</v>
      </c>
      <c r="S958" s="98">
        <v>5311</v>
      </c>
      <c r="T958" s="98">
        <v>16.46</v>
      </c>
    </row>
    <row r="959" spans="8:20">
      <c r="H959" s="139">
        <v>41521</v>
      </c>
      <c r="I959" s="98">
        <v>4346</v>
      </c>
      <c r="J959" s="98">
        <v>1392</v>
      </c>
      <c r="K959" s="98">
        <v>3981</v>
      </c>
      <c r="L959" s="98">
        <v>470</v>
      </c>
      <c r="M959" s="98">
        <v>2439</v>
      </c>
      <c r="N959" s="98">
        <v>494.5</v>
      </c>
      <c r="O959" s="98">
        <v>0</v>
      </c>
      <c r="P959" s="98">
        <v>631.75</v>
      </c>
      <c r="Q959" s="98">
        <v>21000</v>
      </c>
      <c r="R959" s="98">
        <v>82.83</v>
      </c>
      <c r="S959" s="98">
        <v>5317</v>
      </c>
      <c r="T959" s="98">
        <v>16.350000000000001</v>
      </c>
    </row>
    <row r="960" spans="8:20">
      <c r="H960" s="139">
        <v>41522</v>
      </c>
      <c r="I960" s="98">
        <v>4346</v>
      </c>
      <c r="J960" s="98">
        <v>1422.75</v>
      </c>
      <c r="K960" s="98">
        <v>3971</v>
      </c>
      <c r="L960" s="98">
        <v>479.9</v>
      </c>
      <c r="M960" s="98">
        <v>2437</v>
      </c>
      <c r="N960" s="98">
        <v>489.75</v>
      </c>
      <c r="O960" s="98">
        <v>0</v>
      </c>
      <c r="P960" s="98">
        <v>626.25</v>
      </c>
      <c r="Q960" s="98">
        <v>21000</v>
      </c>
      <c r="R960" s="98">
        <v>82.4</v>
      </c>
      <c r="S960" s="98">
        <v>5318</v>
      </c>
      <c r="T960" s="98">
        <v>16.559999999999999</v>
      </c>
    </row>
    <row r="961" spans="8:20">
      <c r="H961" s="139">
        <v>41523</v>
      </c>
      <c r="I961" s="98">
        <v>4346</v>
      </c>
      <c r="J961" s="98">
        <v>1431</v>
      </c>
      <c r="K961" s="98">
        <v>4035</v>
      </c>
      <c r="L961" s="98">
        <v>480</v>
      </c>
      <c r="M961" s="98">
        <v>2443</v>
      </c>
      <c r="N961" s="98">
        <v>492.5</v>
      </c>
      <c r="O961" s="98">
        <v>0</v>
      </c>
      <c r="P961" s="98">
        <v>635.5</v>
      </c>
      <c r="Q961" s="98">
        <v>21000</v>
      </c>
      <c r="R961" s="98">
        <v>83.24</v>
      </c>
      <c r="S961" s="98">
        <v>5380</v>
      </c>
      <c r="T961" s="98">
        <v>16.79</v>
      </c>
    </row>
    <row r="962" spans="8:20">
      <c r="H962" s="139">
        <v>41526</v>
      </c>
      <c r="I962" s="98">
        <v>4398</v>
      </c>
      <c r="J962" s="98">
        <v>1410</v>
      </c>
      <c r="K962" s="98">
        <v>4030</v>
      </c>
      <c r="L962" s="98">
        <v>466</v>
      </c>
      <c r="M962" s="98">
        <v>2460</v>
      </c>
      <c r="N962" s="98">
        <v>477.5</v>
      </c>
      <c r="O962" s="98">
        <v>0</v>
      </c>
      <c r="P962" s="98">
        <v>628.25</v>
      </c>
      <c r="Q962" s="98">
        <v>20975</v>
      </c>
      <c r="R962" s="98">
        <v>83.71</v>
      </c>
      <c r="S962" s="98">
        <v>5374</v>
      </c>
      <c r="T962" s="98">
        <v>16.989999999999998</v>
      </c>
    </row>
    <row r="963" spans="8:20">
      <c r="H963" s="139">
        <v>41527</v>
      </c>
      <c r="I963" s="98">
        <v>4397</v>
      </c>
      <c r="J963" s="98">
        <v>1405</v>
      </c>
      <c r="K963" s="98">
        <v>4040</v>
      </c>
      <c r="L963" s="98">
        <v>467</v>
      </c>
      <c r="M963" s="98">
        <v>2465</v>
      </c>
      <c r="N963" s="98">
        <v>475</v>
      </c>
      <c r="O963" s="98">
        <v>0</v>
      </c>
      <c r="P963" s="98">
        <v>634.25</v>
      </c>
      <c r="Q963" s="98">
        <v>21000</v>
      </c>
      <c r="R963" s="98">
        <v>84.85</v>
      </c>
      <c r="S963" s="98">
        <v>5395</v>
      </c>
      <c r="T963" s="98">
        <v>17.190000000000001</v>
      </c>
    </row>
    <row r="964" spans="8:20">
      <c r="H964" s="139">
        <v>41528</v>
      </c>
      <c r="I964" s="98">
        <v>4397</v>
      </c>
      <c r="J964" s="98">
        <v>1403.5</v>
      </c>
      <c r="K964" s="98">
        <v>4083</v>
      </c>
      <c r="L964" s="98">
        <v>460</v>
      </c>
      <c r="M964" s="98">
        <v>2455</v>
      </c>
      <c r="N964" s="98">
        <v>479.5</v>
      </c>
      <c r="O964" s="98">
        <v>0</v>
      </c>
      <c r="P964" s="98">
        <v>632.75</v>
      </c>
      <c r="Q964" s="98">
        <v>21000</v>
      </c>
      <c r="R964" s="98">
        <v>84.8</v>
      </c>
      <c r="S964" s="98">
        <v>5390</v>
      </c>
      <c r="T964" s="98">
        <v>17.14</v>
      </c>
    </row>
    <row r="965" spans="8:20">
      <c r="H965" s="139">
        <v>41529</v>
      </c>
      <c r="I965" s="98">
        <v>4397</v>
      </c>
      <c r="J965" s="98">
        <v>1420</v>
      </c>
      <c r="K965" s="98">
        <v>4100</v>
      </c>
      <c r="L965" s="98">
        <v>477.3</v>
      </c>
      <c r="M965" s="98">
        <v>2405</v>
      </c>
      <c r="N965" s="98">
        <v>475</v>
      </c>
      <c r="O965" s="98">
        <v>0</v>
      </c>
      <c r="P965" s="98">
        <v>638</v>
      </c>
      <c r="Q965" s="98">
        <v>20500</v>
      </c>
      <c r="R965" s="98">
        <v>85.88</v>
      </c>
      <c r="S965" s="98">
        <v>5380</v>
      </c>
      <c r="T965" s="98">
        <v>17.190000000000001</v>
      </c>
    </row>
    <row r="966" spans="8:20">
      <c r="H966" s="139">
        <v>41530</v>
      </c>
      <c r="I966" s="98">
        <v>4443</v>
      </c>
      <c r="J966" s="98">
        <v>1495</v>
      </c>
      <c r="K966" s="98">
        <v>4150</v>
      </c>
      <c r="L966" s="98">
        <v>0</v>
      </c>
      <c r="M966" s="98">
        <v>2395</v>
      </c>
      <c r="N966" s="98">
        <v>450</v>
      </c>
      <c r="O966" s="98">
        <v>0</v>
      </c>
      <c r="P966" s="98">
        <v>632.25</v>
      </c>
      <c r="Q966" s="98">
        <v>0</v>
      </c>
      <c r="R966" s="98">
        <v>85.21</v>
      </c>
      <c r="S966" s="98">
        <v>5360</v>
      </c>
      <c r="T966" s="98">
        <v>17.11</v>
      </c>
    </row>
    <row r="967" spans="8:20">
      <c r="H967" s="139">
        <v>41533</v>
      </c>
      <c r="I967" s="98">
        <v>4499</v>
      </c>
      <c r="J967" s="98">
        <v>1348.5</v>
      </c>
      <c r="K967" s="98">
        <v>3939</v>
      </c>
      <c r="L967" s="98">
        <v>432.5</v>
      </c>
      <c r="M967" s="98">
        <v>2374</v>
      </c>
      <c r="N967" s="98">
        <v>457</v>
      </c>
      <c r="O967" s="98">
        <v>0</v>
      </c>
      <c r="P967" s="98">
        <v>642</v>
      </c>
      <c r="Q967" s="98">
        <v>20010</v>
      </c>
      <c r="R967" s="98">
        <v>85</v>
      </c>
      <c r="S967" s="98">
        <v>5302</v>
      </c>
      <c r="T967" s="98">
        <v>16.940000000000001</v>
      </c>
    </row>
    <row r="968" spans="8:20">
      <c r="H968" s="139">
        <v>41534</v>
      </c>
      <c r="I968" s="98">
        <v>4471</v>
      </c>
      <c r="J968" s="98">
        <v>1341.5</v>
      </c>
      <c r="K968" s="98">
        <v>3927</v>
      </c>
      <c r="L968" s="98">
        <v>427.5</v>
      </c>
      <c r="M968" s="98">
        <v>2376</v>
      </c>
      <c r="N968" s="98">
        <v>454</v>
      </c>
      <c r="O968" s="98">
        <v>0</v>
      </c>
      <c r="P968" s="98">
        <v>643</v>
      </c>
      <c r="Q968" s="98">
        <v>20090</v>
      </c>
      <c r="R968" s="98">
        <v>84.77</v>
      </c>
      <c r="S968" s="98">
        <v>5290</v>
      </c>
      <c r="T968" s="98">
        <v>16.8</v>
      </c>
    </row>
    <row r="969" spans="8:20">
      <c r="H969" s="139">
        <v>41535</v>
      </c>
      <c r="I969" s="98">
        <v>4493</v>
      </c>
      <c r="J969" s="98">
        <v>1349.5</v>
      </c>
      <c r="K969" s="98">
        <v>3925</v>
      </c>
      <c r="L969" s="98">
        <v>427</v>
      </c>
      <c r="M969" s="98">
        <v>2377</v>
      </c>
      <c r="N969" s="98">
        <v>456</v>
      </c>
      <c r="O969" s="98">
        <v>0</v>
      </c>
      <c r="P969" s="98">
        <v>646</v>
      </c>
      <c r="Q969" s="98">
        <v>20120</v>
      </c>
      <c r="R969" s="98">
        <v>85.73</v>
      </c>
      <c r="S969" s="98">
        <v>5275</v>
      </c>
      <c r="T969" s="98">
        <v>16.91</v>
      </c>
    </row>
    <row r="970" spans="8:20">
      <c r="H970" s="139">
        <v>41536</v>
      </c>
      <c r="I970" s="98">
        <v>0</v>
      </c>
      <c r="J970" s="98">
        <v>1341</v>
      </c>
      <c r="K970" s="98">
        <v>0</v>
      </c>
      <c r="L970" s="98">
        <v>422.3</v>
      </c>
      <c r="M970" s="98">
        <v>0</v>
      </c>
      <c r="N970" s="98">
        <v>460</v>
      </c>
      <c r="O970" s="98">
        <v>0</v>
      </c>
      <c r="P970" s="98">
        <v>657</v>
      </c>
      <c r="Q970" s="98">
        <v>0</v>
      </c>
      <c r="R970" s="98">
        <v>85.34</v>
      </c>
      <c r="S970" s="98">
        <v>0</v>
      </c>
      <c r="T970" s="98">
        <v>17.22</v>
      </c>
    </row>
    <row r="971" spans="8:20">
      <c r="H971" s="139">
        <v>41537</v>
      </c>
      <c r="I971" s="98">
        <v>0</v>
      </c>
      <c r="J971" s="98">
        <v>1316.5</v>
      </c>
      <c r="K971" s="98">
        <v>0</v>
      </c>
      <c r="L971" s="98">
        <v>414</v>
      </c>
      <c r="M971" s="98">
        <v>0</v>
      </c>
      <c r="N971" s="98">
        <v>450.5</v>
      </c>
      <c r="O971" s="98">
        <v>0</v>
      </c>
      <c r="P971" s="98">
        <v>646</v>
      </c>
      <c r="Q971" s="98">
        <v>0</v>
      </c>
      <c r="R971" s="98">
        <v>83.33</v>
      </c>
      <c r="S971" s="98">
        <v>0</v>
      </c>
      <c r="T971" s="98">
        <v>17.170000000000002</v>
      </c>
    </row>
    <row r="972" spans="8:20">
      <c r="H972" s="139">
        <v>41540</v>
      </c>
      <c r="I972" s="98">
        <v>4490</v>
      </c>
      <c r="J972" s="98">
        <v>1307</v>
      </c>
      <c r="K972" s="98">
        <v>3885</v>
      </c>
      <c r="L972" s="98">
        <v>411</v>
      </c>
      <c r="M972" s="98">
        <v>2377</v>
      </c>
      <c r="N972" s="98">
        <v>453.5</v>
      </c>
      <c r="O972" s="98">
        <v>0</v>
      </c>
      <c r="P972" s="98">
        <v>654</v>
      </c>
      <c r="Q972" s="98">
        <v>20120</v>
      </c>
      <c r="R972" s="98">
        <v>83.01</v>
      </c>
      <c r="S972" s="98">
        <v>5312</v>
      </c>
      <c r="T972" s="98">
        <v>17.28</v>
      </c>
    </row>
    <row r="973" spans="8:20">
      <c r="H973" s="139">
        <v>41541</v>
      </c>
      <c r="I973" s="98">
        <v>4500</v>
      </c>
      <c r="J973" s="98">
        <v>1312</v>
      </c>
      <c r="K973" s="98">
        <v>3901</v>
      </c>
      <c r="L973" s="98">
        <v>414.3</v>
      </c>
      <c r="M973" s="98">
        <v>2378</v>
      </c>
      <c r="N973" s="98">
        <v>449</v>
      </c>
      <c r="O973" s="98">
        <v>0</v>
      </c>
      <c r="P973" s="98">
        <v>658</v>
      </c>
      <c r="Q973" s="98">
        <v>20130</v>
      </c>
      <c r="R973" s="98">
        <v>84.38</v>
      </c>
      <c r="S973" s="98">
        <v>5316</v>
      </c>
      <c r="T973" s="98">
        <v>17.41</v>
      </c>
    </row>
    <row r="974" spans="8:20">
      <c r="H974" s="139">
        <v>41542</v>
      </c>
      <c r="I974" s="98">
        <v>4505</v>
      </c>
      <c r="J974" s="98">
        <v>1322</v>
      </c>
      <c r="K974" s="98">
        <v>3915</v>
      </c>
      <c r="L974" s="98">
        <v>419</v>
      </c>
      <c r="M974" s="98">
        <v>2362</v>
      </c>
      <c r="N974" s="98">
        <v>454</v>
      </c>
      <c r="O974" s="98">
        <v>0</v>
      </c>
      <c r="P974" s="98">
        <v>670</v>
      </c>
      <c r="Q974" s="98">
        <v>20045</v>
      </c>
      <c r="R974" s="98">
        <v>84.65</v>
      </c>
      <c r="S974" s="98">
        <v>5362</v>
      </c>
      <c r="T974" s="98">
        <v>17.63</v>
      </c>
    </row>
    <row r="975" spans="8:20">
      <c r="H975" s="139">
        <v>41543</v>
      </c>
      <c r="I975" s="98">
        <v>4512</v>
      </c>
      <c r="J975" s="98">
        <v>1318</v>
      </c>
      <c r="K975" s="98">
        <v>3928</v>
      </c>
      <c r="L975" s="98">
        <v>416</v>
      </c>
      <c r="M975" s="98">
        <v>2363</v>
      </c>
      <c r="N975" s="98">
        <v>457</v>
      </c>
      <c r="O975" s="98">
        <v>0</v>
      </c>
      <c r="P975" s="98">
        <v>677.75</v>
      </c>
      <c r="Q975" s="98">
        <v>20140</v>
      </c>
      <c r="R975" s="98">
        <v>85.47</v>
      </c>
      <c r="S975" s="98">
        <v>5370</v>
      </c>
      <c r="T975" s="98">
        <v>17.510000000000002</v>
      </c>
    </row>
    <row r="976" spans="8:20">
      <c r="H976" s="139">
        <v>41544</v>
      </c>
      <c r="I976" s="98">
        <v>4525</v>
      </c>
      <c r="J976" s="98">
        <v>1319</v>
      </c>
      <c r="K976" s="98">
        <v>3943</v>
      </c>
      <c r="L976" s="98">
        <v>419.7</v>
      </c>
      <c r="M976" s="98">
        <v>2366</v>
      </c>
      <c r="N976" s="98">
        <v>453.25</v>
      </c>
      <c r="O976" s="98">
        <v>0</v>
      </c>
      <c r="P976" s="98">
        <v>680</v>
      </c>
      <c r="Q976" s="98">
        <v>20390</v>
      </c>
      <c r="R976" s="98">
        <v>86.63</v>
      </c>
      <c r="S976" s="98">
        <v>5350</v>
      </c>
      <c r="T976" s="98">
        <v>16.809999999999999</v>
      </c>
    </row>
    <row r="977" spans="8:20">
      <c r="H977" s="139">
        <v>41547</v>
      </c>
      <c r="I977" s="98">
        <v>4550</v>
      </c>
      <c r="J977" s="98">
        <v>1281</v>
      </c>
      <c r="K977" s="98">
        <v>3955</v>
      </c>
      <c r="L977" s="98">
        <v>410.5</v>
      </c>
      <c r="M977" s="98">
        <v>2364</v>
      </c>
      <c r="N977" s="98">
        <v>441.5</v>
      </c>
      <c r="O977" s="98">
        <v>0</v>
      </c>
      <c r="P977" s="98">
        <v>678.5</v>
      </c>
      <c r="Q977" s="98">
        <v>20350</v>
      </c>
      <c r="R977" s="98">
        <v>87.21</v>
      </c>
      <c r="S977" s="98">
        <v>5336</v>
      </c>
      <c r="T977" s="98">
        <v>17.55</v>
      </c>
    </row>
    <row r="978" spans="8:20">
      <c r="H978" s="139">
        <v>41548</v>
      </c>
      <c r="I978" s="98">
        <v>0</v>
      </c>
      <c r="J978" s="98">
        <v>1265</v>
      </c>
      <c r="K978" s="98">
        <v>0</v>
      </c>
      <c r="L978" s="98">
        <v>409.3</v>
      </c>
      <c r="M978" s="98">
        <v>0</v>
      </c>
      <c r="N978" s="98">
        <v>439</v>
      </c>
      <c r="O978" s="98">
        <v>0</v>
      </c>
      <c r="P978" s="98">
        <v>681.5</v>
      </c>
      <c r="Q978" s="98">
        <v>0</v>
      </c>
      <c r="R978" s="98">
        <v>86.6</v>
      </c>
      <c r="S978" s="98">
        <v>0</v>
      </c>
      <c r="T978" s="98">
        <v>18.309999999999999</v>
      </c>
    </row>
    <row r="979" spans="8:20">
      <c r="H979" s="139">
        <v>41549</v>
      </c>
      <c r="I979" s="98">
        <v>0</v>
      </c>
      <c r="J979" s="98">
        <v>1274.5</v>
      </c>
      <c r="K979" s="98">
        <v>0</v>
      </c>
      <c r="L979" s="98">
        <v>418</v>
      </c>
      <c r="M979" s="98">
        <v>0</v>
      </c>
      <c r="N979" s="98">
        <v>439.75</v>
      </c>
      <c r="O979" s="98">
        <v>0</v>
      </c>
      <c r="P979" s="98">
        <v>686</v>
      </c>
      <c r="Q979" s="98">
        <v>0</v>
      </c>
      <c r="R979" s="98">
        <v>86.87</v>
      </c>
      <c r="S979" s="98">
        <v>0</v>
      </c>
      <c r="T979" s="98">
        <v>18.48</v>
      </c>
    </row>
    <row r="980" spans="8:20">
      <c r="H980" s="139">
        <v>41550</v>
      </c>
      <c r="I980" s="98">
        <v>0</v>
      </c>
      <c r="J980" s="98">
        <v>1288</v>
      </c>
      <c r="K980" s="98">
        <v>0</v>
      </c>
      <c r="L980" s="98">
        <v>427.5</v>
      </c>
      <c r="M980" s="98">
        <v>0</v>
      </c>
      <c r="N980" s="98">
        <v>439</v>
      </c>
      <c r="O980" s="98">
        <v>0</v>
      </c>
      <c r="P980" s="98">
        <v>688</v>
      </c>
      <c r="Q980" s="98">
        <v>0</v>
      </c>
      <c r="R980" s="98">
        <v>87.44</v>
      </c>
      <c r="S980" s="98">
        <v>0</v>
      </c>
      <c r="T980" s="98">
        <v>18.53</v>
      </c>
    </row>
    <row r="981" spans="8:20">
      <c r="H981" s="139">
        <v>41551</v>
      </c>
      <c r="I981" s="98">
        <v>0</v>
      </c>
      <c r="J981" s="98">
        <v>1296</v>
      </c>
      <c r="K981" s="98">
        <v>0</v>
      </c>
      <c r="L981" s="98">
        <v>430.5</v>
      </c>
      <c r="M981" s="98">
        <v>0</v>
      </c>
      <c r="N981" s="98">
        <v>443</v>
      </c>
      <c r="O981" s="98">
        <v>0</v>
      </c>
      <c r="P981" s="98">
        <v>687</v>
      </c>
      <c r="Q981" s="98">
        <v>0</v>
      </c>
      <c r="R981" s="98">
        <v>87.18</v>
      </c>
      <c r="S981" s="98">
        <v>0</v>
      </c>
      <c r="T981" s="98">
        <v>18.53</v>
      </c>
    </row>
    <row r="982" spans="8:20">
      <c r="H982" s="139">
        <v>41554</v>
      </c>
      <c r="I982" s="98">
        <v>0</v>
      </c>
      <c r="J982" s="98">
        <v>1295.5</v>
      </c>
      <c r="K982" s="98">
        <v>0</v>
      </c>
      <c r="L982" s="98">
        <v>434.5</v>
      </c>
      <c r="M982" s="98">
        <v>0</v>
      </c>
      <c r="N982" s="98">
        <v>449.5</v>
      </c>
      <c r="O982" s="98">
        <v>0</v>
      </c>
      <c r="P982" s="98">
        <v>694.5</v>
      </c>
      <c r="Q982" s="98">
        <v>0</v>
      </c>
      <c r="R982" s="98">
        <v>84.02</v>
      </c>
      <c r="S982" s="98">
        <v>0</v>
      </c>
      <c r="T982" s="98">
        <v>18.63</v>
      </c>
    </row>
    <row r="983" spans="8:20">
      <c r="H983" s="139">
        <v>41555</v>
      </c>
      <c r="I983" s="98">
        <v>4567</v>
      </c>
      <c r="J983" s="98">
        <v>1288</v>
      </c>
      <c r="K983" s="98">
        <v>3995</v>
      </c>
      <c r="L983" s="98">
        <v>428</v>
      </c>
      <c r="M983" s="98">
        <v>2350</v>
      </c>
      <c r="N983" s="98">
        <v>441</v>
      </c>
      <c r="O983" s="98">
        <v>0</v>
      </c>
      <c r="P983" s="98">
        <v>692.5</v>
      </c>
      <c r="Q983" s="98">
        <v>20330</v>
      </c>
      <c r="R983" s="98">
        <v>83.69</v>
      </c>
      <c r="S983" s="98">
        <v>5368</v>
      </c>
      <c r="T983" s="98">
        <v>18.63</v>
      </c>
    </row>
    <row r="984" spans="8:20">
      <c r="H984" s="139">
        <v>41556</v>
      </c>
      <c r="I984" s="98">
        <v>4564</v>
      </c>
      <c r="J984" s="98">
        <v>1287.5</v>
      </c>
      <c r="K984" s="98">
        <v>4019</v>
      </c>
      <c r="L984" s="98">
        <v>425.5</v>
      </c>
      <c r="M984" s="98">
        <v>2363</v>
      </c>
      <c r="N984" s="98">
        <v>444.25</v>
      </c>
      <c r="O984" s="98">
        <v>0</v>
      </c>
      <c r="P984" s="98">
        <v>690</v>
      </c>
      <c r="Q984" s="98">
        <v>20345</v>
      </c>
      <c r="R984" s="98">
        <v>83.2</v>
      </c>
      <c r="S984" s="98">
        <v>5345</v>
      </c>
      <c r="T984" s="98">
        <v>18.559999999999999</v>
      </c>
    </row>
    <row r="985" spans="8:20">
      <c r="H985" s="139">
        <v>41557</v>
      </c>
      <c r="I985" s="98">
        <v>4634</v>
      </c>
      <c r="J985" s="98">
        <v>1288.5</v>
      </c>
      <c r="K985" s="98">
        <v>4007</v>
      </c>
      <c r="L985" s="98">
        <v>424.1</v>
      </c>
      <c r="M985" s="98">
        <v>2365</v>
      </c>
      <c r="N985" s="98">
        <v>439.25</v>
      </c>
      <c r="O985" s="98">
        <v>0</v>
      </c>
      <c r="P985" s="98">
        <v>685.5</v>
      </c>
      <c r="Q985" s="98">
        <v>20230</v>
      </c>
      <c r="R985" s="98">
        <v>83.17</v>
      </c>
      <c r="S985" s="98">
        <v>5430</v>
      </c>
      <c r="T985" s="98">
        <v>18.739999999999998</v>
      </c>
    </row>
    <row r="986" spans="8:20">
      <c r="H986" s="139">
        <v>41558</v>
      </c>
      <c r="I986" s="98">
        <v>4625</v>
      </c>
      <c r="J986" s="98">
        <v>1267.5</v>
      </c>
      <c r="K986" s="98">
        <v>4005</v>
      </c>
      <c r="L986" s="98">
        <v>422.6</v>
      </c>
      <c r="M986" s="98">
        <v>2364</v>
      </c>
      <c r="N986" s="98">
        <v>433</v>
      </c>
      <c r="O986" s="98">
        <v>0</v>
      </c>
      <c r="P986" s="98">
        <v>692</v>
      </c>
      <c r="Q986" s="98">
        <v>20305</v>
      </c>
      <c r="R986" s="98">
        <v>83.37</v>
      </c>
      <c r="S986" s="98">
        <v>0</v>
      </c>
      <c r="T986" s="98">
        <v>18.87</v>
      </c>
    </row>
    <row r="987" spans="8:20">
      <c r="H987" s="139">
        <v>41561</v>
      </c>
      <c r="I987" s="98">
        <v>4620</v>
      </c>
      <c r="J987" s="98">
        <v>1272.5</v>
      </c>
      <c r="K987" s="98">
        <v>4016</v>
      </c>
      <c r="L987" s="98">
        <v>423.2</v>
      </c>
      <c r="M987" s="98">
        <v>2345</v>
      </c>
      <c r="N987" s="98">
        <v>436.75</v>
      </c>
      <c r="O987" s="98">
        <v>0</v>
      </c>
      <c r="P987" s="98">
        <v>693</v>
      </c>
      <c r="Q987" s="98">
        <v>20415</v>
      </c>
      <c r="R987" s="98">
        <v>83.61</v>
      </c>
      <c r="S987" s="98">
        <v>5459</v>
      </c>
      <c r="T987" s="98">
        <v>19.079999999999998</v>
      </c>
    </row>
    <row r="988" spans="8:20">
      <c r="H988" s="139">
        <v>41562</v>
      </c>
      <c r="I988" s="98">
        <v>4580</v>
      </c>
      <c r="J988" s="98">
        <v>1267.25</v>
      </c>
      <c r="K988" s="98">
        <v>3993</v>
      </c>
      <c r="L988" s="98">
        <v>402</v>
      </c>
      <c r="M988" s="98">
        <v>2330</v>
      </c>
      <c r="N988" s="98">
        <v>443</v>
      </c>
      <c r="O988" s="98">
        <v>0</v>
      </c>
      <c r="P988" s="98">
        <v>686</v>
      </c>
      <c r="Q988" s="98">
        <v>20400</v>
      </c>
      <c r="R988" s="98">
        <v>83.71</v>
      </c>
      <c r="S988" s="98">
        <v>5492</v>
      </c>
      <c r="T988" s="98">
        <v>18.73</v>
      </c>
    </row>
    <row r="989" spans="8:20">
      <c r="H989" s="139">
        <v>41563</v>
      </c>
      <c r="I989" s="98">
        <v>4581</v>
      </c>
      <c r="J989" s="98">
        <v>1277.5</v>
      </c>
      <c r="K989" s="98">
        <v>4011</v>
      </c>
      <c r="L989" s="98">
        <v>404.7</v>
      </c>
      <c r="M989" s="98">
        <v>2343</v>
      </c>
      <c r="N989" s="98">
        <v>442.25</v>
      </c>
      <c r="O989" s="98">
        <v>0</v>
      </c>
      <c r="P989" s="98">
        <v>681</v>
      </c>
      <c r="Q989" s="98">
        <v>20415</v>
      </c>
      <c r="R989" s="98">
        <v>83.16</v>
      </c>
      <c r="S989" s="98">
        <v>5470</v>
      </c>
      <c r="T989" s="98">
        <v>19.02</v>
      </c>
    </row>
    <row r="990" spans="8:20">
      <c r="H990" s="139">
        <v>41564</v>
      </c>
      <c r="I990" s="98">
        <v>4555</v>
      </c>
      <c r="J990" s="98">
        <v>1292.25</v>
      </c>
      <c r="K990" s="98">
        <v>3972</v>
      </c>
      <c r="L990" s="98">
        <v>412.5</v>
      </c>
      <c r="M990" s="98">
        <v>2279</v>
      </c>
      <c r="N990" s="98">
        <v>443.25</v>
      </c>
      <c r="O990" s="98">
        <v>0</v>
      </c>
      <c r="P990" s="98">
        <v>685.5</v>
      </c>
      <c r="Q990" s="98">
        <v>20260</v>
      </c>
      <c r="R990" s="98">
        <v>83.82</v>
      </c>
      <c r="S990" s="98">
        <v>5451</v>
      </c>
      <c r="T990" s="98">
        <v>19</v>
      </c>
    </row>
    <row r="991" spans="8:20">
      <c r="H991" s="139">
        <v>41565</v>
      </c>
      <c r="I991" s="98">
        <v>4547</v>
      </c>
      <c r="J991" s="98">
        <v>1291.25</v>
      </c>
      <c r="K991" s="98">
        <v>3994</v>
      </c>
      <c r="L991" s="98">
        <v>409</v>
      </c>
      <c r="M991" s="98">
        <v>2277</v>
      </c>
      <c r="N991" s="98">
        <v>440.5</v>
      </c>
      <c r="O991" s="98">
        <v>0</v>
      </c>
      <c r="P991" s="98">
        <v>704.5</v>
      </c>
      <c r="Q991" s="98">
        <v>20150</v>
      </c>
      <c r="R991" s="98">
        <v>83.11</v>
      </c>
      <c r="S991" s="98">
        <v>5494</v>
      </c>
      <c r="T991" s="98">
        <v>19.48</v>
      </c>
    </row>
    <row r="992" spans="8:20">
      <c r="H992" s="139">
        <v>41568</v>
      </c>
      <c r="I992" s="98">
        <v>4542</v>
      </c>
      <c r="J992" s="98">
        <v>1302</v>
      </c>
      <c r="K992" s="98">
        <v>3983</v>
      </c>
      <c r="L992" s="98">
        <v>415.7</v>
      </c>
      <c r="M992" s="98">
        <v>2287</v>
      </c>
      <c r="N992" s="98">
        <v>443.25</v>
      </c>
      <c r="O992" s="98">
        <v>0</v>
      </c>
      <c r="P992" s="98">
        <v>699.75</v>
      </c>
      <c r="Q992" s="98">
        <v>20300</v>
      </c>
      <c r="R992" s="98">
        <v>83.06</v>
      </c>
      <c r="S992" s="98">
        <v>5454</v>
      </c>
      <c r="T992" s="98">
        <v>19.45</v>
      </c>
    </row>
    <row r="993" spans="8:20">
      <c r="H993" s="139">
        <v>41569</v>
      </c>
      <c r="I993" s="98">
        <v>4534</v>
      </c>
      <c r="J993" s="98">
        <v>1299.5</v>
      </c>
      <c r="K993" s="98">
        <v>3976</v>
      </c>
      <c r="L993" s="98">
        <v>414.7</v>
      </c>
      <c r="M993" s="98">
        <v>2291</v>
      </c>
      <c r="N993" s="98">
        <v>437.5</v>
      </c>
      <c r="O993" s="98">
        <v>0</v>
      </c>
      <c r="P993" s="98">
        <v>701.5</v>
      </c>
      <c r="Q993" s="98">
        <v>20400</v>
      </c>
      <c r="R993" s="98">
        <v>82.45</v>
      </c>
      <c r="S993" s="98">
        <v>5441</v>
      </c>
      <c r="T993" s="98">
        <v>19.47</v>
      </c>
    </row>
    <row r="994" spans="8:20">
      <c r="H994" s="139">
        <v>41570</v>
      </c>
      <c r="I994" s="98">
        <v>4500</v>
      </c>
      <c r="J994" s="98">
        <v>1309.5</v>
      </c>
      <c r="K994" s="98">
        <v>3988</v>
      </c>
      <c r="L994" s="98">
        <v>421.5</v>
      </c>
      <c r="M994" s="98">
        <v>2291</v>
      </c>
      <c r="N994" s="98">
        <v>442.25</v>
      </c>
      <c r="O994" s="98">
        <v>0</v>
      </c>
      <c r="P994" s="98">
        <v>703.5</v>
      </c>
      <c r="Q994" s="98">
        <v>20225</v>
      </c>
      <c r="R994" s="98">
        <v>80.69</v>
      </c>
      <c r="S994" s="98">
        <v>5430</v>
      </c>
      <c r="T994" s="98">
        <v>19.25</v>
      </c>
    </row>
    <row r="995" spans="8:20">
      <c r="H995" s="139">
        <v>41571</v>
      </c>
      <c r="I995" s="98">
        <v>4490</v>
      </c>
      <c r="J995" s="98">
        <v>1309.75</v>
      </c>
      <c r="K995" s="98">
        <v>3936</v>
      </c>
      <c r="L995" s="98">
        <v>426</v>
      </c>
      <c r="M995" s="98">
        <v>2280</v>
      </c>
      <c r="N995" s="98">
        <v>440.25</v>
      </c>
      <c r="O995" s="98">
        <v>0</v>
      </c>
      <c r="P995" s="98">
        <v>696.5</v>
      </c>
      <c r="Q995" s="98">
        <v>20200</v>
      </c>
      <c r="R995" s="98">
        <v>79.209999999999994</v>
      </c>
      <c r="S995" s="98">
        <v>5415</v>
      </c>
      <c r="T995" s="98">
        <v>18.829999999999998</v>
      </c>
    </row>
    <row r="996" spans="8:20">
      <c r="H996" s="139">
        <v>41572</v>
      </c>
      <c r="I996" s="98">
        <v>4500</v>
      </c>
      <c r="J996" s="98">
        <v>1300.5</v>
      </c>
      <c r="K996" s="98">
        <v>3914</v>
      </c>
      <c r="L996" s="98">
        <v>424</v>
      </c>
      <c r="M996" s="98">
        <v>2250</v>
      </c>
      <c r="N996" s="98">
        <v>439.75</v>
      </c>
      <c r="O996" s="98">
        <v>0</v>
      </c>
      <c r="P996" s="98">
        <v>691</v>
      </c>
      <c r="Q996" s="98">
        <v>20295</v>
      </c>
      <c r="R996" s="98">
        <v>79.08</v>
      </c>
      <c r="S996" s="98">
        <v>5380</v>
      </c>
      <c r="T996" s="98">
        <v>19.05</v>
      </c>
    </row>
    <row r="997" spans="8:20">
      <c r="H997" s="139">
        <v>41575</v>
      </c>
      <c r="I997" s="98">
        <v>4427</v>
      </c>
      <c r="J997" s="98">
        <v>1270.5</v>
      </c>
      <c r="K997" s="98">
        <v>3805</v>
      </c>
      <c r="L997" s="98">
        <v>414.5</v>
      </c>
      <c r="M997" s="98">
        <v>2254</v>
      </c>
      <c r="N997" s="98">
        <v>431</v>
      </c>
      <c r="O997" s="98">
        <v>0</v>
      </c>
      <c r="P997" s="98">
        <v>681</v>
      </c>
      <c r="Q997" s="98">
        <v>20000</v>
      </c>
      <c r="R997" s="98">
        <v>78.650000000000006</v>
      </c>
      <c r="S997" s="98">
        <v>5379</v>
      </c>
      <c r="T997" s="98">
        <v>18.940000000000001</v>
      </c>
    </row>
    <row r="998" spans="8:20">
      <c r="H998" s="139">
        <v>41576</v>
      </c>
      <c r="I998" s="98">
        <v>4400</v>
      </c>
      <c r="J998" s="98">
        <v>1278.5</v>
      </c>
      <c r="K998" s="98">
        <v>3800</v>
      </c>
      <c r="L998" s="98">
        <v>410</v>
      </c>
      <c r="M998" s="98">
        <v>2222</v>
      </c>
      <c r="N998" s="98">
        <v>432.25</v>
      </c>
      <c r="O998" s="98">
        <v>0</v>
      </c>
      <c r="P998" s="98">
        <v>681.5</v>
      </c>
      <c r="Q998" s="98">
        <v>19900</v>
      </c>
      <c r="R998" s="98">
        <v>78.34</v>
      </c>
      <c r="S998" s="98">
        <v>5408</v>
      </c>
      <c r="T998" s="98">
        <v>18.5</v>
      </c>
    </row>
    <row r="999" spans="8:20">
      <c r="H999" s="139">
        <v>41577</v>
      </c>
      <c r="I999" s="98">
        <v>4397</v>
      </c>
      <c r="J999" s="98">
        <v>1286</v>
      </c>
      <c r="K999" s="98">
        <v>3835</v>
      </c>
      <c r="L999" s="98">
        <v>411.8</v>
      </c>
      <c r="M999" s="98">
        <v>2278</v>
      </c>
      <c r="N999" s="98">
        <v>430</v>
      </c>
      <c r="O999" s="98">
        <v>0</v>
      </c>
      <c r="P999" s="98">
        <v>674.5</v>
      </c>
      <c r="Q999" s="98">
        <v>19915</v>
      </c>
      <c r="R999" s="98">
        <v>77.84</v>
      </c>
      <c r="S999" s="98">
        <v>5498</v>
      </c>
      <c r="T999" s="98">
        <v>18.38</v>
      </c>
    </row>
    <row r="1000" spans="8:20">
      <c r="H1000" s="139">
        <v>41578</v>
      </c>
      <c r="I1000" s="98">
        <v>4320</v>
      </c>
      <c r="J1000" s="98">
        <v>1280.5</v>
      </c>
      <c r="K1000" s="98">
        <v>3900</v>
      </c>
      <c r="L1000" s="98">
        <v>403.5</v>
      </c>
      <c r="M1000" s="98">
        <v>2223</v>
      </c>
      <c r="N1000" s="98">
        <v>428.25</v>
      </c>
      <c r="O1000" s="98">
        <v>0</v>
      </c>
      <c r="P1000" s="98">
        <v>667</v>
      </c>
      <c r="Q1000" s="98">
        <v>20280</v>
      </c>
      <c r="R1000" s="98">
        <v>77.180000000000007</v>
      </c>
      <c r="S1000" s="98">
        <v>5474</v>
      </c>
      <c r="T1000" s="98">
        <v>18.329999999999998</v>
      </c>
    </row>
    <row r="1001" spans="8:20">
      <c r="H1001" s="139">
        <v>41579</v>
      </c>
      <c r="I1001" s="98">
        <v>4594</v>
      </c>
      <c r="J1001" s="98">
        <v>1266</v>
      </c>
      <c r="K1001" s="98">
        <v>3960</v>
      </c>
      <c r="L1001" s="98">
        <v>395.5</v>
      </c>
      <c r="M1001" s="98">
        <v>2201</v>
      </c>
      <c r="N1001" s="98">
        <v>426.75</v>
      </c>
      <c r="O1001" s="98">
        <v>0</v>
      </c>
      <c r="P1001" s="98">
        <v>668</v>
      </c>
      <c r="Q1001" s="98">
        <v>0</v>
      </c>
      <c r="R1001" s="98">
        <v>76.58</v>
      </c>
      <c r="S1001" s="98">
        <v>0</v>
      </c>
      <c r="T1001" s="98">
        <v>18.23</v>
      </c>
    </row>
    <row r="1002" spans="8:20">
      <c r="H1002" s="139">
        <v>41582</v>
      </c>
      <c r="I1002" s="98">
        <v>4450</v>
      </c>
      <c r="J1002" s="98">
        <v>1262</v>
      </c>
      <c r="K1002" s="98">
        <v>3950</v>
      </c>
      <c r="L1002" s="98">
        <v>395.3</v>
      </c>
      <c r="M1002" s="98">
        <v>2188</v>
      </c>
      <c r="N1002" s="98">
        <v>425.5</v>
      </c>
      <c r="O1002" s="98">
        <v>0</v>
      </c>
      <c r="P1002" s="98">
        <v>663.25</v>
      </c>
      <c r="Q1002" s="98">
        <v>0</v>
      </c>
      <c r="R1002" s="98">
        <v>75.95</v>
      </c>
      <c r="S1002" s="98">
        <v>0</v>
      </c>
      <c r="T1002" s="98">
        <v>18.350000000000001</v>
      </c>
    </row>
    <row r="1003" spans="8:20">
      <c r="H1003" s="139">
        <v>41583</v>
      </c>
      <c r="I1003" s="98">
        <v>4459</v>
      </c>
      <c r="J1003" s="98">
        <v>1258</v>
      </c>
      <c r="K1003" s="98">
        <v>3950</v>
      </c>
      <c r="L1003" s="98">
        <v>392.5</v>
      </c>
      <c r="M1003" s="98">
        <v>2188</v>
      </c>
      <c r="N1003" s="98">
        <v>425.75</v>
      </c>
      <c r="O1003" s="98">
        <v>0</v>
      </c>
      <c r="P1003" s="98">
        <v>656</v>
      </c>
      <c r="Q1003" s="98">
        <v>19650</v>
      </c>
      <c r="R1003" s="98">
        <v>75.94</v>
      </c>
      <c r="S1003" s="98">
        <v>5470</v>
      </c>
      <c r="T1003" s="98">
        <v>18.239999999999998</v>
      </c>
    </row>
    <row r="1004" spans="8:20">
      <c r="H1004" s="139">
        <v>41584</v>
      </c>
      <c r="I1004" s="98">
        <v>4450</v>
      </c>
      <c r="J1004" s="98">
        <v>1264</v>
      </c>
      <c r="K1004" s="98">
        <v>3920</v>
      </c>
      <c r="L1004" s="98">
        <v>397.5</v>
      </c>
      <c r="M1004" s="98">
        <v>2188</v>
      </c>
      <c r="N1004" s="98">
        <v>421</v>
      </c>
      <c r="O1004" s="98">
        <v>0</v>
      </c>
      <c r="P1004" s="98">
        <v>653.5</v>
      </c>
      <c r="Q1004" s="98">
        <v>19900</v>
      </c>
      <c r="R1004" s="98">
        <v>77.069999999999993</v>
      </c>
      <c r="S1004" s="98">
        <v>0</v>
      </c>
      <c r="T1004" s="98">
        <v>18.100000000000001</v>
      </c>
    </row>
    <row r="1005" spans="8:20">
      <c r="H1005" s="139">
        <v>41585</v>
      </c>
      <c r="I1005" s="98">
        <v>4450</v>
      </c>
      <c r="J1005" s="98">
        <v>1275</v>
      </c>
      <c r="K1005" s="98">
        <v>3901</v>
      </c>
      <c r="L1005" s="98">
        <v>404</v>
      </c>
      <c r="M1005" s="98">
        <v>2188</v>
      </c>
      <c r="N1005" s="98">
        <v>420</v>
      </c>
      <c r="O1005" s="98">
        <v>0</v>
      </c>
      <c r="P1005" s="98">
        <v>654</v>
      </c>
      <c r="Q1005" s="98">
        <v>19995</v>
      </c>
      <c r="R1005" s="98">
        <v>76.760000000000005</v>
      </c>
      <c r="S1005" s="98">
        <v>0</v>
      </c>
      <c r="T1005" s="98">
        <v>18.11</v>
      </c>
    </row>
    <row r="1006" spans="8:20">
      <c r="H1006" s="139">
        <v>41586</v>
      </c>
      <c r="I1006" s="98">
        <v>4450</v>
      </c>
      <c r="J1006" s="98">
        <v>1300</v>
      </c>
      <c r="K1006" s="98">
        <v>3800</v>
      </c>
      <c r="L1006" s="98">
        <v>421.5</v>
      </c>
      <c r="M1006" s="98">
        <v>2188</v>
      </c>
      <c r="N1006" s="98">
        <v>425.5</v>
      </c>
      <c r="O1006" s="98">
        <v>0</v>
      </c>
      <c r="P1006" s="98">
        <v>650</v>
      </c>
      <c r="Q1006" s="98">
        <v>20195</v>
      </c>
      <c r="R1006" s="98">
        <v>76.88</v>
      </c>
      <c r="S1006" s="98">
        <v>5450</v>
      </c>
      <c r="T1006" s="98">
        <v>18.09</v>
      </c>
    </row>
    <row r="1007" spans="8:20">
      <c r="H1007" s="139">
        <v>41589</v>
      </c>
      <c r="I1007" s="98">
        <v>4450</v>
      </c>
      <c r="J1007" s="98">
        <v>1311</v>
      </c>
      <c r="K1007" s="98">
        <v>3850</v>
      </c>
      <c r="L1007" s="98">
        <v>421.3</v>
      </c>
      <c r="M1007" s="98">
        <v>2188</v>
      </c>
      <c r="N1007" s="98">
        <v>434.75</v>
      </c>
      <c r="O1007" s="98">
        <v>0</v>
      </c>
      <c r="P1007" s="98">
        <v>648</v>
      </c>
      <c r="Q1007" s="98">
        <v>19880</v>
      </c>
      <c r="R1007" s="98">
        <v>76.97</v>
      </c>
      <c r="S1007" s="98">
        <v>5380</v>
      </c>
      <c r="T1007" s="98">
        <v>17.97</v>
      </c>
    </row>
    <row r="1008" spans="8:20">
      <c r="H1008" s="139">
        <v>41590</v>
      </c>
      <c r="I1008" s="98">
        <v>4450</v>
      </c>
      <c r="J1008" s="98">
        <v>1320.5</v>
      </c>
      <c r="K1008" s="98">
        <v>3870</v>
      </c>
      <c r="L1008" s="98">
        <v>427.2</v>
      </c>
      <c r="M1008" s="98">
        <v>2188</v>
      </c>
      <c r="N1008" s="98">
        <v>431.75</v>
      </c>
      <c r="O1008" s="98">
        <v>0</v>
      </c>
      <c r="P1008" s="98">
        <v>645</v>
      </c>
      <c r="Q1008" s="98">
        <v>19505</v>
      </c>
      <c r="R1008" s="98">
        <v>77.88</v>
      </c>
      <c r="S1008" s="98">
        <v>0</v>
      </c>
      <c r="T1008" s="98">
        <v>17.88</v>
      </c>
    </row>
    <row r="1009" spans="8:20">
      <c r="H1009" s="139">
        <v>41591</v>
      </c>
      <c r="I1009" s="98">
        <v>4419</v>
      </c>
      <c r="J1009" s="98">
        <v>1321</v>
      </c>
      <c r="K1009" s="98">
        <v>3901</v>
      </c>
      <c r="L1009" s="98">
        <v>422.8</v>
      </c>
      <c r="M1009" s="98">
        <v>2188</v>
      </c>
      <c r="N1009" s="98">
        <v>429.5</v>
      </c>
      <c r="O1009" s="98">
        <v>0</v>
      </c>
      <c r="P1009" s="98">
        <v>645</v>
      </c>
      <c r="Q1009" s="98">
        <v>19620</v>
      </c>
      <c r="R1009" s="98">
        <v>77.97</v>
      </c>
      <c r="S1009" s="98">
        <v>5320</v>
      </c>
      <c r="T1009" s="98">
        <v>17.82</v>
      </c>
    </row>
    <row r="1010" spans="8:20">
      <c r="H1010" s="139">
        <v>41592</v>
      </c>
      <c r="I1010" s="98">
        <v>4445</v>
      </c>
      <c r="J1010" s="98">
        <v>1323.25</v>
      </c>
      <c r="K1010" s="98">
        <v>3820</v>
      </c>
      <c r="L1010" s="98">
        <v>424.8</v>
      </c>
      <c r="M1010" s="98">
        <v>2188</v>
      </c>
      <c r="N1010" s="98">
        <v>426.5</v>
      </c>
      <c r="O1010" s="98">
        <v>0</v>
      </c>
      <c r="P1010" s="98">
        <v>645</v>
      </c>
      <c r="Q1010" s="98">
        <v>19600</v>
      </c>
      <c r="R1010" s="98">
        <v>76.52</v>
      </c>
      <c r="S1010" s="98">
        <v>5100</v>
      </c>
      <c r="T1010" s="98">
        <v>17.649999999999999</v>
      </c>
    </row>
    <row r="1011" spans="8:20">
      <c r="H1011" s="139">
        <v>41593</v>
      </c>
      <c r="I1011" s="98">
        <v>4443</v>
      </c>
      <c r="J1011" s="98">
        <v>1280</v>
      </c>
      <c r="K1011" s="98">
        <v>3825</v>
      </c>
      <c r="L1011" s="98">
        <v>411</v>
      </c>
      <c r="M1011" s="98">
        <v>2315</v>
      </c>
      <c r="N1011" s="98">
        <v>421.75</v>
      </c>
      <c r="O1011" s="98">
        <v>0</v>
      </c>
      <c r="P1011" s="98">
        <v>643.5</v>
      </c>
      <c r="Q1011" s="98">
        <v>19730</v>
      </c>
      <c r="R1011" s="98">
        <v>77.12</v>
      </c>
      <c r="S1011" s="98">
        <v>5138</v>
      </c>
      <c r="T1011" s="98">
        <v>17.63</v>
      </c>
    </row>
    <row r="1012" spans="8:20">
      <c r="H1012" s="139">
        <v>41596</v>
      </c>
      <c r="I1012" s="98">
        <v>4441</v>
      </c>
      <c r="J1012" s="98">
        <v>1289</v>
      </c>
      <c r="K1012" s="98">
        <v>3810</v>
      </c>
      <c r="L1012" s="98">
        <v>416</v>
      </c>
      <c r="M1012" s="98">
        <v>2306</v>
      </c>
      <c r="N1012" s="98">
        <v>412.5</v>
      </c>
      <c r="O1012" s="98">
        <v>0</v>
      </c>
      <c r="P1012" s="98">
        <v>642</v>
      </c>
      <c r="Q1012" s="98">
        <v>19460</v>
      </c>
      <c r="R1012" s="98">
        <v>76.37</v>
      </c>
      <c r="S1012" s="98">
        <v>5109</v>
      </c>
      <c r="T1012" s="98">
        <v>17.77</v>
      </c>
    </row>
    <row r="1013" spans="8:20">
      <c r="H1013" s="139">
        <v>41597</v>
      </c>
      <c r="I1013" s="98">
        <v>4420</v>
      </c>
      <c r="J1013" s="98">
        <v>1278.5</v>
      </c>
      <c r="K1013" s="98">
        <v>3842</v>
      </c>
      <c r="L1013" s="98">
        <v>410</v>
      </c>
      <c r="M1013" s="98">
        <v>2300</v>
      </c>
      <c r="N1013" s="98">
        <v>418.5</v>
      </c>
      <c r="O1013" s="98">
        <v>0</v>
      </c>
      <c r="P1013" s="98">
        <v>650</v>
      </c>
      <c r="Q1013" s="98">
        <v>19460</v>
      </c>
      <c r="R1013" s="98">
        <v>75.88</v>
      </c>
      <c r="S1013" s="98">
        <v>5111</v>
      </c>
      <c r="T1013" s="98">
        <v>17.670000000000002</v>
      </c>
    </row>
    <row r="1014" spans="8:20">
      <c r="H1014" s="139">
        <v>41598</v>
      </c>
      <c r="I1014" s="98">
        <v>4389</v>
      </c>
      <c r="J1014" s="98">
        <v>1276.5</v>
      </c>
      <c r="K1014" s="98">
        <v>3840</v>
      </c>
      <c r="L1014" s="98">
        <v>409</v>
      </c>
      <c r="M1014" s="98">
        <v>2306</v>
      </c>
      <c r="N1014" s="98">
        <v>416.5</v>
      </c>
      <c r="O1014" s="98">
        <v>0</v>
      </c>
      <c r="P1014" s="98">
        <v>648</v>
      </c>
      <c r="Q1014" s="98">
        <v>19710</v>
      </c>
      <c r="R1014" s="98">
        <v>75.63</v>
      </c>
      <c r="S1014" s="98">
        <v>5116</v>
      </c>
      <c r="T1014" s="98">
        <v>17.64</v>
      </c>
    </row>
    <row r="1015" spans="8:20">
      <c r="H1015" s="139">
        <v>41599</v>
      </c>
      <c r="I1015" s="98">
        <v>4365</v>
      </c>
      <c r="J1015" s="98">
        <v>1292.5</v>
      </c>
      <c r="K1015" s="98">
        <v>3861</v>
      </c>
      <c r="L1015" s="98">
        <v>411</v>
      </c>
      <c r="M1015" s="98">
        <v>2310</v>
      </c>
      <c r="N1015" s="98">
        <v>421.5</v>
      </c>
      <c r="O1015" s="98">
        <v>0</v>
      </c>
      <c r="P1015" s="98">
        <v>649.75</v>
      </c>
      <c r="Q1015" s="98">
        <v>19705</v>
      </c>
      <c r="R1015" s="98">
        <v>74.790000000000006</v>
      </c>
      <c r="S1015" s="98">
        <v>5100</v>
      </c>
      <c r="T1015" s="98">
        <v>17.52</v>
      </c>
    </row>
    <row r="1016" spans="8:20">
      <c r="H1016" s="139">
        <v>41600</v>
      </c>
      <c r="I1016" s="98">
        <v>4342</v>
      </c>
      <c r="J1016" s="98">
        <v>1318.5</v>
      </c>
      <c r="K1016" s="98">
        <v>3895</v>
      </c>
      <c r="L1016" s="98">
        <v>428</v>
      </c>
      <c r="M1016" s="98">
        <v>2315</v>
      </c>
      <c r="N1016" s="98">
        <v>422.75</v>
      </c>
      <c r="O1016" s="98">
        <v>0</v>
      </c>
      <c r="P1016" s="98">
        <v>648</v>
      </c>
      <c r="Q1016" s="98">
        <v>19700</v>
      </c>
      <c r="R1016" s="98">
        <v>77.23</v>
      </c>
      <c r="S1016" s="98">
        <v>5072</v>
      </c>
      <c r="T1016" s="98">
        <v>17.48</v>
      </c>
    </row>
    <row r="1017" spans="8:20">
      <c r="H1017" s="139">
        <v>41603</v>
      </c>
      <c r="I1017" s="98">
        <v>4321</v>
      </c>
      <c r="J1017" s="98">
        <v>1328.5</v>
      </c>
      <c r="K1017" s="98">
        <v>3895</v>
      </c>
      <c r="L1017" s="98">
        <v>437</v>
      </c>
      <c r="M1017" s="98">
        <v>2318</v>
      </c>
      <c r="N1017" s="98">
        <v>425</v>
      </c>
      <c r="O1017" s="98">
        <v>0</v>
      </c>
      <c r="P1017" s="98">
        <v>652</v>
      </c>
      <c r="Q1017" s="98">
        <v>19680</v>
      </c>
      <c r="R1017" s="98">
        <v>78.459999999999994</v>
      </c>
      <c r="S1017" s="98">
        <v>5054</v>
      </c>
      <c r="T1017" s="98">
        <v>17.3</v>
      </c>
    </row>
    <row r="1018" spans="8:20">
      <c r="H1018" s="139">
        <v>41604</v>
      </c>
      <c r="I1018" s="98">
        <v>4319</v>
      </c>
      <c r="J1018" s="98">
        <v>1328.75</v>
      </c>
      <c r="K1018" s="98">
        <v>3874</v>
      </c>
      <c r="L1018" s="98">
        <v>452</v>
      </c>
      <c r="M1018" s="98">
        <v>2313</v>
      </c>
      <c r="N1018" s="98">
        <v>417.75</v>
      </c>
      <c r="O1018" s="98">
        <v>0</v>
      </c>
      <c r="P1018" s="98">
        <v>649</v>
      </c>
      <c r="Q1018" s="98">
        <v>19675</v>
      </c>
      <c r="R1018" s="98">
        <v>79.14</v>
      </c>
      <c r="S1018" s="98">
        <v>5053</v>
      </c>
      <c r="T1018" s="98">
        <v>17.36</v>
      </c>
    </row>
    <row r="1019" spans="8:20">
      <c r="H1019" s="139">
        <v>41605</v>
      </c>
      <c r="I1019" s="98">
        <v>4332</v>
      </c>
      <c r="J1019" s="98">
        <v>1316</v>
      </c>
      <c r="K1019" s="98">
        <v>3917</v>
      </c>
      <c r="L1019" s="98">
        <v>447</v>
      </c>
      <c r="M1019" s="98">
        <v>2329</v>
      </c>
      <c r="N1019" s="98">
        <v>418.5</v>
      </c>
      <c r="O1019" s="98">
        <v>0</v>
      </c>
      <c r="P1019" s="98">
        <v>648.25</v>
      </c>
      <c r="Q1019" s="98">
        <v>19685</v>
      </c>
      <c r="R1019" s="98">
        <v>78.44</v>
      </c>
      <c r="S1019" s="98">
        <v>5065</v>
      </c>
      <c r="T1019" s="98">
        <v>17.21</v>
      </c>
    </row>
    <row r="1020" spans="8:20">
      <c r="H1020" s="139">
        <v>41606</v>
      </c>
      <c r="I1020" s="98">
        <v>4297</v>
      </c>
      <c r="J1020" s="98">
        <v>0</v>
      </c>
      <c r="K1020" s="98">
        <v>3929</v>
      </c>
      <c r="L1020" s="98">
        <v>0</v>
      </c>
      <c r="M1020" s="98">
        <v>2324</v>
      </c>
      <c r="N1020" s="98">
        <v>0</v>
      </c>
      <c r="O1020" s="98">
        <v>0</v>
      </c>
      <c r="P1020" s="98">
        <v>0</v>
      </c>
      <c r="Q1020" s="98">
        <v>19690</v>
      </c>
      <c r="R1020" s="98">
        <v>0</v>
      </c>
      <c r="S1020" s="98">
        <v>5068</v>
      </c>
      <c r="T1020" s="98">
        <v>0</v>
      </c>
    </row>
    <row r="1021" spans="8:20">
      <c r="H1021" s="139">
        <v>41607</v>
      </c>
      <c r="I1021" s="98">
        <v>4297</v>
      </c>
      <c r="J1021" s="98">
        <v>1338</v>
      </c>
      <c r="K1021" s="98">
        <v>3945</v>
      </c>
      <c r="L1021" s="98">
        <v>457</v>
      </c>
      <c r="M1021" s="98">
        <v>2319</v>
      </c>
      <c r="N1021" s="98">
        <v>415</v>
      </c>
      <c r="O1021" s="98">
        <v>0</v>
      </c>
      <c r="P1021" s="98">
        <v>655</v>
      </c>
      <c r="Q1021" s="98">
        <v>19760</v>
      </c>
      <c r="R1021" s="98">
        <v>79.349999999999994</v>
      </c>
      <c r="S1021" s="98">
        <v>5057</v>
      </c>
      <c r="T1021" s="98">
        <v>17.2</v>
      </c>
    </row>
    <row r="1022" spans="8:20">
      <c r="H1022" s="139">
        <v>41610</v>
      </c>
      <c r="I1022" s="98">
        <v>4331</v>
      </c>
      <c r="J1022" s="98">
        <v>1321.25</v>
      </c>
      <c r="K1022" s="98">
        <v>3950</v>
      </c>
      <c r="L1022" s="98">
        <v>446.6</v>
      </c>
      <c r="M1022" s="98">
        <v>2315</v>
      </c>
      <c r="N1022" s="98">
        <v>416.75</v>
      </c>
      <c r="O1022" s="98">
        <v>0</v>
      </c>
      <c r="P1022" s="98">
        <v>650.25</v>
      </c>
      <c r="Q1022" s="98">
        <v>19800</v>
      </c>
      <c r="R1022" s="98">
        <v>78.62</v>
      </c>
      <c r="S1022" s="98">
        <v>5020</v>
      </c>
      <c r="T1022" s="98">
        <v>16.940000000000001</v>
      </c>
    </row>
    <row r="1023" spans="8:20">
      <c r="H1023" s="139">
        <v>41611</v>
      </c>
      <c r="I1023" s="98">
        <v>4348</v>
      </c>
      <c r="J1023" s="98">
        <v>1319.5</v>
      </c>
      <c r="K1023" s="98">
        <v>3990</v>
      </c>
      <c r="L1023" s="98">
        <v>447</v>
      </c>
      <c r="M1023" s="98">
        <v>2311</v>
      </c>
      <c r="N1023" s="98">
        <v>422.5</v>
      </c>
      <c r="O1023" s="98">
        <v>0</v>
      </c>
      <c r="P1023" s="98">
        <v>651.25</v>
      </c>
      <c r="Q1023" s="98">
        <v>19795</v>
      </c>
      <c r="R1023" s="98">
        <v>78.61</v>
      </c>
      <c r="S1023" s="98">
        <v>5011</v>
      </c>
      <c r="T1023" s="98">
        <v>16.82</v>
      </c>
    </row>
    <row r="1024" spans="8:20">
      <c r="H1024" s="139">
        <v>41612</v>
      </c>
      <c r="I1024" s="98">
        <v>4382</v>
      </c>
      <c r="J1024" s="98">
        <v>1328.25</v>
      </c>
      <c r="K1024" s="98">
        <v>4000</v>
      </c>
      <c r="L1024" s="98">
        <v>447</v>
      </c>
      <c r="M1024" s="98">
        <v>2309</v>
      </c>
      <c r="N1024" s="98">
        <v>425.5</v>
      </c>
      <c r="O1024" s="98">
        <v>0</v>
      </c>
      <c r="P1024" s="98">
        <v>648.25</v>
      </c>
      <c r="Q1024" s="98">
        <v>19750</v>
      </c>
      <c r="R1024" s="98">
        <v>79.05</v>
      </c>
      <c r="S1024" s="98">
        <v>5001</v>
      </c>
      <c r="T1024" s="98">
        <v>16.68</v>
      </c>
    </row>
    <row r="1025" spans="8:20">
      <c r="H1025" s="139">
        <v>41613</v>
      </c>
      <c r="I1025" s="98">
        <v>4380</v>
      </c>
      <c r="J1025" s="98">
        <v>1327.5</v>
      </c>
      <c r="K1025" s="98">
        <v>4000</v>
      </c>
      <c r="L1025" s="98">
        <v>446</v>
      </c>
      <c r="M1025" s="98">
        <v>2306</v>
      </c>
      <c r="N1025" s="98">
        <v>423.5</v>
      </c>
      <c r="O1025" s="98">
        <v>0</v>
      </c>
      <c r="P1025" s="98">
        <v>637.5</v>
      </c>
      <c r="Q1025" s="98">
        <v>19740</v>
      </c>
      <c r="R1025" s="98">
        <v>78.849999999999994</v>
      </c>
      <c r="S1025" s="98">
        <v>4992</v>
      </c>
      <c r="T1025" s="98">
        <v>16.75</v>
      </c>
    </row>
    <row r="1026" spans="8:20">
      <c r="H1026" s="139">
        <v>41614</v>
      </c>
      <c r="I1026" s="98">
        <v>4405</v>
      </c>
      <c r="J1026" s="98">
        <v>1326.5</v>
      </c>
      <c r="K1026" s="98">
        <v>3995</v>
      </c>
      <c r="L1026" s="98">
        <v>445</v>
      </c>
      <c r="M1026" s="98">
        <v>2309</v>
      </c>
      <c r="N1026" s="98">
        <v>424</v>
      </c>
      <c r="O1026" s="98">
        <v>0</v>
      </c>
      <c r="P1026" s="98">
        <v>637.25</v>
      </c>
      <c r="Q1026" s="98">
        <v>19750</v>
      </c>
      <c r="R1026" s="98">
        <v>80.41</v>
      </c>
      <c r="S1026" s="98">
        <v>4982</v>
      </c>
      <c r="T1026" s="98">
        <v>16.579999999999998</v>
      </c>
    </row>
    <row r="1027" spans="8:20">
      <c r="H1027" s="139">
        <v>41617</v>
      </c>
      <c r="I1027" s="98">
        <v>4427</v>
      </c>
      <c r="J1027" s="98">
        <v>1343.75</v>
      </c>
      <c r="K1027" s="98">
        <v>4000</v>
      </c>
      <c r="L1027" s="98">
        <v>462</v>
      </c>
      <c r="M1027" s="98">
        <v>2310</v>
      </c>
      <c r="N1027" s="98">
        <v>429</v>
      </c>
      <c r="O1027" s="98">
        <v>0</v>
      </c>
      <c r="P1027" s="98">
        <v>639.75</v>
      </c>
      <c r="Q1027" s="98">
        <v>19790</v>
      </c>
      <c r="R1027" s="98">
        <v>80.36</v>
      </c>
      <c r="S1027" s="98">
        <v>4936</v>
      </c>
      <c r="T1027" s="98">
        <v>16.54</v>
      </c>
    </row>
    <row r="1028" spans="8:20">
      <c r="H1028" s="139">
        <v>41618</v>
      </c>
      <c r="I1028" s="98">
        <v>4434</v>
      </c>
      <c r="J1028" s="98">
        <v>1338</v>
      </c>
      <c r="K1028" s="98">
        <v>3980</v>
      </c>
      <c r="L1028" s="98">
        <v>465.5</v>
      </c>
      <c r="M1028" s="98">
        <v>2304</v>
      </c>
      <c r="N1028" s="98">
        <v>427.5</v>
      </c>
      <c r="O1028" s="98">
        <v>0</v>
      </c>
      <c r="P1028" s="98">
        <v>630.5</v>
      </c>
      <c r="Q1028" s="98">
        <v>19795</v>
      </c>
      <c r="R1028" s="98">
        <v>80.69</v>
      </c>
      <c r="S1028" s="98">
        <v>4937</v>
      </c>
      <c r="T1028" s="98">
        <v>16.62</v>
      </c>
    </row>
    <row r="1029" spans="8:20">
      <c r="H1029" s="139">
        <v>41619</v>
      </c>
      <c r="I1029" s="98">
        <v>4434</v>
      </c>
      <c r="J1029" s="98">
        <v>1343.5</v>
      </c>
      <c r="K1029" s="98">
        <v>4000</v>
      </c>
      <c r="L1029" s="98">
        <v>465</v>
      </c>
      <c r="M1029" s="98">
        <v>2302</v>
      </c>
      <c r="N1029" s="98">
        <v>431.5</v>
      </c>
      <c r="O1029" s="98">
        <v>0</v>
      </c>
      <c r="P1029" s="98">
        <v>627.5</v>
      </c>
      <c r="Q1029" s="98">
        <v>19765</v>
      </c>
      <c r="R1029" s="98">
        <v>82.49</v>
      </c>
      <c r="S1029" s="98">
        <v>4945</v>
      </c>
      <c r="T1029" s="98">
        <v>16.489999999999998</v>
      </c>
    </row>
    <row r="1030" spans="8:20">
      <c r="H1030" s="139">
        <v>41620</v>
      </c>
      <c r="I1030" s="98">
        <v>4435</v>
      </c>
      <c r="J1030" s="98">
        <v>1323.75</v>
      </c>
      <c r="K1030" s="98">
        <v>4000</v>
      </c>
      <c r="L1030" s="98">
        <v>460.7</v>
      </c>
      <c r="M1030" s="98">
        <v>2290</v>
      </c>
      <c r="N1030" s="98">
        <v>427</v>
      </c>
      <c r="O1030" s="98">
        <v>0</v>
      </c>
      <c r="P1030" s="98">
        <v>626.75</v>
      </c>
      <c r="Q1030" s="98">
        <v>19730</v>
      </c>
      <c r="R1030" s="98">
        <v>83.06</v>
      </c>
      <c r="S1030" s="98">
        <v>4932</v>
      </c>
      <c r="T1030" s="98">
        <v>16.309999999999999</v>
      </c>
    </row>
    <row r="1031" spans="8:20">
      <c r="H1031" s="139">
        <v>41621</v>
      </c>
      <c r="I1031" s="98">
        <v>4445</v>
      </c>
      <c r="J1031" s="98">
        <v>1327.25</v>
      </c>
      <c r="K1031" s="98">
        <v>3990</v>
      </c>
      <c r="L1031" s="98">
        <v>510</v>
      </c>
      <c r="M1031" s="98">
        <v>2243</v>
      </c>
      <c r="N1031" s="98">
        <v>420.75</v>
      </c>
      <c r="O1031" s="98">
        <v>0</v>
      </c>
      <c r="P1031" s="98">
        <v>619.75</v>
      </c>
      <c r="Q1031" s="98">
        <v>19500</v>
      </c>
      <c r="R1031" s="98">
        <v>83.22</v>
      </c>
      <c r="S1031" s="98">
        <v>4940</v>
      </c>
      <c r="T1031" s="98">
        <v>16.239999999999998</v>
      </c>
    </row>
    <row r="1032" spans="8:20">
      <c r="H1032" s="139">
        <v>41624</v>
      </c>
      <c r="I1032" s="98">
        <v>4440</v>
      </c>
      <c r="J1032" s="98">
        <v>1336.75</v>
      </c>
      <c r="K1032" s="98">
        <v>3733</v>
      </c>
      <c r="L1032" s="98">
        <v>438.9</v>
      </c>
      <c r="M1032" s="98">
        <v>2224</v>
      </c>
      <c r="N1032" s="98">
        <v>423</v>
      </c>
      <c r="O1032" s="98">
        <v>0</v>
      </c>
      <c r="P1032" s="98">
        <v>621.75</v>
      </c>
      <c r="Q1032" s="98">
        <v>19255</v>
      </c>
      <c r="R1032" s="98">
        <v>83.38</v>
      </c>
      <c r="S1032" s="98">
        <v>4965</v>
      </c>
      <c r="T1032" s="98">
        <v>16.25</v>
      </c>
    </row>
    <row r="1033" spans="8:20">
      <c r="H1033" s="139">
        <v>41625</v>
      </c>
      <c r="I1033" s="98">
        <v>4442</v>
      </c>
      <c r="J1033" s="98">
        <v>1344.5</v>
      </c>
      <c r="K1033" s="98">
        <v>3765</v>
      </c>
      <c r="L1033" s="98">
        <v>447</v>
      </c>
      <c r="M1033" s="98">
        <v>2237</v>
      </c>
      <c r="N1033" s="98">
        <v>426.75</v>
      </c>
      <c r="O1033" s="98">
        <v>0</v>
      </c>
      <c r="P1033" s="98">
        <v>619.25</v>
      </c>
      <c r="Q1033" s="98">
        <v>19145</v>
      </c>
      <c r="R1033" s="98">
        <v>82.95</v>
      </c>
      <c r="S1033" s="98">
        <v>4956</v>
      </c>
      <c r="T1033" s="98">
        <v>15.93</v>
      </c>
    </row>
    <row r="1034" spans="8:20">
      <c r="H1034" s="139">
        <v>41626</v>
      </c>
      <c r="I1034" s="98">
        <v>4440</v>
      </c>
      <c r="J1034" s="98">
        <v>1324.5</v>
      </c>
      <c r="K1034" s="98">
        <v>3771</v>
      </c>
      <c r="L1034" s="98">
        <v>441</v>
      </c>
      <c r="M1034" s="98">
        <v>2221</v>
      </c>
      <c r="N1034" s="98">
        <v>425.5</v>
      </c>
      <c r="O1034" s="98">
        <v>0</v>
      </c>
      <c r="P1034" s="98">
        <v>613</v>
      </c>
      <c r="Q1034" s="98">
        <v>18955</v>
      </c>
      <c r="R1034" s="98">
        <v>83</v>
      </c>
      <c r="S1034" s="98">
        <v>4950</v>
      </c>
      <c r="T1034" s="98">
        <v>15.88</v>
      </c>
    </row>
    <row r="1035" spans="8:20">
      <c r="H1035" s="139">
        <v>41627</v>
      </c>
      <c r="I1035" s="98">
        <v>4443</v>
      </c>
      <c r="J1035" s="98">
        <v>1326</v>
      </c>
      <c r="K1035" s="98">
        <v>3769</v>
      </c>
      <c r="L1035" s="98">
        <v>441.8</v>
      </c>
      <c r="M1035" s="98">
        <v>2201</v>
      </c>
      <c r="N1035" s="98">
        <v>430.5</v>
      </c>
      <c r="O1035" s="98">
        <v>0</v>
      </c>
      <c r="P1035" s="98">
        <v>610.5</v>
      </c>
      <c r="Q1035" s="98">
        <v>18850</v>
      </c>
      <c r="R1035" s="98">
        <v>83.33</v>
      </c>
      <c r="S1035" s="98">
        <v>4945</v>
      </c>
      <c r="T1035" s="98">
        <v>16.18</v>
      </c>
    </row>
    <row r="1036" spans="8:20">
      <c r="H1036" s="139">
        <v>41628</v>
      </c>
      <c r="I1036" s="98">
        <v>4439</v>
      </c>
      <c r="J1036" s="98">
        <v>1338</v>
      </c>
      <c r="K1036" s="98">
        <v>3766</v>
      </c>
      <c r="L1036" s="98">
        <v>446.1</v>
      </c>
      <c r="M1036" s="98">
        <v>2191</v>
      </c>
      <c r="N1036" s="98">
        <v>434</v>
      </c>
      <c r="O1036" s="98">
        <v>0</v>
      </c>
      <c r="P1036" s="98">
        <v>615</v>
      </c>
      <c r="Q1036" s="98">
        <v>18765</v>
      </c>
      <c r="R1036" s="98">
        <v>83.15</v>
      </c>
      <c r="S1036" s="98">
        <v>4961</v>
      </c>
      <c r="T1036" s="98">
        <v>16.420000000000002</v>
      </c>
    </row>
    <row r="1037" spans="8:20">
      <c r="H1037" s="139">
        <v>41631</v>
      </c>
      <c r="I1037" s="98">
        <v>4439</v>
      </c>
      <c r="J1037" s="98">
        <v>1329</v>
      </c>
      <c r="K1037" s="98">
        <v>3762</v>
      </c>
      <c r="L1037" s="98">
        <v>444.1</v>
      </c>
      <c r="M1037" s="98">
        <v>2162</v>
      </c>
      <c r="N1037" s="98">
        <v>434</v>
      </c>
      <c r="O1037" s="98">
        <v>0</v>
      </c>
      <c r="P1037" s="98">
        <v>609.5</v>
      </c>
      <c r="Q1037" s="98">
        <v>18795</v>
      </c>
      <c r="R1037" s="98">
        <v>82.24</v>
      </c>
      <c r="S1037" s="98">
        <v>4946</v>
      </c>
      <c r="T1037" s="98">
        <v>16.22</v>
      </c>
    </row>
    <row r="1038" spans="8:20">
      <c r="H1038" s="139">
        <v>41632</v>
      </c>
      <c r="I1038" s="98">
        <v>4428</v>
      </c>
      <c r="J1038" s="98">
        <v>1333</v>
      </c>
      <c r="K1038" s="98">
        <v>3729</v>
      </c>
      <c r="L1038" s="98">
        <v>447.8</v>
      </c>
      <c r="M1038" s="98">
        <v>2142</v>
      </c>
      <c r="N1038" s="98">
        <v>435</v>
      </c>
      <c r="O1038" s="98">
        <v>0</v>
      </c>
      <c r="P1038" s="98">
        <v>606.5</v>
      </c>
      <c r="Q1038" s="98">
        <v>18770</v>
      </c>
      <c r="R1038" s="98">
        <v>83.18</v>
      </c>
      <c r="S1038" s="98">
        <v>4930</v>
      </c>
      <c r="T1038" s="98">
        <v>16.27</v>
      </c>
    </row>
    <row r="1039" spans="8:20">
      <c r="H1039" s="139">
        <v>41633</v>
      </c>
      <c r="I1039" s="98">
        <v>4429</v>
      </c>
      <c r="J1039" s="98">
        <v>0</v>
      </c>
      <c r="K1039" s="98">
        <v>3740</v>
      </c>
      <c r="L1039" s="98">
        <v>0</v>
      </c>
      <c r="M1039" s="98">
        <v>2145</v>
      </c>
      <c r="N1039" s="98">
        <v>0</v>
      </c>
      <c r="O1039" s="98">
        <v>0</v>
      </c>
      <c r="P1039" s="98">
        <v>0</v>
      </c>
      <c r="Q1039" s="98">
        <v>18830</v>
      </c>
      <c r="R1039" s="98">
        <v>0</v>
      </c>
      <c r="S1039" s="98">
        <v>4947</v>
      </c>
      <c r="T1039" s="98">
        <v>0</v>
      </c>
    </row>
    <row r="1040" spans="8:20">
      <c r="H1040" s="139">
        <v>41634</v>
      </c>
      <c r="I1040" s="98">
        <v>4415</v>
      </c>
      <c r="J1040" s="98">
        <v>1318.75</v>
      </c>
      <c r="K1040" s="98">
        <v>3745</v>
      </c>
      <c r="L1040" s="98">
        <v>441.4</v>
      </c>
      <c r="M1040" s="98">
        <v>2167</v>
      </c>
      <c r="N1040" s="98">
        <v>426.5</v>
      </c>
      <c r="O1040" s="98">
        <v>0</v>
      </c>
      <c r="P1040" s="98">
        <v>606</v>
      </c>
      <c r="Q1040" s="98">
        <v>18770</v>
      </c>
      <c r="R1040" s="98">
        <v>82.89</v>
      </c>
      <c r="S1040" s="98">
        <v>4972</v>
      </c>
      <c r="T1040" s="98">
        <v>16.28</v>
      </c>
    </row>
    <row r="1041" spans="8:20">
      <c r="H1041" s="139">
        <v>41635</v>
      </c>
      <c r="I1041" s="98">
        <v>4405</v>
      </c>
      <c r="J1041" s="98">
        <v>1330.5</v>
      </c>
      <c r="K1041" s="98">
        <v>3738</v>
      </c>
      <c r="L1041" s="98">
        <v>445.3</v>
      </c>
      <c r="M1041" s="98">
        <v>2155</v>
      </c>
      <c r="N1041" s="98">
        <v>427</v>
      </c>
      <c r="O1041" s="98">
        <v>0</v>
      </c>
      <c r="P1041" s="98">
        <v>608</v>
      </c>
      <c r="Q1041" s="98">
        <v>18950</v>
      </c>
      <c r="R1041" s="98">
        <v>84.12</v>
      </c>
      <c r="S1041" s="98">
        <v>4947</v>
      </c>
      <c r="T1041" s="98">
        <v>16.45</v>
      </c>
    </row>
    <row r="1042" spans="8:20">
      <c r="H1042" s="139">
        <v>41638</v>
      </c>
      <c r="I1042" s="98">
        <v>4400</v>
      </c>
      <c r="J1042" s="98">
        <v>1328.25</v>
      </c>
      <c r="K1042" s="98">
        <v>3720</v>
      </c>
      <c r="L1042" s="98">
        <v>450.8</v>
      </c>
      <c r="M1042" s="98">
        <v>2118</v>
      </c>
      <c r="N1042" s="98">
        <v>423.5</v>
      </c>
      <c r="O1042" s="98">
        <v>0</v>
      </c>
      <c r="P1042" s="98">
        <v>600.25</v>
      </c>
      <c r="Q1042" s="98">
        <v>18840</v>
      </c>
      <c r="R1042" s="98">
        <v>84.66</v>
      </c>
      <c r="S1042" s="98">
        <v>4908</v>
      </c>
      <c r="T1042" s="98">
        <v>16.350000000000001</v>
      </c>
    </row>
    <row r="1043" spans="8:20">
      <c r="H1043" s="139">
        <v>41639</v>
      </c>
      <c r="I1043" s="98">
        <v>4370</v>
      </c>
      <c r="J1043" s="98">
        <v>1311</v>
      </c>
      <c r="K1043" s="98">
        <v>3726</v>
      </c>
      <c r="L1043" s="98">
        <v>438.5</v>
      </c>
      <c r="M1043" s="98">
        <v>2114</v>
      </c>
      <c r="N1043" s="98">
        <v>421</v>
      </c>
      <c r="O1043" s="98">
        <v>0</v>
      </c>
      <c r="P1043" s="98">
        <v>603</v>
      </c>
      <c r="Q1043" s="98">
        <v>18950</v>
      </c>
      <c r="R1043" s="98">
        <v>84.64</v>
      </c>
      <c r="S1043" s="98">
        <v>4838</v>
      </c>
      <c r="T1043" s="98">
        <v>16.47</v>
      </c>
    </row>
    <row r="1044" spans="8:20">
      <c r="H1044" s="139">
        <v>41641</v>
      </c>
      <c r="I1044" s="98">
        <v>4426</v>
      </c>
      <c r="J1044" s="98">
        <v>1286</v>
      </c>
      <c r="K1044" s="98">
        <v>3726</v>
      </c>
      <c r="L1044" s="98">
        <v>424</v>
      </c>
      <c r="M1044" s="98">
        <v>2110</v>
      </c>
      <c r="N1044" s="98">
        <v>420.75</v>
      </c>
      <c r="O1044" s="98">
        <v>0</v>
      </c>
      <c r="P1044" s="98">
        <v>595</v>
      </c>
      <c r="Q1044" s="98">
        <v>19050</v>
      </c>
      <c r="R1044" s="98">
        <v>84.04</v>
      </c>
      <c r="S1044" s="98">
        <v>4850</v>
      </c>
      <c r="T1044" s="98">
        <v>16.260000000000002</v>
      </c>
    </row>
    <row r="1045" spans="8:20">
      <c r="H1045" s="139">
        <v>41642</v>
      </c>
      <c r="I1045" s="98">
        <v>4425</v>
      </c>
      <c r="J1045" s="98">
        <v>1290</v>
      </c>
      <c r="K1045" s="98">
        <v>3725</v>
      </c>
      <c r="L1045" s="98">
        <v>427</v>
      </c>
      <c r="M1045" s="98">
        <v>2110</v>
      </c>
      <c r="N1045" s="98">
        <v>423.75</v>
      </c>
      <c r="O1045" s="98">
        <v>0</v>
      </c>
      <c r="P1045" s="98">
        <v>606</v>
      </c>
      <c r="Q1045" s="98">
        <v>18960</v>
      </c>
      <c r="R1045" s="98">
        <v>82.94</v>
      </c>
      <c r="S1045" s="98">
        <v>4840</v>
      </c>
      <c r="T1045" s="98">
        <v>16.079999999999998</v>
      </c>
    </row>
    <row r="1046" spans="8:20">
      <c r="H1046" s="139">
        <v>41645</v>
      </c>
      <c r="I1046" s="98">
        <v>4425</v>
      </c>
      <c r="J1046" s="98">
        <v>1297.25</v>
      </c>
      <c r="K1046" s="98">
        <v>3734</v>
      </c>
      <c r="L1046" s="98">
        <v>429.3</v>
      </c>
      <c r="M1046" s="98">
        <v>2110</v>
      </c>
      <c r="N1046" s="98">
        <v>427.75</v>
      </c>
      <c r="O1046" s="98">
        <v>0</v>
      </c>
      <c r="P1046" s="98">
        <v>606</v>
      </c>
      <c r="Q1046" s="98">
        <v>19080</v>
      </c>
      <c r="R1046" s="98">
        <v>83.63</v>
      </c>
      <c r="S1046" s="98">
        <v>4760</v>
      </c>
      <c r="T1046" s="98">
        <v>16.100000000000001</v>
      </c>
    </row>
    <row r="1047" spans="8:20">
      <c r="H1047" s="139">
        <v>41646</v>
      </c>
      <c r="I1047" s="98">
        <v>4425</v>
      </c>
      <c r="J1047" s="98">
        <v>1300</v>
      </c>
      <c r="K1047" s="98">
        <v>3708</v>
      </c>
      <c r="L1047" s="98">
        <v>432</v>
      </c>
      <c r="M1047" s="98">
        <v>2110</v>
      </c>
      <c r="N1047" s="98">
        <v>425.25</v>
      </c>
      <c r="O1047" s="98">
        <v>0</v>
      </c>
      <c r="P1047" s="98">
        <v>603</v>
      </c>
      <c r="Q1047" s="98">
        <v>19020</v>
      </c>
      <c r="R1047" s="98">
        <v>84.67</v>
      </c>
      <c r="S1047" s="98">
        <v>4710</v>
      </c>
      <c r="T1047" s="98">
        <v>16.100000000000001</v>
      </c>
    </row>
    <row r="1048" spans="8:20">
      <c r="H1048" s="139">
        <v>41647</v>
      </c>
      <c r="I1048" s="98">
        <v>4425</v>
      </c>
      <c r="J1048" s="98">
        <v>1300</v>
      </c>
      <c r="K1048" s="98">
        <v>3660</v>
      </c>
      <c r="L1048" s="98">
        <v>431.5</v>
      </c>
      <c r="M1048" s="98">
        <v>2110</v>
      </c>
      <c r="N1048" s="98">
        <v>414.5</v>
      </c>
      <c r="O1048" s="98">
        <v>0</v>
      </c>
      <c r="P1048" s="98">
        <v>586.75</v>
      </c>
      <c r="Q1048" s="98">
        <v>19365</v>
      </c>
      <c r="R1048" s="98">
        <v>83.14</v>
      </c>
      <c r="S1048" s="98">
        <v>4670</v>
      </c>
      <c r="T1048" s="98">
        <v>15.73</v>
      </c>
    </row>
    <row r="1049" spans="8:20">
      <c r="H1049" s="139">
        <v>41648</v>
      </c>
      <c r="I1049" s="98">
        <v>4425</v>
      </c>
      <c r="J1049" s="98">
        <v>1297</v>
      </c>
      <c r="K1049" s="98">
        <v>3650</v>
      </c>
      <c r="L1049" s="98">
        <v>433.6</v>
      </c>
      <c r="M1049" s="98">
        <v>2110</v>
      </c>
      <c r="N1049" s="98">
        <v>411.25</v>
      </c>
      <c r="O1049" s="98">
        <v>0</v>
      </c>
      <c r="P1049" s="98">
        <v>584</v>
      </c>
      <c r="Q1049" s="98">
        <v>19230</v>
      </c>
      <c r="R1049" s="98">
        <v>82.81</v>
      </c>
      <c r="S1049" s="98">
        <v>4620</v>
      </c>
      <c r="T1049" s="98">
        <v>15.42</v>
      </c>
    </row>
    <row r="1050" spans="8:20">
      <c r="H1050" s="139">
        <v>41649</v>
      </c>
      <c r="I1050" s="98">
        <v>4425</v>
      </c>
      <c r="J1050" s="98">
        <v>1304.75</v>
      </c>
      <c r="K1050" s="98">
        <v>3635</v>
      </c>
      <c r="L1050" s="98">
        <v>435.4</v>
      </c>
      <c r="M1050" s="98">
        <v>2110</v>
      </c>
      <c r="N1050" s="98">
        <v>431.75</v>
      </c>
      <c r="O1050" s="98">
        <v>0</v>
      </c>
      <c r="P1050" s="98">
        <v>568.5</v>
      </c>
      <c r="Q1050" s="98">
        <v>19430</v>
      </c>
      <c r="R1050" s="98">
        <v>82.59</v>
      </c>
      <c r="S1050" s="98">
        <v>4700</v>
      </c>
      <c r="T1050" s="98">
        <v>15.6</v>
      </c>
    </row>
    <row r="1051" spans="8:20">
      <c r="H1051" s="139">
        <v>41652</v>
      </c>
      <c r="I1051" s="98">
        <v>4425</v>
      </c>
      <c r="J1051" s="98">
        <v>1327</v>
      </c>
      <c r="K1051" s="98">
        <v>3650</v>
      </c>
      <c r="L1051" s="98">
        <v>446.5</v>
      </c>
      <c r="M1051" s="98">
        <v>2110</v>
      </c>
      <c r="N1051" s="98">
        <v>434.25</v>
      </c>
      <c r="O1051" s="98">
        <v>0</v>
      </c>
      <c r="P1051" s="98">
        <v>573</v>
      </c>
      <c r="Q1051" s="98">
        <v>19280</v>
      </c>
      <c r="R1051" s="98">
        <v>83.68</v>
      </c>
      <c r="S1051" s="98">
        <v>4689</v>
      </c>
      <c r="T1051" s="98">
        <v>15.63</v>
      </c>
    </row>
    <row r="1052" spans="8:20">
      <c r="H1052" s="139">
        <v>41653</v>
      </c>
      <c r="I1052" s="98">
        <v>4425</v>
      </c>
      <c r="J1052" s="98">
        <v>1339</v>
      </c>
      <c r="K1052" s="98">
        <v>3600</v>
      </c>
      <c r="L1052" s="98">
        <v>445.1</v>
      </c>
      <c r="M1052" s="98">
        <v>2110</v>
      </c>
      <c r="N1052" s="98">
        <v>432.5</v>
      </c>
      <c r="O1052" s="98">
        <v>0</v>
      </c>
      <c r="P1052" s="98">
        <v>579</v>
      </c>
      <c r="Q1052" s="98">
        <v>19175</v>
      </c>
      <c r="R1052" s="98">
        <v>83.73</v>
      </c>
      <c r="S1052" s="98">
        <v>4533</v>
      </c>
      <c r="T1052" s="98">
        <v>15.5</v>
      </c>
    </row>
    <row r="1053" spans="8:20">
      <c r="H1053" s="139">
        <v>41654</v>
      </c>
      <c r="I1053" s="98">
        <v>4425</v>
      </c>
      <c r="J1053" s="98">
        <v>1317</v>
      </c>
      <c r="K1053" s="98">
        <v>3660</v>
      </c>
      <c r="L1053" s="98">
        <v>433.7</v>
      </c>
      <c r="M1053" s="98">
        <v>2110</v>
      </c>
      <c r="N1053" s="98">
        <v>426.25</v>
      </c>
      <c r="O1053" s="98">
        <v>0</v>
      </c>
      <c r="P1053" s="98">
        <v>567.5</v>
      </c>
      <c r="Q1053" s="98">
        <v>0</v>
      </c>
      <c r="R1053" s="98">
        <v>84.79</v>
      </c>
      <c r="S1053" s="98">
        <v>4600</v>
      </c>
      <c r="T1053" s="98">
        <v>15.23</v>
      </c>
    </row>
    <row r="1054" spans="8:20">
      <c r="H1054" s="139">
        <v>41655</v>
      </c>
      <c r="I1054" s="98">
        <v>4619</v>
      </c>
      <c r="J1054" s="98">
        <v>1314</v>
      </c>
      <c r="K1054" s="98">
        <v>3603</v>
      </c>
      <c r="L1054" s="98">
        <v>432.5</v>
      </c>
      <c r="M1054" s="98">
        <v>2143</v>
      </c>
      <c r="N1054" s="98">
        <v>427</v>
      </c>
      <c r="O1054" s="98">
        <v>0</v>
      </c>
      <c r="P1054" s="98">
        <v>573</v>
      </c>
      <c r="Q1054" s="98">
        <v>19590</v>
      </c>
      <c r="R1054" s="98">
        <v>86.19</v>
      </c>
      <c r="S1054" s="98">
        <v>0</v>
      </c>
      <c r="T1054" s="98">
        <v>15.52</v>
      </c>
    </row>
    <row r="1055" spans="8:20">
      <c r="H1055" s="139">
        <v>41656</v>
      </c>
      <c r="I1055" s="98">
        <v>4631</v>
      </c>
      <c r="J1055" s="98">
        <v>1317.5</v>
      </c>
      <c r="K1055" s="98">
        <v>3596</v>
      </c>
      <c r="L1055" s="98">
        <v>434.2</v>
      </c>
      <c r="M1055" s="98">
        <v>2136</v>
      </c>
      <c r="N1055" s="98">
        <v>424.25</v>
      </c>
      <c r="O1055" s="98">
        <v>0</v>
      </c>
      <c r="P1055" s="98">
        <v>564</v>
      </c>
      <c r="Q1055" s="98">
        <v>19710</v>
      </c>
      <c r="R1055" s="98">
        <v>86.8</v>
      </c>
      <c r="S1055" s="98">
        <v>0</v>
      </c>
      <c r="T1055" s="98">
        <v>15.18</v>
      </c>
    </row>
    <row r="1056" spans="8:20">
      <c r="H1056" s="139">
        <v>41659</v>
      </c>
      <c r="I1056" s="98">
        <v>4632</v>
      </c>
      <c r="J1056" s="98">
        <v>0</v>
      </c>
      <c r="K1056" s="98">
        <v>3597</v>
      </c>
      <c r="L1056" s="98">
        <v>0</v>
      </c>
      <c r="M1056" s="98">
        <v>2139</v>
      </c>
      <c r="N1056" s="98">
        <v>0</v>
      </c>
      <c r="O1056" s="98">
        <v>0</v>
      </c>
      <c r="P1056" s="98">
        <v>0</v>
      </c>
      <c r="Q1056" s="98">
        <v>0</v>
      </c>
      <c r="R1056" s="98">
        <v>0</v>
      </c>
      <c r="S1056" s="98">
        <v>4631</v>
      </c>
      <c r="T1056" s="98">
        <v>0</v>
      </c>
    </row>
    <row r="1057" spans="8:20">
      <c r="H1057" s="139">
        <v>41660</v>
      </c>
      <c r="I1057" s="98">
        <v>4651</v>
      </c>
      <c r="J1057" s="98">
        <v>1280.5</v>
      </c>
      <c r="K1057" s="98">
        <v>3594</v>
      </c>
      <c r="L1057" s="98">
        <v>416.8</v>
      </c>
      <c r="M1057" s="98">
        <v>2144</v>
      </c>
      <c r="N1057" s="98">
        <v>424.75</v>
      </c>
      <c r="O1057" s="98">
        <v>0</v>
      </c>
      <c r="P1057" s="98">
        <v>562</v>
      </c>
      <c r="Q1057" s="98">
        <v>19590</v>
      </c>
      <c r="R1057" s="98">
        <v>88.13</v>
      </c>
      <c r="S1057" s="98">
        <v>0</v>
      </c>
      <c r="T1057" s="98">
        <v>15.19</v>
      </c>
    </row>
    <row r="1058" spans="8:20">
      <c r="H1058" s="139">
        <v>41661</v>
      </c>
      <c r="I1058" s="98">
        <v>4624</v>
      </c>
      <c r="J1058" s="98">
        <v>1281</v>
      </c>
      <c r="K1058" s="98">
        <v>3589</v>
      </c>
      <c r="L1058" s="98">
        <v>419.6</v>
      </c>
      <c r="M1058" s="98">
        <v>2143</v>
      </c>
      <c r="N1058" s="98">
        <v>426.25</v>
      </c>
      <c r="O1058" s="98">
        <v>0</v>
      </c>
      <c r="P1058" s="98">
        <v>561</v>
      </c>
      <c r="Q1058" s="98">
        <v>0</v>
      </c>
      <c r="R1058" s="98">
        <v>87.84</v>
      </c>
      <c r="S1058" s="98">
        <v>0</v>
      </c>
      <c r="T1058" s="98">
        <v>15.03</v>
      </c>
    </row>
    <row r="1059" spans="8:20">
      <c r="H1059" s="139">
        <v>41662</v>
      </c>
      <c r="I1059" s="98">
        <v>4650</v>
      </c>
      <c r="J1059" s="98">
        <v>1275.25</v>
      </c>
      <c r="K1059" s="98">
        <v>3585</v>
      </c>
      <c r="L1059" s="98">
        <v>418.1</v>
      </c>
      <c r="M1059" s="98">
        <v>2161</v>
      </c>
      <c r="N1059" s="98">
        <v>429</v>
      </c>
      <c r="O1059" s="98">
        <v>0</v>
      </c>
      <c r="P1059" s="98">
        <v>570</v>
      </c>
      <c r="Q1059" s="98">
        <v>0</v>
      </c>
      <c r="R1059" s="98">
        <v>87.33</v>
      </c>
      <c r="S1059" s="98">
        <v>4558</v>
      </c>
      <c r="T1059" s="98">
        <v>15.05</v>
      </c>
    </row>
    <row r="1060" spans="8:20">
      <c r="H1060" s="139">
        <v>41663</v>
      </c>
      <c r="I1060" s="98">
        <v>4650</v>
      </c>
      <c r="J1060" s="98">
        <v>1284</v>
      </c>
      <c r="K1060" s="98">
        <v>3589</v>
      </c>
      <c r="L1060" s="98">
        <v>426</v>
      </c>
      <c r="M1060" s="98">
        <v>2159</v>
      </c>
      <c r="N1060" s="98">
        <v>428.5</v>
      </c>
      <c r="O1060" s="98">
        <v>0</v>
      </c>
      <c r="P1060" s="98">
        <v>566</v>
      </c>
      <c r="Q1060" s="98">
        <v>19565</v>
      </c>
      <c r="R1060" s="98">
        <v>87.21</v>
      </c>
      <c r="S1060" s="98">
        <v>4580</v>
      </c>
      <c r="T1060" s="98">
        <v>15.17</v>
      </c>
    </row>
    <row r="1061" spans="8:20">
      <c r="H1061" s="139">
        <v>41666</v>
      </c>
      <c r="I1061" s="98">
        <v>4630</v>
      </c>
      <c r="J1061" s="98">
        <v>1288.25</v>
      </c>
      <c r="K1061" s="98">
        <v>3597</v>
      </c>
      <c r="L1061" s="98">
        <v>431.5</v>
      </c>
      <c r="M1061" s="98">
        <v>2150</v>
      </c>
      <c r="N1061" s="98">
        <v>431.75</v>
      </c>
      <c r="O1061" s="98">
        <v>0</v>
      </c>
      <c r="P1061" s="98">
        <v>564</v>
      </c>
      <c r="Q1061" s="98">
        <v>0</v>
      </c>
      <c r="R1061" s="98">
        <v>84.25</v>
      </c>
      <c r="S1061" s="98">
        <v>4560</v>
      </c>
      <c r="T1061" s="98">
        <v>14.8</v>
      </c>
    </row>
    <row r="1062" spans="8:20">
      <c r="H1062" s="139">
        <v>41667</v>
      </c>
      <c r="I1062" s="98">
        <v>4630</v>
      </c>
      <c r="J1062" s="98">
        <v>1285.5</v>
      </c>
      <c r="K1062" s="98">
        <v>3597</v>
      </c>
      <c r="L1062" s="98">
        <v>428.7</v>
      </c>
      <c r="M1062" s="98">
        <v>2151</v>
      </c>
      <c r="N1062" s="98">
        <v>432.25</v>
      </c>
      <c r="O1062" s="98">
        <v>0</v>
      </c>
      <c r="P1062" s="98">
        <v>568</v>
      </c>
      <c r="Q1062" s="98">
        <v>0</v>
      </c>
      <c r="R1062" s="98">
        <v>84.35</v>
      </c>
      <c r="S1062" s="98">
        <v>4445</v>
      </c>
      <c r="T1062" s="98">
        <v>15.08</v>
      </c>
    </row>
    <row r="1063" spans="8:20">
      <c r="H1063" s="139">
        <v>41668</v>
      </c>
      <c r="I1063" s="98">
        <v>4640</v>
      </c>
      <c r="J1063" s="98">
        <v>1268.75</v>
      </c>
      <c r="K1063" s="98">
        <v>3595</v>
      </c>
      <c r="L1063" s="98">
        <v>422.8</v>
      </c>
      <c r="M1063" s="98">
        <v>2149</v>
      </c>
      <c r="N1063" s="98">
        <v>427.25</v>
      </c>
      <c r="O1063" s="98">
        <v>0</v>
      </c>
      <c r="P1063" s="98">
        <v>551</v>
      </c>
      <c r="Q1063" s="98">
        <v>0</v>
      </c>
      <c r="R1063" s="98">
        <v>85.55</v>
      </c>
      <c r="S1063" s="98">
        <v>4417</v>
      </c>
      <c r="T1063" s="98">
        <v>14.79</v>
      </c>
    </row>
    <row r="1064" spans="8:20">
      <c r="H1064" s="139">
        <v>41669</v>
      </c>
      <c r="I1064" s="98">
        <v>4639</v>
      </c>
      <c r="J1064" s="98">
        <v>1273</v>
      </c>
      <c r="K1064" s="98">
        <v>3599</v>
      </c>
      <c r="L1064" s="98">
        <v>426</v>
      </c>
      <c r="M1064" s="98">
        <v>2149</v>
      </c>
      <c r="N1064" s="98">
        <v>433</v>
      </c>
      <c r="O1064" s="98">
        <v>0</v>
      </c>
      <c r="P1064" s="98">
        <v>553.5</v>
      </c>
      <c r="Q1064" s="98">
        <v>0</v>
      </c>
      <c r="R1064" s="98">
        <v>86.03</v>
      </c>
      <c r="S1064" s="98">
        <v>0</v>
      </c>
      <c r="T1064" s="98">
        <v>14.99</v>
      </c>
    </row>
    <row r="1065" spans="8:20">
      <c r="H1065" s="139">
        <v>41670</v>
      </c>
      <c r="I1065" s="98">
        <v>0</v>
      </c>
      <c r="J1065" s="98">
        <v>1283.75</v>
      </c>
      <c r="K1065" s="98">
        <v>0</v>
      </c>
      <c r="L1065" s="98">
        <v>426.5</v>
      </c>
      <c r="M1065" s="98">
        <v>0</v>
      </c>
      <c r="N1065" s="98">
        <v>434.25</v>
      </c>
      <c r="O1065" s="98">
        <v>0</v>
      </c>
      <c r="P1065" s="98">
        <v>557.5</v>
      </c>
      <c r="Q1065" s="98">
        <v>0</v>
      </c>
      <c r="R1065" s="98">
        <v>85.83</v>
      </c>
      <c r="S1065" s="98">
        <v>0</v>
      </c>
      <c r="T1065" s="98">
        <v>15.6</v>
      </c>
    </row>
    <row r="1066" spans="8:20">
      <c r="H1066" s="139">
        <v>41673</v>
      </c>
      <c r="I1066" s="98">
        <v>0</v>
      </c>
      <c r="J1066" s="98">
        <v>1291.75</v>
      </c>
      <c r="K1066" s="98">
        <v>0</v>
      </c>
      <c r="L1066" s="98">
        <v>433.7</v>
      </c>
      <c r="M1066" s="98">
        <v>0</v>
      </c>
      <c r="N1066" s="98">
        <v>436</v>
      </c>
      <c r="O1066" s="98">
        <v>0</v>
      </c>
      <c r="P1066" s="98">
        <v>563.5</v>
      </c>
      <c r="Q1066" s="98">
        <v>0</v>
      </c>
      <c r="R1066" s="98">
        <v>85.01</v>
      </c>
      <c r="S1066" s="98">
        <v>0</v>
      </c>
      <c r="T1066" s="98">
        <v>15.75</v>
      </c>
    </row>
    <row r="1067" spans="8:20">
      <c r="H1067" s="139">
        <v>41674</v>
      </c>
      <c r="I1067" s="98">
        <v>0</v>
      </c>
      <c r="J1067" s="98">
        <v>1312.5</v>
      </c>
      <c r="K1067" s="98">
        <v>0</v>
      </c>
      <c r="L1067" s="98">
        <v>446.8</v>
      </c>
      <c r="M1067" s="98">
        <v>0</v>
      </c>
      <c r="N1067" s="98">
        <v>441.75</v>
      </c>
      <c r="O1067" s="98">
        <v>0</v>
      </c>
      <c r="P1067" s="98">
        <v>585</v>
      </c>
      <c r="Q1067" s="98">
        <v>0</v>
      </c>
      <c r="R1067" s="98">
        <v>85.4</v>
      </c>
      <c r="S1067" s="98">
        <v>0</v>
      </c>
      <c r="T1067" s="98">
        <v>15.95</v>
      </c>
    </row>
    <row r="1068" spans="8:20">
      <c r="H1068" s="139">
        <v>41675</v>
      </c>
      <c r="I1068" s="98">
        <v>0</v>
      </c>
      <c r="J1068" s="98">
        <v>1315.5</v>
      </c>
      <c r="K1068" s="98">
        <v>0</v>
      </c>
      <c r="L1068" s="98">
        <v>443</v>
      </c>
      <c r="M1068" s="98">
        <v>0</v>
      </c>
      <c r="N1068" s="98">
        <v>443.5</v>
      </c>
      <c r="O1068" s="98">
        <v>0</v>
      </c>
      <c r="P1068" s="98">
        <v>585.5</v>
      </c>
      <c r="Q1068" s="98">
        <v>0</v>
      </c>
      <c r="R1068" s="98">
        <v>85.52</v>
      </c>
      <c r="S1068" s="98">
        <v>0</v>
      </c>
      <c r="T1068" s="98">
        <v>16.05</v>
      </c>
    </row>
    <row r="1069" spans="8:20">
      <c r="H1069" s="139">
        <v>41676</v>
      </c>
      <c r="I1069" s="98">
        <v>0</v>
      </c>
      <c r="J1069" s="98">
        <v>1325.5</v>
      </c>
      <c r="K1069" s="98">
        <v>0</v>
      </c>
      <c r="L1069" s="98">
        <v>446.5</v>
      </c>
      <c r="M1069" s="98">
        <v>0</v>
      </c>
      <c r="N1069" s="98">
        <v>442.75</v>
      </c>
      <c r="O1069" s="98">
        <v>0</v>
      </c>
      <c r="P1069" s="98">
        <v>580.5</v>
      </c>
      <c r="Q1069" s="98">
        <v>0</v>
      </c>
      <c r="R1069" s="98">
        <v>86.31</v>
      </c>
      <c r="S1069" s="98">
        <v>0</v>
      </c>
      <c r="T1069" s="98">
        <v>15.82</v>
      </c>
    </row>
    <row r="1070" spans="8:20">
      <c r="H1070" s="139">
        <v>41677</v>
      </c>
      <c r="I1070" s="98">
        <v>4730</v>
      </c>
      <c r="J1070" s="98">
        <v>1330.5</v>
      </c>
      <c r="K1070" s="98">
        <v>3685</v>
      </c>
      <c r="L1070" s="98">
        <v>446</v>
      </c>
      <c r="M1070" s="98">
        <v>2145</v>
      </c>
      <c r="N1070" s="98">
        <v>444.5</v>
      </c>
      <c r="O1070" s="98">
        <v>0</v>
      </c>
      <c r="P1070" s="98">
        <v>577.5</v>
      </c>
      <c r="Q1070" s="98">
        <v>0</v>
      </c>
      <c r="R1070" s="98">
        <v>87.47</v>
      </c>
      <c r="S1070" s="98">
        <v>4520</v>
      </c>
      <c r="T1070" s="98">
        <v>15.69</v>
      </c>
    </row>
    <row r="1071" spans="8:20">
      <c r="H1071" s="139">
        <v>41680</v>
      </c>
      <c r="I1071" s="98">
        <v>4722</v>
      </c>
      <c r="J1071" s="98">
        <v>1325</v>
      </c>
      <c r="K1071" s="98">
        <v>3712</v>
      </c>
      <c r="L1071" s="98">
        <v>443.5</v>
      </c>
      <c r="M1071" s="98">
        <v>2145</v>
      </c>
      <c r="N1071" s="98">
        <v>443.5</v>
      </c>
      <c r="O1071" s="98">
        <v>0</v>
      </c>
      <c r="P1071" s="98">
        <v>585.25</v>
      </c>
      <c r="Q1071" s="98">
        <v>0</v>
      </c>
      <c r="R1071" s="98">
        <v>87.37</v>
      </c>
      <c r="S1071" s="98">
        <v>4520</v>
      </c>
      <c r="T1071" s="98">
        <v>15.64</v>
      </c>
    </row>
    <row r="1072" spans="8:20">
      <c r="H1072" s="139">
        <v>41681</v>
      </c>
      <c r="I1072" s="98">
        <v>4725</v>
      </c>
      <c r="J1072" s="98">
        <v>1336</v>
      </c>
      <c r="K1072" s="98">
        <v>3711</v>
      </c>
      <c r="L1072" s="98">
        <v>448.7</v>
      </c>
      <c r="M1072" s="98">
        <v>2141</v>
      </c>
      <c r="N1072" s="98">
        <v>441.25</v>
      </c>
      <c r="O1072" s="98">
        <v>0</v>
      </c>
      <c r="P1072" s="98">
        <v>589.5</v>
      </c>
      <c r="Q1072" s="98">
        <v>19755</v>
      </c>
      <c r="R1072" s="98">
        <v>88.67</v>
      </c>
      <c r="S1072" s="98">
        <v>4598</v>
      </c>
      <c r="T1072" s="98">
        <v>15.45</v>
      </c>
    </row>
    <row r="1073" spans="8:20">
      <c r="H1073" s="139">
        <v>41682</v>
      </c>
      <c r="I1073" s="98">
        <v>4725</v>
      </c>
      <c r="J1073" s="98">
        <v>1324</v>
      </c>
      <c r="K1073" s="98">
        <v>3715</v>
      </c>
      <c r="L1073" s="98">
        <v>444.2</v>
      </c>
      <c r="M1073" s="98">
        <v>2146</v>
      </c>
      <c r="N1073" s="98">
        <v>439.5</v>
      </c>
      <c r="O1073" s="98">
        <v>0</v>
      </c>
      <c r="P1073" s="98">
        <v>586.25</v>
      </c>
      <c r="Q1073" s="98">
        <v>19765</v>
      </c>
      <c r="R1073" s="98">
        <v>88.37</v>
      </c>
      <c r="S1073" s="98">
        <v>0</v>
      </c>
      <c r="T1073" s="98">
        <v>15.87</v>
      </c>
    </row>
    <row r="1074" spans="8:20">
      <c r="H1074" s="139">
        <v>41683</v>
      </c>
      <c r="I1074" s="98">
        <v>4725</v>
      </c>
      <c r="J1074" s="98">
        <v>1342.25</v>
      </c>
      <c r="K1074" s="98">
        <v>3696</v>
      </c>
      <c r="L1074" s="98">
        <v>454</v>
      </c>
      <c r="M1074" s="98">
        <v>2144</v>
      </c>
      <c r="N1074" s="98">
        <v>440.25</v>
      </c>
      <c r="O1074" s="98">
        <v>0</v>
      </c>
      <c r="P1074" s="98">
        <v>595</v>
      </c>
      <c r="Q1074" s="98">
        <v>0</v>
      </c>
      <c r="R1074" s="98">
        <v>87.6</v>
      </c>
      <c r="S1074" s="98">
        <v>0</v>
      </c>
      <c r="T1074" s="98">
        <v>15.62</v>
      </c>
    </row>
    <row r="1075" spans="8:20">
      <c r="H1075" s="139">
        <v>41684</v>
      </c>
      <c r="I1075" s="98">
        <v>4725</v>
      </c>
      <c r="J1075" s="98">
        <v>1341</v>
      </c>
      <c r="K1075" s="98">
        <v>3715</v>
      </c>
      <c r="L1075" s="98">
        <v>450.8</v>
      </c>
      <c r="M1075" s="98">
        <v>2138</v>
      </c>
      <c r="N1075" s="98">
        <v>445</v>
      </c>
      <c r="O1075" s="98">
        <v>0</v>
      </c>
      <c r="P1075" s="98">
        <v>597.5</v>
      </c>
      <c r="Q1075" s="98">
        <v>19760</v>
      </c>
      <c r="R1075" s="98">
        <v>87.55</v>
      </c>
      <c r="S1075" s="98">
        <v>0</v>
      </c>
      <c r="T1075" s="98">
        <v>15.59</v>
      </c>
    </row>
    <row r="1076" spans="8:20">
      <c r="H1076" s="139">
        <v>41687</v>
      </c>
      <c r="I1076" s="98">
        <v>4767</v>
      </c>
      <c r="J1076" s="98">
        <v>0</v>
      </c>
      <c r="K1076" s="98">
        <v>3718</v>
      </c>
      <c r="L1076" s="98">
        <v>0</v>
      </c>
      <c r="M1076" s="98">
        <v>2081</v>
      </c>
      <c r="N1076" s="98">
        <v>0</v>
      </c>
      <c r="O1076" s="98">
        <v>0</v>
      </c>
      <c r="P1076" s="98">
        <v>0</v>
      </c>
      <c r="Q1076" s="98">
        <v>19845</v>
      </c>
      <c r="R1076" s="98">
        <v>0</v>
      </c>
      <c r="S1076" s="98">
        <v>4510</v>
      </c>
      <c r="T1076" s="98">
        <v>0</v>
      </c>
    </row>
    <row r="1077" spans="8:20">
      <c r="H1077" s="139">
        <v>41688</v>
      </c>
      <c r="I1077" s="98">
        <v>4814</v>
      </c>
      <c r="J1077" s="98">
        <v>1362.5</v>
      </c>
      <c r="K1077" s="98">
        <v>3714</v>
      </c>
      <c r="L1077" s="98">
        <v>458.5</v>
      </c>
      <c r="M1077" s="98">
        <v>2107</v>
      </c>
      <c r="N1077" s="98">
        <v>449.5</v>
      </c>
      <c r="O1077" s="98">
        <v>0</v>
      </c>
      <c r="P1077" s="98">
        <v>607.5</v>
      </c>
      <c r="Q1077" s="98">
        <v>0</v>
      </c>
      <c r="R1077" s="98">
        <v>87.91</v>
      </c>
      <c r="S1077" s="98">
        <v>4485</v>
      </c>
      <c r="T1077" s="98">
        <v>16.22</v>
      </c>
    </row>
    <row r="1078" spans="8:20">
      <c r="H1078" s="139">
        <v>41689</v>
      </c>
      <c r="I1078" s="98">
        <v>4643</v>
      </c>
      <c r="J1078" s="98">
        <v>1354</v>
      </c>
      <c r="K1078" s="98">
        <v>3714</v>
      </c>
      <c r="L1078" s="98">
        <v>453</v>
      </c>
      <c r="M1078" s="98">
        <v>2098</v>
      </c>
      <c r="N1078" s="98">
        <v>454.75</v>
      </c>
      <c r="O1078" s="98">
        <v>0</v>
      </c>
      <c r="P1078" s="98">
        <v>620.25</v>
      </c>
      <c r="Q1078" s="98">
        <v>19790</v>
      </c>
      <c r="R1078" s="98">
        <v>86.97</v>
      </c>
      <c r="S1078" s="98">
        <v>4545</v>
      </c>
      <c r="T1078" s="98">
        <v>16.38</v>
      </c>
    </row>
    <row r="1079" spans="8:20">
      <c r="H1079" s="139">
        <v>41690</v>
      </c>
      <c r="I1079" s="98">
        <v>4701</v>
      </c>
      <c r="J1079" s="98">
        <v>1358.5</v>
      </c>
      <c r="K1079" s="98">
        <v>3705</v>
      </c>
      <c r="L1079" s="98">
        <v>451</v>
      </c>
      <c r="M1079" s="98">
        <v>2098</v>
      </c>
      <c r="N1079" s="98">
        <v>456.25</v>
      </c>
      <c r="O1079" s="98">
        <v>0</v>
      </c>
      <c r="P1079" s="98">
        <v>618.5</v>
      </c>
      <c r="Q1079" s="98">
        <v>0</v>
      </c>
      <c r="R1079" s="98">
        <v>86.37</v>
      </c>
      <c r="S1079" s="98">
        <v>4512</v>
      </c>
      <c r="T1079" s="98">
        <v>16.32</v>
      </c>
    </row>
    <row r="1080" spans="8:20">
      <c r="H1080" s="139">
        <v>41691</v>
      </c>
      <c r="I1080" s="98">
        <v>4756</v>
      </c>
      <c r="J1080" s="98">
        <v>1372</v>
      </c>
      <c r="K1080" s="98">
        <v>3696</v>
      </c>
      <c r="L1080" s="98">
        <v>455.8</v>
      </c>
      <c r="M1080" s="98">
        <v>2092</v>
      </c>
      <c r="N1080" s="98">
        <v>452.25</v>
      </c>
      <c r="O1080" s="98">
        <v>0</v>
      </c>
      <c r="P1080" s="98">
        <v>610</v>
      </c>
      <c r="Q1080" s="98">
        <v>0</v>
      </c>
      <c r="R1080" s="98">
        <v>87.09</v>
      </c>
      <c r="S1080" s="98">
        <v>4554</v>
      </c>
      <c r="T1080" s="98">
        <v>16.760000000000002</v>
      </c>
    </row>
    <row r="1081" spans="8:20">
      <c r="H1081" s="139">
        <v>41694</v>
      </c>
      <c r="I1081" s="98">
        <v>4849</v>
      </c>
      <c r="J1081" s="98">
        <v>1385.5</v>
      </c>
      <c r="K1081" s="98">
        <v>3673</v>
      </c>
      <c r="L1081" s="98">
        <v>465.5</v>
      </c>
      <c r="M1081" s="98">
        <v>2088</v>
      </c>
      <c r="N1081" s="98">
        <v>452</v>
      </c>
      <c r="O1081" s="98">
        <v>0</v>
      </c>
      <c r="P1081" s="98">
        <v>618.25</v>
      </c>
      <c r="Q1081" s="98">
        <v>0</v>
      </c>
      <c r="R1081" s="98">
        <v>89.3</v>
      </c>
      <c r="S1081" s="98">
        <v>4600</v>
      </c>
      <c r="T1081" s="98">
        <v>17.43</v>
      </c>
    </row>
    <row r="1082" spans="8:20">
      <c r="H1082" s="139">
        <v>41695</v>
      </c>
      <c r="I1082" s="98">
        <v>4860</v>
      </c>
      <c r="J1082" s="98">
        <v>1398</v>
      </c>
      <c r="K1082" s="98">
        <v>3620</v>
      </c>
      <c r="L1082" s="98">
        <v>471</v>
      </c>
      <c r="M1082" s="98">
        <v>2074</v>
      </c>
      <c r="N1082" s="98">
        <v>455</v>
      </c>
      <c r="O1082" s="98">
        <v>0</v>
      </c>
      <c r="P1082" s="98">
        <v>614</v>
      </c>
      <c r="Q1082" s="98">
        <v>19730</v>
      </c>
      <c r="R1082" s="98">
        <v>87.35</v>
      </c>
      <c r="S1082" s="98">
        <v>4615</v>
      </c>
      <c r="T1082" s="98">
        <v>17.36</v>
      </c>
    </row>
    <row r="1083" spans="8:20">
      <c r="H1083" s="139">
        <v>41696</v>
      </c>
      <c r="I1083" s="98">
        <v>4850</v>
      </c>
      <c r="J1083" s="98">
        <v>1406</v>
      </c>
      <c r="K1083" s="98">
        <v>3581</v>
      </c>
      <c r="L1083" s="98">
        <v>469.5</v>
      </c>
      <c r="M1083" s="98">
        <v>2070</v>
      </c>
      <c r="N1083" s="98">
        <v>452</v>
      </c>
      <c r="O1083" s="98">
        <v>0</v>
      </c>
      <c r="P1083" s="98">
        <v>599.25</v>
      </c>
      <c r="Q1083" s="98">
        <v>0</v>
      </c>
      <c r="R1083" s="98">
        <v>86.37</v>
      </c>
      <c r="S1083" s="98">
        <v>4530</v>
      </c>
      <c r="T1083" s="98">
        <v>17.350000000000001</v>
      </c>
    </row>
    <row r="1084" spans="8:20">
      <c r="H1084" s="139">
        <v>41697</v>
      </c>
      <c r="I1084" s="98">
        <v>4938</v>
      </c>
      <c r="J1084" s="98">
        <v>1391</v>
      </c>
      <c r="K1084" s="98">
        <v>3537</v>
      </c>
      <c r="L1084" s="98">
        <v>464.2</v>
      </c>
      <c r="M1084" s="98">
        <v>2094</v>
      </c>
      <c r="N1084" s="98">
        <v>447.5</v>
      </c>
      <c r="O1084" s="98">
        <v>0</v>
      </c>
      <c r="P1084" s="98">
        <v>583</v>
      </c>
      <c r="Q1084" s="98">
        <v>0</v>
      </c>
      <c r="R1084" s="98">
        <v>87.81</v>
      </c>
      <c r="S1084" s="98">
        <v>4550</v>
      </c>
      <c r="T1084" s="98">
        <v>17.45</v>
      </c>
    </row>
    <row r="1085" spans="8:20">
      <c r="H1085" s="139">
        <v>41698</v>
      </c>
      <c r="I1085" s="98">
        <v>4891</v>
      </c>
      <c r="J1085" s="98">
        <v>1413</v>
      </c>
      <c r="K1085" s="98">
        <v>3530</v>
      </c>
      <c r="L1085" s="98">
        <v>468.5</v>
      </c>
      <c r="M1085" s="98">
        <v>2077</v>
      </c>
      <c r="N1085" s="98">
        <v>458</v>
      </c>
      <c r="O1085" s="98">
        <v>0</v>
      </c>
      <c r="P1085" s="98">
        <v>597.25</v>
      </c>
      <c r="Q1085" s="98">
        <v>0</v>
      </c>
      <c r="R1085" s="98">
        <v>87.14</v>
      </c>
      <c r="S1085" s="98">
        <v>4435</v>
      </c>
      <c r="T1085" s="98">
        <v>16.62</v>
      </c>
    </row>
    <row r="1086" spans="8:20">
      <c r="H1086" s="139">
        <v>41701</v>
      </c>
      <c r="I1086" s="98">
        <v>4891</v>
      </c>
      <c r="J1086" s="98">
        <v>1409.75</v>
      </c>
      <c r="K1086" s="98">
        <v>3490</v>
      </c>
      <c r="L1086" s="98">
        <v>462.4</v>
      </c>
      <c r="M1086" s="98">
        <v>2081</v>
      </c>
      <c r="N1086" s="98">
        <v>465.25</v>
      </c>
      <c r="O1086" s="98">
        <v>0</v>
      </c>
      <c r="P1086" s="98">
        <v>629.25</v>
      </c>
      <c r="Q1086" s="98">
        <v>0</v>
      </c>
      <c r="R1086" s="98">
        <v>88.33</v>
      </c>
      <c r="S1086" s="98">
        <v>4400</v>
      </c>
      <c r="T1086" s="98">
        <v>17.82</v>
      </c>
    </row>
    <row r="1087" spans="8:20">
      <c r="H1087" s="139">
        <v>41702</v>
      </c>
      <c r="I1087" s="98">
        <v>4891</v>
      </c>
      <c r="J1087" s="98">
        <v>1417</v>
      </c>
      <c r="K1087" s="98">
        <v>3599</v>
      </c>
      <c r="L1087" s="98">
        <v>460</v>
      </c>
      <c r="M1087" s="98">
        <v>2066</v>
      </c>
      <c r="N1087" s="98">
        <v>476.75</v>
      </c>
      <c r="O1087" s="98">
        <v>0</v>
      </c>
      <c r="P1087" s="98">
        <v>640</v>
      </c>
      <c r="Q1087" s="98">
        <v>0</v>
      </c>
      <c r="R1087" s="98">
        <v>89.22</v>
      </c>
      <c r="S1087" s="98">
        <v>0</v>
      </c>
      <c r="T1087" s="98">
        <v>17.75</v>
      </c>
    </row>
    <row r="1088" spans="8:20">
      <c r="H1088" s="139">
        <v>41703</v>
      </c>
      <c r="I1088" s="98">
        <v>4891</v>
      </c>
      <c r="J1088" s="98">
        <v>1414</v>
      </c>
      <c r="K1088" s="98">
        <v>3533</v>
      </c>
      <c r="L1088" s="98">
        <v>458</v>
      </c>
      <c r="M1088" s="98">
        <v>2066</v>
      </c>
      <c r="N1088" s="98">
        <v>476</v>
      </c>
      <c r="O1088" s="98">
        <v>0</v>
      </c>
      <c r="P1088" s="98">
        <v>636.25</v>
      </c>
      <c r="Q1088" s="98">
        <v>0</v>
      </c>
      <c r="R1088" s="98">
        <v>88.61</v>
      </c>
      <c r="S1088" s="98">
        <v>0</v>
      </c>
      <c r="T1088" s="98">
        <v>18.27</v>
      </c>
    </row>
    <row r="1089" spans="8:20">
      <c r="H1089" s="139">
        <v>41704</v>
      </c>
      <c r="I1089" s="98">
        <v>4891</v>
      </c>
      <c r="J1089" s="98">
        <v>1435</v>
      </c>
      <c r="K1089" s="98">
        <v>3533</v>
      </c>
      <c r="L1089" s="98">
        <v>461</v>
      </c>
      <c r="M1089" s="98">
        <v>2066</v>
      </c>
      <c r="N1089" s="98">
        <v>486</v>
      </c>
      <c r="O1089" s="98">
        <v>0</v>
      </c>
      <c r="P1089" s="98">
        <v>643.5</v>
      </c>
      <c r="Q1089" s="98">
        <v>0</v>
      </c>
      <c r="R1089" s="98">
        <v>91.61</v>
      </c>
      <c r="S1089" s="98">
        <v>4650</v>
      </c>
      <c r="T1089" s="98">
        <v>18.329999999999998</v>
      </c>
    </row>
    <row r="1090" spans="8:20">
      <c r="H1090" s="139">
        <v>41705</v>
      </c>
      <c r="I1090" s="98">
        <v>4891</v>
      </c>
      <c r="J1090" s="98">
        <v>1447</v>
      </c>
      <c r="K1090" s="98">
        <v>3509</v>
      </c>
      <c r="L1090" s="98">
        <v>463.5</v>
      </c>
      <c r="M1090" s="98">
        <v>2060</v>
      </c>
      <c r="N1090" s="98">
        <v>479.5</v>
      </c>
      <c r="O1090" s="98">
        <v>0</v>
      </c>
      <c r="P1090" s="98">
        <v>653.25</v>
      </c>
      <c r="Q1090" s="98">
        <v>0</v>
      </c>
      <c r="R1090" s="98">
        <v>91.27</v>
      </c>
      <c r="S1090" s="98">
        <v>4700</v>
      </c>
      <c r="T1090" s="98">
        <v>17.940000000000001</v>
      </c>
    </row>
    <row r="1091" spans="8:20">
      <c r="H1091" s="139">
        <v>41708</v>
      </c>
      <c r="I1091" s="98">
        <v>4891</v>
      </c>
      <c r="J1091" s="98">
        <v>1421</v>
      </c>
      <c r="K1091" s="98">
        <v>3500</v>
      </c>
      <c r="L1091" s="98">
        <v>461.8</v>
      </c>
      <c r="M1091" s="98">
        <v>2060</v>
      </c>
      <c r="N1091" s="98">
        <v>473</v>
      </c>
      <c r="O1091" s="98">
        <v>0</v>
      </c>
      <c r="P1091" s="98">
        <v>643.25</v>
      </c>
      <c r="Q1091" s="98">
        <v>0</v>
      </c>
      <c r="R1091" s="98">
        <v>91.56</v>
      </c>
      <c r="S1091" s="98">
        <v>0</v>
      </c>
      <c r="T1091" s="98">
        <v>18.190000000000001</v>
      </c>
    </row>
    <row r="1092" spans="8:20">
      <c r="H1092" s="139">
        <v>41709</v>
      </c>
      <c r="I1092" s="98">
        <v>4891</v>
      </c>
      <c r="J1092" s="98">
        <v>1413.75</v>
      </c>
      <c r="K1092" s="98">
        <v>3500</v>
      </c>
      <c r="L1092" s="98">
        <v>451.8</v>
      </c>
      <c r="M1092" s="98">
        <v>2060</v>
      </c>
      <c r="N1092" s="98">
        <v>479.25</v>
      </c>
      <c r="O1092" s="98">
        <v>0</v>
      </c>
      <c r="P1092" s="98">
        <v>671.75</v>
      </c>
      <c r="Q1092" s="98">
        <v>0</v>
      </c>
      <c r="R1092" s="98">
        <v>91.65</v>
      </c>
      <c r="S1092" s="98">
        <v>4710</v>
      </c>
      <c r="T1092" s="98">
        <v>17.98</v>
      </c>
    </row>
    <row r="1093" spans="8:20">
      <c r="H1093" s="139">
        <v>41710</v>
      </c>
      <c r="I1093" s="98">
        <v>4891</v>
      </c>
      <c r="J1093" s="98">
        <v>1382</v>
      </c>
      <c r="K1093" s="98">
        <v>3480</v>
      </c>
      <c r="L1093" s="98">
        <v>447.1</v>
      </c>
      <c r="M1093" s="98">
        <v>2060</v>
      </c>
      <c r="N1093" s="98">
        <v>484.25</v>
      </c>
      <c r="O1093" s="98">
        <v>0</v>
      </c>
      <c r="P1093" s="98">
        <v>685</v>
      </c>
      <c r="Q1093" s="98">
        <v>0</v>
      </c>
      <c r="R1093" s="98">
        <v>92.2</v>
      </c>
      <c r="S1093" s="98">
        <v>4720</v>
      </c>
      <c r="T1093" s="98">
        <v>17.63</v>
      </c>
    </row>
    <row r="1094" spans="8:20">
      <c r="H1094" s="139">
        <v>41711</v>
      </c>
      <c r="I1094" s="98">
        <v>4891</v>
      </c>
      <c r="J1094" s="98">
        <v>1390</v>
      </c>
      <c r="K1094" s="98">
        <v>3426</v>
      </c>
      <c r="L1094" s="98">
        <v>451.4</v>
      </c>
      <c r="M1094" s="98">
        <v>2060</v>
      </c>
      <c r="N1094" s="98">
        <v>483.25</v>
      </c>
      <c r="O1094" s="98">
        <v>0</v>
      </c>
      <c r="P1094" s="98">
        <v>686</v>
      </c>
      <c r="Q1094" s="98">
        <v>0</v>
      </c>
      <c r="R1094" s="98">
        <v>91.68</v>
      </c>
      <c r="S1094" s="98">
        <v>4670</v>
      </c>
      <c r="T1094" s="98">
        <v>17.73</v>
      </c>
    </row>
    <row r="1095" spans="8:20">
      <c r="H1095" s="139">
        <v>41712</v>
      </c>
      <c r="I1095" s="98">
        <v>4891</v>
      </c>
      <c r="J1095" s="98">
        <v>1385</v>
      </c>
      <c r="K1095" s="98">
        <v>3494</v>
      </c>
      <c r="L1095" s="98">
        <v>452.9</v>
      </c>
      <c r="M1095" s="98">
        <v>2060</v>
      </c>
      <c r="N1095" s="98">
        <v>480.75</v>
      </c>
      <c r="O1095" s="98">
        <v>0</v>
      </c>
      <c r="P1095" s="98">
        <v>696.25</v>
      </c>
      <c r="Q1095" s="98">
        <v>0</v>
      </c>
      <c r="R1095" s="98">
        <v>92.19</v>
      </c>
      <c r="S1095" s="98">
        <v>0</v>
      </c>
      <c r="T1095" s="98">
        <v>17.28</v>
      </c>
    </row>
    <row r="1096" spans="8:20">
      <c r="H1096" s="139">
        <v>41715</v>
      </c>
      <c r="I1096" s="98">
        <v>4740</v>
      </c>
      <c r="J1096" s="98">
        <v>1392</v>
      </c>
      <c r="K1096" s="98">
        <v>3180</v>
      </c>
      <c r="L1096" s="98">
        <v>447.1</v>
      </c>
      <c r="M1096" s="98">
        <v>2374</v>
      </c>
      <c r="N1096" s="98">
        <v>477.75</v>
      </c>
      <c r="O1096" s="98">
        <v>0</v>
      </c>
      <c r="P1096" s="98">
        <v>675.5</v>
      </c>
      <c r="Q1096" s="98">
        <v>18960</v>
      </c>
      <c r="R1096" s="98">
        <v>92.03</v>
      </c>
      <c r="S1096" s="98">
        <v>4632</v>
      </c>
      <c r="T1096" s="98">
        <v>17.07</v>
      </c>
    </row>
    <row r="1097" spans="8:20">
      <c r="H1097" s="139">
        <v>41716</v>
      </c>
      <c r="I1097" s="98">
        <v>4740</v>
      </c>
      <c r="J1097" s="98">
        <v>1417</v>
      </c>
      <c r="K1097" s="98">
        <v>3199</v>
      </c>
      <c r="L1097" s="98">
        <v>455.8</v>
      </c>
      <c r="M1097" s="98">
        <v>2375</v>
      </c>
      <c r="N1097" s="98">
        <v>486.5</v>
      </c>
      <c r="O1097" s="98">
        <v>0</v>
      </c>
      <c r="P1097" s="98">
        <v>692.5</v>
      </c>
      <c r="Q1097" s="98">
        <v>18985</v>
      </c>
      <c r="R1097" s="98">
        <v>92.93</v>
      </c>
      <c r="S1097" s="98">
        <v>4622</v>
      </c>
      <c r="T1097" s="98">
        <v>17.16</v>
      </c>
    </row>
    <row r="1098" spans="8:20">
      <c r="H1098" s="139">
        <v>41717</v>
      </c>
      <c r="I1098" s="98">
        <v>4741</v>
      </c>
      <c r="J1098" s="98">
        <v>1431.5</v>
      </c>
      <c r="K1098" s="98">
        <v>3262</v>
      </c>
      <c r="L1098" s="98">
        <v>462.3</v>
      </c>
      <c r="M1098" s="98">
        <v>2373</v>
      </c>
      <c r="N1098" s="98">
        <v>487.25</v>
      </c>
      <c r="O1098" s="98">
        <v>0</v>
      </c>
      <c r="P1098" s="98">
        <v>715</v>
      </c>
      <c r="Q1098" s="98">
        <v>18970</v>
      </c>
      <c r="R1098" s="98">
        <v>92.62</v>
      </c>
      <c r="S1098" s="98">
        <v>4652</v>
      </c>
      <c r="T1098" s="98">
        <v>17.36</v>
      </c>
    </row>
    <row r="1099" spans="8:20">
      <c r="H1099" s="139">
        <v>41718</v>
      </c>
      <c r="I1099" s="98">
        <v>4733</v>
      </c>
      <c r="J1099" s="98">
        <v>1434</v>
      </c>
      <c r="K1099" s="98">
        <v>3311</v>
      </c>
      <c r="L1099" s="98">
        <v>467</v>
      </c>
      <c r="M1099" s="98">
        <v>2367</v>
      </c>
      <c r="N1099" s="98">
        <v>478.75</v>
      </c>
      <c r="O1099" s="98">
        <v>0</v>
      </c>
      <c r="P1099" s="98">
        <v>706.5</v>
      </c>
      <c r="Q1099" s="98">
        <v>18965</v>
      </c>
      <c r="R1099" s="98">
        <v>92.18</v>
      </c>
      <c r="S1099" s="98">
        <v>4622</v>
      </c>
      <c r="T1099" s="98">
        <v>17.04</v>
      </c>
    </row>
    <row r="1100" spans="8:20">
      <c r="H1100" s="139">
        <v>41719</v>
      </c>
      <c r="I1100" s="98">
        <v>4740</v>
      </c>
      <c r="J1100" s="98">
        <v>1409</v>
      </c>
      <c r="K1100" s="98">
        <v>3293</v>
      </c>
      <c r="L1100" s="98">
        <v>455.5</v>
      </c>
      <c r="M1100" s="98">
        <v>2369</v>
      </c>
      <c r="N1100" s="98">
        <v>477.5</v>
      </c>
      <c r="O1100" s="98">
        <v>0</v>
      </c>
      <c r="P1100" s="98">
        <v>691</v>
      </c>
      <c r="Q1100" s="98">
        <v>18920</v>
      </c>
      <c r="R1100" s="98">
        <v>93.31</v>
      </c>
      <c r="S1100" s="98">
        <v>4619</v>
      </c>
      <c r="T1100" s="98">
        <v>16.86</v>
      </c>
    </row>
    <row r="1101" spans="8:20">
      <c r="H1101" s="139">
        <v>41722</v>
      </c>
      <c r="I1101" s="98">
        <v>4736</v>
      </c>
      <c r="J1101" s="98">
        <v>1425.5</v>
      </c>
      <c r="K1101" s="98">
        <v>3272</v>
      </c>
      <c r="L1101" s="98">
        <v>462.5</v>
      </c>
      <c r="M1101" s="98">
        <v>2373</v>
      </c>
      <c r="N1101" s="98">
        <v>490.5</v>
      </c>
      <c r="O1101" s="98">
        <v>0</v>
      </c>
      <c r="P1101" s="98">
        <v>713.25</v>
      </c>
      <c r="Q1101" s="98">
        <v>18820</v>
      </c>
      <c r="R1101" s="98">
        <v>90.63</v>
      </c>
      <c r="S1101" s="98">
        <v>4559</v>
      </c>
      <c r="T1101" s="98">
        <v>16.8</v>
      </c>
    </row>
    <row r="1102" spans="8:20">
      <c r="H1102" s="139">
        <v>41723</v>
      </c>
      <c r="I1102" s="98">
        <v>4739</v>
      </c>
      <c r="J1102" s="98">
        <v>1427.5</v>
      </c>
      <c r="K1102" s="98">
        <v>3311</v>
      </c>
      <c r="L1102" s="98">
        <v>463</v>
      </c>
      <c r="M1102" s="98">
        <v>2368</v>
      </c>
      <c r="N1102" s="98">
        <v>486.5</v>
      </c>
      <c r="O1102" s="98">
        <v>0</v>
      </c>
      <c r="P1102" s="98">
        <v>709</v>
      </c>
      <c r="Q1102" s="98">
        <v>18720</v>
      </c>
      <c r="R1102" s="98">
        <v>94.11</v>
      </c>
      <c r="S1102" s="98">
        <v>4564</v>
      </c>
      <c r="T1102" s="98">
        <v>16.98</v>
      </c>
    </row>
    <row r="1103" spans="8:20">
      <c r="H1103" s="139">
        <v>41724</v>
      </c>
      <c r="I1103" s="98">
        <v>4735</v>
      </c>
      <c r="J1103" s="98">
        <v>1439</v>
      </c>
      <c r="K1103" s="98">
        <v>3318</v>
      </c>
      <c r="L1103" s="98">
        <v>468.5</v>
      </c>
      <c r="M1103" s="98">
        <v>2370</v>
      </c>
      <c r="N1103" s="98">
        <v>485.25</v>
      </c>
      <c r="O1103" s="98">
        <v>0</v>
      </c>
      <c r="P1103" s="98">
        <v>697</v>
      </c>
      <c r="Q1103" s="98">
        <v>18700</v>
      </c>
      <c r="R1103" s="98">
        <v>91.66</v>
      </c>
      <c r="S1103" s="98">
        <v>4562</v>
      </c>
      <c r="T1103" s="98">
        <v>17.399999999999999</v>
      </c>
    </row>
    <row r="1104" spans="8:20">
      <c r="H1104" s="139">
        <v>41725</v>
      </c>
      <c r="I1104" s="98">
        <v>4735</v>
      </c>
      <c r="J1104" s="98">
        <v>1437</v>
      </c>
      <c r="K1104" s="98">
        <v>3316</v>
      </c>
      <c r="L1104" s="98">
        <v>470.5</v>
      </c>
      <c r="M1104" s="98">
        <v>2372</v>
      </c>
      <c r="N1104" s="98">
        <v>491.5</v>
      </c>
      <c r="O1104" s="98">
        <v>0</v>
      </c>
      <c r="P1104" s="98">
        <v>710.5</v>
      </c>
      <c r="Q1104" s="98">
        <v>18550</v>
      </c>
      <c r="R1104" s="98">
        <v>92.56</v>
      </c>
      <c r="S1104" s="98">
        <v>4746</v>
      </c>
      <c r="T1104" s="98">
        <v>17.850000000000001</v>
      </c>
    </row>
    <row r="1105" spans="8:20">
      <c r="H1105" s="139">
        <v>41726</v>
      </c>
      <c r="I1105" s="98">
        <v>4740</v>
      </c>
      <c r="J1105" s="98">
        <v>1435</v>
      </c>
      <c r="K1105" s="98">
        <v>3336</v>
      </c>
      <c r="L1105" s="98">
        <v>469</v>
      </c>
      <c r="M1105" s="98">
        <v>2373</v>
      </c>
      <c r="N1105" s="98">
        <v>490</v>
      </c>
      <c r="O1105" s="98">
        <v>0</v>
      </c>
      <c r="P1105" s="98">
        <v>696</v>
      </c>
      <c r="Q1105" s="98">
        <v>18535</v>
      </c>
      <c r="R1105" s="98">
        <v>93.74</v>
      </c>
      <c r="S1105" s="98">
        <v>4815</v>
      </c>
      <c r="T1105" s="98">
        <v>17.97</v>
      </c>
    </row>
    <row r="1106" spans="8:20">
      <c r="H1106" s="139">
        <v>41729</v>
      </c>
      <c r="I1106" s="98">
        <v>4736</v>
      </c>
      <c r="J1106" s="98">
        <v>1462</v>
      </c>
      <c r="K1106" s="98">
        <v>3367</v>
      </c>
      <c r="L1106" s="98">
        <v>479.3</v>
      </c>
      <c r="M1106" s="98">
        <v>2369</v>
      </c>
      <c r="N1106" s="98">
        <v>501.75</v>
      </c>
      <c r="O1106" s="98">
        <v>0</v>
      </c>
      <c r="P1106" s="98">
        <v>697.5</v>
      </c>
      <c r="Q1106" s="98">
        <v>18300</v>
      </c>
      <c r="R1106" s="98">
        <v>93.52</v>
      </c>
      <c r="S1106" s="98">
        <v>4773</v>
      </c>
      <c r="T1106" s="98">
        <v>17.77</v>
      </c>
    </row>
    <row r="1107" spans="8:20">
      <c r="H1107" s="139">
        <v>41730</v>
      </c>
      <c r="I1107" s="98">
        <v>4753</v>
      </c>
      <c r="J1107" s="98">
        <v>1483.5</v>
      </c>
      <c r="K1107" s="98">
        <v>3463</v>
      </c>
      <c r="L1107" s="98">
        <v>482.5</v>
      </c>
      <c r="M1107" s="98">
        <v>2361</v>
      </c>
      <c r="N1107" s="98">
        <v>507.5</v>
      </c>
      <c r="O1107" s="98">
        <v>0</v>
      </c>
      <c r="P1107" s="98">
        <v>686</v>
      </c>
      <c r="Q1107" s="98">
        <v>18365</v>
      </c>
      <c r="R1107" s="98">
        <v>92.07</v>
      </c>
      <c r="S1107" s="98">
        <v>4825</v>
      </c>
      <c r="T1107" s="98">
        <v>17.079999999999998</v>
      </c>
    </row>
    <row r="1108" spans="8:20">
      <c r="H1108" s="139">
        <v>41731</v>
      </c>
      <c r="I1108" s="98">
        <v>4741</v>
      </c>
      <c r="J1108" s="98">
        <v>1460.5</v>
      </c>
      <c r="K1108" s="98">
        <v>3495</v>
      </c>
      <c r="L1108" s="98">
        <v>476</v>
      </c>
      <c r="M1108" s="98">
        <v>2349</v>
      </c>
      <c r="N1108" s="98">
        <v>496</v>
      </c>
      <c r="O1108" s="98">
        <v>0</v>
      </c>
      <c r="P1108" s="98">
        <v>669</v>
      </c>
      <c r="Q1108" s="98">
        <v>18220</v>
      </c>
      <c r="R1108" s="98">
        <v>91.51</v>
      </c>
      <c r="S1108" s="98">
        <v>4698</v>
      </c>
      <c r="T1108" s="98">
        <v>17.02</v>
      </c>
    </row>
    <row r="1109" spans="8:20">
      <c r="H1109" s="139">
        <v>41732</v>
      </c>
      <c r="I1109" s="98">
        <v>4744</v>
      </c>
      <c r="J1109" s="98">
        <v>1473.5</v>
      </c>
      <c r="K1109" s="98">
        <v>3466</v>
      </c>
      <c r="L1109" s="98">
        <v>479.5</v>
      </c>
      <c r="M1109" s="98">
        <v>2362</v>
      </c>
      <c r="N1109" s="98">
        <v>500</v>
      </c>
      <c r="O1109" s="98">
        <v>0</v>
      </c>
      <c r="P1109" s="98">
        <v>675.5</v>
      </c>
      <c r="Q1109" s="98">
        <v>18190</v>
      </c>
      <c r="R1109" s="98">
        <v>90.98</v>
      </c>
      <c r="S1109" s="98">
        <v>4724</v>
      </c>
      <c r="T1109" s="98">
        <v>17.190000000000001</v>
      </c>
    </row>
    <row r="1110" spans="8:20">
      <c r="H1110" s="139">
        <v>41733</v>
      </c>
      <c r="I1110" s="98">
        <v>4745</v>
      </c>
      <c r="J1110" s="98">
        <v>1470</v>
      </c>
      <c r="K1110" s="98">
        <v>3489</v>
      </c>
      <c r="L1110" s="98">
        <v>477.5</v>
      </c>
      <c r="M1110" s="98">
        <v>2363</v>
      </c>
      <c r="N1110" s="98">
        <v>501.25</v>
      </c>
      <c r="O1110" s="98">
        <v>0</v>
      </c>
      <c r="P1110" s="98">
        <v>670.5</v>
      </c>
      <c r="Q1110" s="98">
        <v>18295</v>
      </c>
      <c r="R1110" s="98">
        <v>92.4</v>
      </c>
      <c r="S1110" s="98">
        <v>4716</v>
      </c>
      <c r="T1110" s="98">
        <v>17.28</v>
      </c>
    </row>
    <row r="1111" spans="8:20">
      <c r="H1111" s="139">
        <v>41736</v>
      </c>
      <c r="I1111" s="98">
        <v>0</v>
      </c>
      <c r="J1111" s="98">
        <v>1462.5</v>
      </c>
      <c r="K1111" s="98">
        <v>0</v>
      </c>
      <c r="L1111" s="98">
        <v>474.1</v>
      </c>
      <c r="M1111" s="98">
        <v>0</v>
      </c>
      <c r="N1111" s="98">
        <v>498.5</v>
      </c>
      <c r="O1111" s="98">
        <v>0</v>
      </c>
      <c r="P1111" s="98">
        <v>676.5</v>
      </c>
      <c r="Q1111" s="98">
        <v>0</v>
      </c>
      <c r="R1111" s="98">
        <v>90.62</v>
      </c>
      <c r="S1111" s="98">
        <v>0</v>
      </c>
      <c r="T1111" s="98">
        <v>16.899999999999999</v>
      </c>
    </row>
    <row r="1112" spans="8:20">
      <c r="H1112" s="139">
        <v>41737</v>
      </c>
      <c r="I1112" s="98">
        <v>4749</v>
      </c>
      <c r="J1112" s="98">
        <v>1481.5</v>
      </c>
      <c r="K1112" s="98">
        <v>3474</v>
      </c>
      <c r="L1112" s="98">
        <v>478</v>
      </c>
      <c r="M1112" s="98">
        <v>2357</v>
      </c>
      <c r="N1112" s="98">
        <v>506.75</v>
      </c>
      <c r="O1112" s="98">
        <v>0</v>
      </c>
      <c r="P1112" s="98">
        <v>681</v>
      </c>
      <c r="Q1112" s="98">
        <v>18225</v>
      </c>
      <c r="R1112" s="98">
        <v>91.79</v>
      </c>
      <c r="S1112" s="98">
        <v>4690</v>
      </c>
      <c r="T1112" s="98">
        <v>17.170000000000002</v>
      </c>
    </row>
    <row r="1113" spans="8:20">
      <c r="H1113" s="139">
        <v>41738</v>
      </c>
      <c r="I1113" s="98">
        <v>4737</v>
      </c>
      <c r="J1113" s="98">
        <v>1494</v>
      </c>
      <c r="K1113" s="98">
        <v>3493</v>
      </c>
      <c r="L1113" s="98">
        <v>481</v>
      </c>
      <c r="M1113" s="98">
        <v>2357</v>
      </c>
      <c r="N1113" s="98">
        <v>501.75</v>
      </c>
      <c r="O1113" s="98">
        <v>0</v>
      </c>
      <c r="P1113" s="98">
        <v>668</v>
      </c>
      <c r="Q1113" s="98">
        <v>18050</v>
      </c>
      <c r="R1113" s="98">
        <v>90.44</v>
      </c>
      <c r="S1113" s="98">
        <v>4734</v>
      </c>
      <c r="T1113" s="98">
        <v>17.05</v>
      </c>
    </row>
    <row r="1114" spans="8:20">
      <c r="H1114" s="139">
        <v>41739</v>
      </c>
      <c r="I1114" s="98">
        <v>4743</v>
      </c>
      <c r="J1114" s="98">
        <v>1480</v>
      </c>
      <c r="K1114" s="98">
        <v>3526</v>
      </c>
      <c r="L1114" s="98">
        <v>478.8</v>
      </c>
      <c r="M1114" s="98">
        <v>2355</v>
      </c>
      <c r="N1114" s="98">
        <v>501.5</v>
      </c>
      <c r="O1114" s="98">
        <v>0</v>
      </c>
      <c r="P1114" s="98">
        <v>662</v>
      </c>
      <c r="Q1114" s="98">
        <v>17415</v>
      </c>
      <c r="R1114" s="98">
        <v>89.02</v>
      </c>
      <c r="S1114" s="98">
        <v>4717</v>
      </c>
      <c r="T1114" s="98">
        <v>17.11</v>
      </c>
    </row>
    <row r="1115" spans="8:20">
      <c r="H1115" s="139">
        <v>41740</v>
      </c>
      <c r="I1115" s="98">
        <v>4747</v>
      </c>
      <c r="J1115" s="98">
        <v>1464.5</v>
      </c>
      <c r="K1115" s="98">
        <v>3551</v>
      </c>
      <c r="L1115" s="98">
        <v>472.4</v>
      </c>
      <c r="M1115" s="98">
        <v>2355</v>
      </c>
      <c r="N1115" s="98">
        <v>498</v>
      </c>
      <c r="O1115" s="98">
        <v>0</v>
      </c>
      <c r="P1115" s="98">
        <v>659.5</v>
      </c>
      <c r="Q1115" s="98">
        <v>17395</v>
      </c>
      <c r="R1115" s="98">
        <v>89.02</v>
      </c>
      <c r="S1115" s="98">
        <v>4713</v>
      </c>
      <c r="T1115" s="98">
        <v>16.82</v>
      </c>
    </row>
    <row r="1116" spans="8:20">
      <c r="H1116" s="139">
        <v>41743</v>
      </c>
      <c r="I1116" s="98">
        <v>4747</v>
      </c>
      <c r="J1116" s="98">
        <v>1476.5</v>
      </c>
      <c r="K1116" s="98">
        <v>3519</v>
      </c>
      <c r="L1116" s="98">
        <v>478.5</v>
      </c>
      <c r="M1116" s="98">
        <v>2386</v>
      </c>
      <c r="N1116" s="98">
        <v>503.25</v>
      </c>
      <c r="O1116" s="98">
        <v>0</v>
      </c>
      <c r="P1116" s="98">
        <v>678.25</v>
      </c>
      <c r="Q1116" s="98">
        <v>17250</v>
      </c>
      <c r="R1116" s="98">
        <v>90.91</v>
      </c>
      <c r="S1116" s="98">
        <v>4760</v>
      </c>
      <c r="T1116" s="98">
        <v>16.579999999999998</v>
      </c>
    </row>
    <row r="1117" spans="8:20">
      <c r="H1117" s="139">
        <v>41744</v>
      </c>
      <c r="I1117" s="98">
        <v>4755</v>
      </c>
      <c r="J1117" s="98">
        <v>1500.5</v>
      </c>
      <c r="K1117" s="98">
        <v>3518</v>
      </c>
      <c r="L1117" s="98">
        <v>487.5</v>
      </c>
      <c r="M1117" s="98">
        <v>2397</v>
      </c>
      <c r="N1117" s="98">
        <v>503.75</v>
      </c>
      <c r="O1117" s="98">
        <v>0</v>
      </c>
      <c r="P1117" s="98">
        <v>702</v>
      </c>
      <c r="Q1117" s="98">
        <v>17300</v>
      </c>
      <c r="R1117" s="98">
        <v>89.92</v>
      </c>
      <c r="S1117" s="98">
        <v>4719</v>
      </c>
      <c r="T1117" s="98">
        <v>16.59</v>
      </c>
    </row>
    <row r="1118" spans="8:20">
      <c r="H1118" s="139">
        <v>41745</v>
      </c>
      <c r="I1118" s="98">
        <v>4758</v>
      </c>
      <c r="J1118" s="98">
        <v>1518</v>
      </c>
      <c r="K1118" s="98">
        <v>3558</v>
      </c>
      <c r="L1118" s="98">
        <v>491.5</v>
      </c>
      <c r="M1118" s="98">
        <v>2384</v>
      </c>
      <c r="N1118" s="98">
        <v>497.75</v>
      </c>
      <c r="O1118" s="98">
        <v>0</v>
      </c>
      <c r="P1118" s="98">
        <v>690</v>
      </c>
      <c r="Q1118" s="98">
        <v>17285</v>
      </c>
      <c r="R1118" s="98">
        <v>91.04</v>
      </c>
      <c r="S1118" s="98">
        <v>4726</v>
      </c>
      <c r="T1118" s="98">
        <v>16.89</v>
      </c>
    </row>
    <row r="1119" spans="8:20">
      <c r="H1119" s="139">
        <v>41746</v>
      </c>
      <c r="I1119" s="98">
        <v>4762</v>
      </c>
      <c r="J1119" s="98">
        <v>1516</v>
      </c>
      <c r="K1119" s="98">
        <v>3611</v>
      </c>
      <c r="L1119" s="98">
        <v>489</v>
      </c>
      <c r="M1119" s="98">
        <v>2389</v>
      </c>
      <c r="N1119" s="98">
        <v>494</v>
      </c>
      <c r="O1119" s="98">
        <v>0</v>
      </c>
      <c r="P1119" s="98">
        <v>690</v>
      </c>
      <c r="Q1119" s="98">
        <v>17260</v>
      </c>
      <c r="R1119" s="98">
        <v>90.17</v>
      </c>
      <c r="S1119" s="98">
        <v>4711</v>
      </c>
      <c r="T1119" s="98">
        <v>16.68</v>
      </c>
    </row>
    <row r="1120" spans="8:20">
      <c r="H1120" s="139">
        <v>41747</v>
      </c>
      <c r="I1120" s="98">
        <v>4766</v>
      </c>
      <c r="J1120" s="98">
        <v>0</v>
      </c>
      <c r="K1120" s="98">
        <v>3651</v>
      </c>
      <c r="L1120" s="98">
        <v>0</v>
      </c>
      <c r="M1120" s="98">
        <v>2374</v>
      </c>
      <c r="N1120" s="98">
        <v>0</v>
      </c>
      <c r="O1120" s="98">
        <v>0</v>
      </c>
      <c r="P1120" s="98">
        <v>0</v>
      </c>
      <c r="Q1120" s="98">
        <v>17400</v>
      </c>
      <c r="R1120" s="98">
        <v>0</v>
      </c>
      <c r="S1120" s="98">
        <v>4733</v>
      </c>
      <c r="T1120" s="98">
        <v>0</v>
      </c>
    </row>
    <row r="1121" spans="8:20">
      <c r="H1121" s="139">
        <v>41750</v>
      </c>
      <c r="I1121" s="98">
        <v>4757</v>
      </c>
      <c r="J1121" s="98">
        <v>1498.5</v>
      </c>
      <c r="K1121" s="98">
        <v>3658</v>
      </c>
      <c r="L1121" s="98">
        <v>486</v>
      </c>
      <c r="M1121" s="98">
        <v>2375</v>
      </c>
      <c r="N1121" s="98">
        <v>488</v>
      </c>
      <c r="O1121" s="98">
        <v>0</v>
      </c>
      <c r="P1121" s="98">
        <v>669</v>
      </c>
      <c r="Q1121" s="98">
        <v>17395</v>
      </c>
      <c r="R1121" s="98">
        <v>89.69</v>
      </c>
      <c r="S1121" s="98">
        <v>4706</v>
      </c>
      <c r="T1121" s="98">
        <v>16.86</v>
      </c>
    </row>
    <row r="1122" spans="8:20">
      <c r="H1122" s="139">
        <v>41751</v>
      </c>
      <c r="I1122" s="98">
        <v>4757</v>
      </c>
      <c r="J1122" s="98">
        <v>1480</v>
      </c>
      <c r="K1122" s="98">
        <v>3729</v>
      </c>
      <c r="L1122" s="98">
        <v>480</v>
      </c>
      <c r="M1122" s="98">
        <v>2371</v>
      </c>
      <c r="N1122" s="98">
        <v>496</v>
      </c>
      <c r="O1122" s="98">
        <v>0</v>
      </c>
      <c r="P1122" s="98">
        <v>672.5</v>
      </c>
      <c r="Q1122" s="98">
        <v>17380</v>
      </c>
      <c r="R1122" s="98">
        <v>91.01</v>
      </c>
      <c r="S1122" s="98">
        <v>4703</v>
      </c>
      <c r="T1122" s="98">
        <v>17</v>
      </c>
    </row>
    <row r="1123" spans="8:20">
      <c r="H1123" s="139">
        <v>41752</v>
      </c>
      <c r="I1123" s="98">
        <v>4758</v>
      </c>
      <c r="J1123" s="98">
        <v>1469.5</v>
      </c>
      <c r="K1123" s="98">
        <v>3717</v>
      </c>
      <c r="L1123" s="98">
        <v>480.5</v>
      </c>
      <c r="M1123" s="98">
        <v>2363</v>
      </c>
      <c r="N1123" s="98">
        <v>503</v>
      </c>
      <c r="O1123" s="98">
        <v>0</v>
      </c>
      <c r="P1123" s="98">
        <v>678</v>
      </c>
      <c r="Q1123" s="98">
        <v>17400</v>
      </c>
      <c r="R1123" s="98">
        <v>92.9</v>
      </c>
      <c r="S1123" s="98">
        <v>4716</v>
      </c>
      <c r="T1123" s="98">
        <v>17.34</v>
      </c>
    </row>
    <row r="1124" spans="8:20">
      <c r="H1124" s="139">
        <v>41753</v>
      </c>
      <c r="I1124" s="98">
        <v>4757</v>
      </c>
      <c r="J1124" s="98">
        <v>1473</v>
      </c>
      <c r="K1124" s="98">
        <v>3716</v>
      </c>
      <c r="L1124" s="98">
        <v>481.7</v>
      </c>
      <c r="M1124" s="98">
        <v>2360</v>
      </c>
      <c r="N1124" s="98">
        <v>501.25</v>
      </c>
      <c r="O1124" s="98">
        <v>0</v>
      </c>
      <c r="P1124" s="98">
        <v>690.5</v>
      </c>
      <c r="Q1124" s="98">
        <v>17250</v>
      </c>
      <c r="R1124" s="98">
        <v>93.2</v>
      </c>
      <c r="S1124" s="98">
        <v>4712</v>
      </c>
      <c r="T1124" s="98">
        <v>17.100000000000001</v>
      </c>
    </row>
    <row r="1125" spans="8:20">
      <c r="H1125" s="139">
        <v>41754</v>
      </c>
      <c r="I1125" s="98">
        <v>4777</v>
      </c>
      <c r="J1125" s="98">
        <v>1499.75</v>
      </c>
      <c r="K1125" s="98">
        <v>3765</v>
      </c>
      <c r="L1125" s="98">
        <v>491.2</v>
      </c>
      <c r="M1125" s="98">
        <v>2375</v>
      </c>
      <c r="N1125" s="98">
        <v>504.75</v>
      </c>
      <c r="O1125" s="98">
        <v>0</v>
      </c>
      <c r="P1125" s="98">
        <v>700.25</v>
      </c>
      <c r="Q1125" s="98">
        <v>17220</v>
      </c>
      <c r="R1125" s="98">
        <v>93.25</v>
      </c>
      <c r="S1125" s="98">
        <v>4703</v>
      </c>
      <c r="T1125" s="98">
        <v>17.170000000000002</v>
      </c>
    </row>
    <row r="1126" spans="8:20">
      <c r="H1126" s="139">
        <v>41757</v>
      </c>
      <c r="I1126" s="98">
        <v>4820</v>
      </c>
      <c r="J1126" s="98">
        <v>1506</v>
      </c>
      <c r="K1126" s="98">
        <v>3862</v>
      </c>
      <c r="L1126" s="98">
        <v>497.3</v>
      </c>
      <c r="M1126" s="98">
        <v>2378</v>
      </c>
      <c r="N1126" s="98">
        <v>507.25</v>
      </c>
      <c r="O1126" s="98">
        <v>0</v>
      </c>
      <c r="P1126" s="98">
        <v>699.5</v>
      </c>
      <c r="Q1126" s="98">
        <v>17265</v>
      </c>
      <c r="R1126" s="98">
        <v>92.23</v>
      </c>
      <c r="S1126" s="98">
        <v>4715</v>
      </c>
      <c r="T1126" s="98">
        <v>16.96</v>
      </c>
    </row>
    <row r="1127" spans="8:20">
      <c r="H1127" s="139">
        <v>41758</v>
      </c>
      <c r="I1127" s="98">
        <v>4835</v>
      </c>
      <c r="J1127" s="98">
        <v>1522.5</v>
      </c>
      <c r="K1127" s="98">
        <v>3863</v>
      </c>
      <c r="L1127" s="98">
        <v>499.4</v>
      </c>
      <c r="M1127" s="98">
        <v>2377</v>
      </c>
      <c r="N1127" s="98">
        <v>515.5</v>
      </c>
      <c r="O1127" s="98">
        <v>0</v>
      </c>
      <c r="P1127" s="98">
        <v>706</v>
      </c>
      <c r="Q1127" s="98">
        <v>17145</v>
      </c>
      <c r="R1127" s="98">
        <v>94.06</v>
      </c>
      <c r="S1127" s="98">
        <v>4699</v>
      </c>
      <c r="T1127" s="98">
        <v>17.11</v>
      </c>
    </row>
    <row r="1128" spans="8:20">
      <c r="H1128" s="139">
        <v>41759</v>
      </c>
      <c r="I1128" s="98">
        <v>4800</v>
      </c>
      <c r="J1128" s="98">
        <v>1530</v>
      </c>
      <c r="K1128" s="98">
        <v>3895</v>
      </c>
      <c r="L1128" s="98">
        <v>504</v>
      </c>
      <c r="M1128" s="98">
        <v>2387</v>
      </c>
      <c r="N1128" s="98">
        <v>514</v>
      </c>
      <c r="O1128" s="98">
        <v>0</v>
      </c>
      <c r="P1128" s="98">
        <v>713</v>
      </c>
      <c r="Q1128" s="98">
        <v>17020</v>
      </c>
      <c r="R1128" s="98">
        <v>94.29</v>
      </c>
      <c r="S1128" s="98">
        <v>4698</v>
      </c>
      <c r="T1128" s="98">
        <v>17.27</v>
      </c>
    </row>
    <row r="1129" spans="8:20">
      <c r="H1129" s="139">
        <v>41760</v>
      </c>
      <c r="I1129" s="98">
        <v>0</v>
      </c>
      <c r="J1129" s="98">
        <v>1473</v>
      </c>
      <c r="K1129" s="98">
        <v>0</v>
      </c>
      <c r="L1129" s="98">
        <v>487</v>
      </c>
      <c r="M1129" s="98">
        <v>0</v>
      </c>
      <c r="N1129" s="98">
        <v>503.25</v>
      </c>
      <c r="O1129" s="98">
        <v>0</v>
      </c>
      <c r="P1129" s="98">
        <v>699.5</v>
      </c>
      <c r="Q1129" s="98">
        <v>0</v>
      </c>
      <c r="R1129" s="98">
        <v>94.2</v>
      </c>
      <c r="S1129" s="98">
        <v>0</v>
      </c>
      <c r="T1129" s="98">
        <v>17.84</v>
      </c>
    </row>
    <row r="1130" spans="8:20">
      <c r="H1130" s="139">
        <v>41761</v>
      </c>
      <c r="I1130" s="98">
        <v>0</v>
      </c>
      <c r="J1130" s="98">
        <v>1481.25</v>
      </c>
      <c r="K1130" s="98">
        <v>0</v>
      </c>
      <c r="L1130" s="98">
        <v>491</v>
      </c>
      <c r="M1130" s="98">
        <v>0</v>
      </c>
      <c r="N1130" s="98">
        <v>494.25</v>
      </c>
      <c r="O1130" s="98">
        <v>0</v>
      </c>
      <c r="P1130" s="98">
        <v>708</v>
      </c>
      <c r="Q1130" s="98">
        <v>0</v>
      </c>
      <c r="R1130" s="98">
        <v>94.32</v>
      </c>
      <c r="S1130" s="98">
        <v>0</v>
      </c>
      <c r="T1130" s="98">
        <v>17.41</v>
      </c>
    </row>
    <row r="1131" spans="8:20">
      <c r="H1131" s="139">
        <v>41764</v>
      </c>
      <c r="I1131" s="98">
        <v>4795</v>
      </c>
      <c r="J1131" s="98">
        <v>1471.75</v>
      </c>
      <c r="K1131" s="98">
        <v>3830</v>
      </c>
      <c r="L1131" s="98">
        <v>489.5</v>
      </c>
      <c r="M1131" s="98">
        <v>2420</v>
      </c>
      <c r="N1131" s="98">
        <v>503</v>
      </c>
      <c r="O1131" s="98">
        <v>0</v>
      </c>
      <c r="P1131" s="98">
        <v>726.75</v>
      </c>
      <c r="Q1131" s="98">
        <v>17080</v>
      </c>
      <c r="R1131" s="98">
        <v>94.75</v>
      </c>
      <c r="S1131" s="98">
        <v>4650</v>
      </c>
      <c r="T1131" s="98">
        <v>17.489999999999998</v>
      </c>
    </row>
    <row r="1132" spans="8:20">
      <c r="H1132" s="139">
        <v>41765</v>
      </c>
      <c r="I1132" s="98">
        <v>4760</v>
      </c>
      <c r="J1132" s="98">
        <v>1463</v>
      </c>
      <c r="K1132" s="98">
        <v>3833</v>
      </c>
      <c r="L1132" s="98">
        <v>483</v>
      </c>
      <c r="M1132" s="98">
        <v>2385</v>
      </c>
      <c r="N1132" s="98">
        <v>513</v>
      </c>
      <c r="O1132" s="98">
        <v>0</v>
      </c>
      <c r="P1132" s="98">
        <v>731</v>
      </c>
      <c r="Q1132" s="98">
        <v>17010</v>
      </c>
      <c r="R1132" s="98">
        <v>93.98</v>
      </c>
      <c r="S1132" s="98">
        <v>4600</v>
      </c>
      <c r="T1132" s="98">
        <v>17.190000000000001</v>
      </c>
    </row>
    <row r="1133" spans="8:20">
      <c r="H1133" s="139">
        <v>41766</v>
      </c>
      <c r="I1133" s="98">
        <v>4790</v>
      </c>
      <c r="J1133" s="98">
        <v>1450</v>
      </c>
      <c r="K1133" s="98">
        <v>3819</v>
      </c>
      <c r="L1133" s="98">
        <v>481</v>
      </c>
      <c r="M1133" s="98">
        <v>2396</v>
      </c>
      <c r="N1133" s="98">
        <v>510.75</v>
      </c>
      <c r="O1133" s="98">
        <v>0</v>
      </c>
      <c r="P1133" s="98">
        <v>726.5</v>
      </c>
      <c r="Q1133" s="98">
        <v>17100</v>
      </c>
      <c r="R1133" s="98">
        <v>92.55</v>
      </c>
      <c r="S1133" s="98">
        <v>4614</v>
      </c>
      <c r="T1133" s="98">
        <v>17.28</v>
      </c>
    </row>
    <row r="1134" spans="8:20">
      <c r="H1134" s="139">
        <v>41767</v>
      </c>
      <c r="I1134" s="98">
        <v>4796</v>
      </c>
      <c r="J1134" s="98">
        <v>1474</v>
      </c>
      <c r="K1134" s="98">
        <v>3800</v>
      </c>
      <c r="L1134" s="98">
        <v>488</v>
      </c>
      <c r="M1134" s="98">
        <v>2395</v>
      </c>
      <c r="N1134" s="98">
        <v>513.75</v>
      </c>
      <c r="O1134" s="98">
        <v>0</v>
      </c>
      <c r="P1134" s="98">
        <v>727.25</v>
      </c>
      <c r="Q1134" s="98">
        <v>17300</v>
      </c>
      <c r="R1134" s="98">
        <v>93.05</v>
      </c>
      <c r="S1134" s="98">
        <v>4599</v>
      </c>
      <c r="T1134" s="98">
        <v>17.23</v>
      </c>
    </row>
    <row r="1135" spans="8:20">
      <c r="H1135" s="139">
        <v>41768</v>
      </c>
      <c r="I1135" s="98">
        <v>4795</v>
      </c>
      <c r="J1135" s="98">
        <v>1501.5</v>
      </c>
      <c r="K1135" s="98">
        <v>3814</v>
      </c>
      <c r="L1135" s="98">
        <v>486.5</v>
      </c>
      <c r="M1135" s="98">
        <v>2385</v>
      </c>
      <c r="N1135" s="98">
        <v>508.25</v>
      </c>
      <c r="O1135" s="98">
        <v>0</v>
      </c>
      <c r="P1135" s="98">
        <v>716.5</v>
      </c>
      <c r="Q1135" s="98">
        <v>16960</v>
      </c>
      <c r="R1135" s="98">
        <v>92.36</v>
      </c>
      <c r="S1135" s="98">
        <v>4592</v>
      </c>
      <c r="T1135" s="98">
        <v>17.170000000000002</v>
      </c>
    </row>
    <row r="1136" spans="8:20">
      <c r="H1136" s="139">
        <v>41771</v>
      </c>
      <c r="I1136" s="98">
        <v>4521</v>
      </c>
      <c r="J1136" s="98">
        <v>1485.5</v>
      </c>
      <c r="K1136" s="98">
        <v>3836</v>
      </c>
      <c r="L1136" s="98">
        <v>489.5</v>
      </c>
      <c r="M1136" s="98">
        <v>2399</v>
      </c>
      <c r="N1136" s="98">
        <v>498</v>
      </c>
      <c r="O1136" s="98">
        <v>0</v>
      </c>
      <c r="P1136" s="98">
        <v>704.75</v>
      </c>
      <c r="Q1136" s="98">
        <v>0</v>
      </c>
      <c r="R1136" s="98">
        <v>91.3</v>
      </c>
      <c r="S1136" s="98">
        <v>4585</v>
      </c>
      <c r="T1136" s="98">
        <v>17.32</v>
      </c>
    </row>
    <row r="1137" spans="8:20">
      <c r="H1137" s="139">
        <v>41772</v>
      </c>
      <c r="I1137" s="98">
        <v>4760</v>
      </c>
      <c r="J1137" s="98">
        <v>1503</v>
      </c>
      <c r="K1137" s="98">
        <v>3829</v>
      </c>
      <c r="L1137" s="98">
        <v>497.6</v>
      </c>
      <c r="M1137" s="98">
        <v>2450</v>
      </c>
      <c r="N1137" s="98">
        <v>502.75</v>
      </c>
      <c r="O1137" s="98">
        <v>0</v>
      </c>
      <c r="P1137" s="98">
        <v>698.5</v>
      </c>
      <c r="Q1137" s="98">
        <v>0</v>
      </c>
      <c r="R1137" s="98">
        <v>90.93</v>
      </c>
      <c r="S1137" s="98">
        <v>4615</v>
      </c>
      <c r="T1137" s="98">
        <v>17.829999999999998</v>
      </c>
    </row>
    <row r="1138" spans="8:20">
      <c r="H1138" s="139">
        <v>41773</v>
      </c>
      <c r="I1138" s="98">
        <v>4760</v>
      </c>
      <c r="J1138" s="98">
        <v>1497.5</v>
      </c>
      <c r="K1138" s="98">
        <v>3810</v>
      </c>
      <c r="L1138" s="98">
        <v>492.1</v>
      </c>
      <c r="M1138" s="98">
        <v>2450</v>
      </c>
      <c r="N1138" s="98">
        <v>499.5</v>
      </c>
      <c r="O1138" s="98">
        <v>0</v>
      </c>
      <c r="P1138" s="98">
        <v>682</v>
      </c>
      <c r="Q1138" s="98">
        <v>17100</v>
      </c>
      <c r="R1138" s="98">
        <v>90.7</v>
      </c>
      <c r="S1138" s="98">
        <v>4707</v>
      </c>
      <c r="T1138" s="98">
        <v>18.25</v>
      </c>
    </row>
    <row r="1139" spans="8:20">
      <c r="H1139" s="139">
        <v>41774</v>
      </c>
      <c r="I1139" s="98">
        <v>4760</v>
      </c>
      <c r="J1139" s="98">
        <v>1467.5</v>
      </c>
      <c r="K1139" s="98">
        <v>3836</v>
      </c>
      <c r="L1139" s="98">
        <v>480.2</v>
      </c>
      <c r="M1139" s="98">
        <v>2450</v>
      </c>
      <c r="N1139" s="98">
        <v>484.25</v>
      </c>
      <c r="O1139" s="98">
        <v>0</v>
      </c>
      <c r="P1139" s="98">
        <v>678</v>
      </c>
      <c r="Q1139" s="98">
        <v>17010</v>
      </c>
      <c r="R1139" s="98">
        <v>90.36</v>
      </c>
      <c r="S1139" s="98">
        <v>4700</v>
      </c>
      <c r="T1139" s="98">
        <v>18.170000000000002</v>
      </c>
    </row>
    <row r="1140" spans="8:20">
      <c r="H1140" s="139">
        <v>41775</v>
      </c>
      <c r="I1140" s="98">
        <v>4776</v>
      </c>
      <c r="J1140" s="98">
        <v>1464</v>
      </c>
      <c r="K1140" s="98">
        <v>3855</v>
      </c>
      <c r="L1140" s="98">
        <v>481.5</v>
      </c>
      <c r="M1140" s="98">
        <v>2407</v>
      </c>
      <c r="N1140" s="98">
        <v>484</v>
      </c>
      <c r="O1140" s="98">
        <v>0</v>
      </c>
      <c r="P1140" s="98">
        <v>675</v>
      </c>
      <c r="Q1140" s="98">
        <v>0</v>
      </c>
      <c r="R1140" s="98">
        <v>89.82</v>
      </c>
      <c r="S1140" s="98">
        <v>4682</v>
      </c>
      <c r="T1140" s="98">
        <v>17.87</v>
      </c>
    </row>
    <row r="1141" spans="8:20">
      <c r="H1141" s="139">
        <v>41778</v>
      </c>
      <c r="I1141" s="98">
        <v>4629</v>
      </c>
      <c r="J1141" s="98">
        <v>1482.5</v>
      </c>
      <c r="K1141" s="98">
        <v>3836</v>
      </c>
      <c r="L1141" s="98">
        <v>489</v>
      </c>
      <c r="M1141" s="98">
        <v>2361</v>
      </c>
      <c r="N1141" s="98">
        <v>477</v>
      </c>
      <c r="O1141" s="98">
        <v>0</v>
      </c>
      <c r="P1141" s="98">
        <v>675</v>
      </c>
      <c r="Q1141" s="98">
        <v>17000</v>
      </c>
      <c r="R1141" s="98">
        <v>89.15</v>
      </c>
      <c r="S1141" s="98">
        <v>4809</v>
      </c>
      <c r="T1141" s="98">
        <v>17.760000000000002</v>
      </c>
    </row>
    <row r="1142" spans="8:20">
      <c r="H1142" s="139">
        <v>41779</v>
      </c>
      <c r="I1142" s="98">
        <v>4703</v>
      </c>
      <c r="J1142" s="98">
        <v>1468</v>
      </c>
      <c r="K1142" s="98">
        <v>3887</v>
      </c>
      <c r="L1142" s="98">
        <v>486.5</v>
      </c>
      <c r="M1142" s="98">
        <v>2352</v>
      </c>
      <c r="N1142" s="98">
        <v>473.75</v>
      </c>
      <c r="O1142" s="98">
        <v>0</v>
      </c>
      <c r="P1142" s="98">
        <v>669.75</v>
      </c>
      <c r="Q1142" s="98">
        <v>0</v>
      </c>
      <c r="R1142" s="98">
        <v>89</v>
      </c>
      <c r="S1142" s="98">
        <v>4810</v>
      </c>
      <c r="T1142" s="98">
        <v>17.600000000000001</v>
      </c>
    </row>
    <row r="1143" spans="8:20">
      <c r="H1143" s="139">
        <v>41780</v>
      </c>
      <c r="I1143" s="98">
        <v>4699</v>
      </c>
      <c r="J1143" s="98">
        <v>1507</v>
      </c>
      <c r="K1143" s="98">
        <v>3890</v>
      </c>
      <c r="L1143" s="98">
        <v>498.2</v>
      </c>
      <c r="M1143" s="98">
        <v>2364</v>
      </c>
      <c r="N1143" s="98">
        <v>473.5</v>
      </c>
      <c r="O1143" s="98">
        <v>0</v>
      </c>
      <c r="P1143" s="98">
        <v>663.5</v>
      </c>
      <c r="Q1143" s="98">
        <v>17180</v>
      </c>
      <c r="R1143" s="98">
        <v>89.29</v>
      </c>
      <c r="S1143" s="98">
        <v>4800</v>
      </c>
      <c r="T1143" s="98">
        <v>17.45</v>
      </c>
    </row>
    <row r="1144" spans="8:20">
      <c r="H1144" s="139">
        <v>41781</v>
      </c>
      <c r="I1144" s="98">
        <v>4699</v>
      </c>
      <c r="J1144" s="98">
        <v>1517</v>
      </c>
      <c r="K1144" s="98">
        <v>3968</v>
      </c>
      <c r="L1144" s="98">
        <v>502</v>
      </c>
      <c r="M1144" s="98">
        <v>2366</v>
      </c>
      <c r="N1144" s="98">
        <v>477</v>
      </c>
      <c r="O1144" s="98">
        <v>0</v>
      </c>
      <c r="P1144" s="98">
        <v>658.5</v>
      </c>
      <c r="Q1144" s="98">
        <v>0</v>
      </c>
      <c r="R1144" s="98">
        <v>87.78</v>
      </c>
      <c r="S1144" s="98">
        <v>4742</v>
      </c>
      <c r="T1144" s="98">
        <v>17.36</v>
      </c>
    </row>
    <row r="1145" spans="8:20">
      <c r="H1145" s="139">
        <v>41782</v>
      </c>
      <c r="I1145" s="98">
        <v>4590</v>
      </c>
      <c r="J1145" s="98">
        <v>1513</v>
      </c>
      <c r="K1145" s="98">
        <v>3970</v>
      </c>
      <c r="L1145" s="98">
        <v>501.5</v>
      </c>
      <c r="M1145" s="98">
        <v>2360</v>
      </c>
      <c r="N1145" s="98">
        <v>475.5</v>
      </c>
      <c r="O1145" s="98">
        <v>0</v>
      </c>
      <c r="P1145" s="98">
        <v>653</v>
      </c>
      <c r="Q1145" s="98">
        <v>0</v>
      </c>
      <c r="R1145" s="98">
        <v>86.31</v>
      </c>
      <c r="S1145" s="98">
        <v>4731</v>
      </c>
      <c r="T1145" s="98">
        <v>17.45</v>
      </c>
    </row>
    <row r="1146" spans="8:20">
      <c r="H1146" s="139">
        <v>41785</v>
      </c>
      <c r="I1146" s="98">
        <v>4599</v>
      </c>
      <c r="J1146" s="98">
        <v>0</v>
      </c>
      <c r="K1146" s="98">
        <v>3985</v>
      </c>
      <c r="L1146" s="98">
        <v>0</v>
      </c>
      <c r="M1146" s="98">
        <v>2363</v>
      </c>
      <c r="N1146" s="98">
        <v>0</v>
      </c>
      <c r="O1146" s="98">
        <v>0</v>
      </c>
      <c r="P1146" s="98">
        <v>0</v>
      </c>
      <c r="Q1146" s="98">
        <v>0</v>
      </c>
      <c r="R1146" s="98">
        <v>0</v>
      </c>
      <c r="S1146" s="98">
        <v>4746</v>
      </c>
      <c r="T1146" s="98">
        <v>0</v>
      </c>
    </row>
    <row r="1147" spans="8:20">
      <c r="H1147" s="139">
        <v>41786</v>
      </c>
      <c r="I1147" s="98">
        <v>4532</v>
      </c>
      <c r="J1147" s="98">
        <v>1488</v>
      </c>
      <c r="K1147" s="98">
        <v>3946</v>
      </c>
      <c r="L1147" s="98">
        <v>494</v>
      </c>
      <c r="M1147" s="98">
        <v>2363</v>
      </c>
      <c r="N1147" s="98">
        <v>469.75</v>
      </c>
      <c r="O1147" s="98">
        <v>0</v>
      </c>
      <c r="P1147" s="98">
        <v>641</v>
      </c>
      <c r="Q1147" s="98">
        <v>17145</v>
      </c>
      <c r="R1147" s="98">
        <v>84.97</v>
      </c>
      <c r="S1147" s="98">
        <v>4731</v>
      </c>
      <c r="T1147" s="98">
        <v>17.010000000000002</v>
      </c>
    </row>
    <row r="1148" spans="8:20">
      <c r="H1148" s="139">
        <v>41787</v>
      </c>
      <c r="I1148" s="98">
        <v>4658</v>
      </c>
      <c r="J1148" s="98">
        <v>1497.5</v>
      </c>
      <c r="K1148" s="98">
        <v>3942</v>
      </c>
      <c r="L1148" s="98">
        <v>498</v>
      </c>
      <c r="M1148" s="98">
        <v>2363</v>
      </c>
      <c r="N1148" s="98">
        <v>472.25</v>
      </c>
      <c r="O1148" s="98">
        <v>0</v>
      </c>
      <c r="P1148" s="98">
        <v>638.5</v>
      </c>
      <c r="Q1148" s="98">
        <v>0</v>
      </c>
      <c r="R1148" s="98">
        <v>84.87</v>
      </c>
      <c r="S1148" s="98">
        <v>4727</v>
      </c>
      <c r="T1148" s="98">
        <v>17.149999999999999</v>
      </c>
    </row>
    <row r="1149" spans="8:20">
      <c r="H1149" s="139">
        <v>41788</v>
      </c>
      <c r="I1149" s="98">
        <v>4640</v>
      </c>
      <c r="J1149" s="98">
        <v>1498.5</v>
      </c>
      <c r="K1149" s="98">
        <v>3959</v>
      </c>
      <c r="L1149" s="98">
        <v>498.5</v>
      </c>
      <c r="M1149" s="98">
        <v>2374</v>
      </c>
      <c r="N1149" s="98">
        <v>469.75</v>
      </c>
      <c r="O1149" s="98">
        <v>0</v>
      </c>
      <c r="P1149" s="98">
        <v>632</v>
      </c>
      <c r="Q1149" s="98">
        <v>17030</v>
      </c>
      <c r="R1149" s="98">
        <v>86.15</v>
      </c>
      <c r="S1149" s="98">
        <v>4753</v>
      </c>
      <c r="T1149" s="98">
        <v>17.5</v>
      </c>
    </row>
    <row r="1150" spans="8:20">
      <c r="H1150" s="139">
        <v>41789</v>
      </c>
      <c r="I1150" s="98">
        <v>4643</v>
      </c>
      <c r="J1150" s="98">
        <v>1490</v>
      </c>
      <c r="K1150" s="98">
        <v>3897</v>
      </c>
      <c r="L1150" s="98">
        <v>499.5</v>
      </c>
      <c r="M1150" s="98">
        <v>2390</v>
      </c>
      <c r="N1150" s="98">
        <v>465</v>
      </c>
      <c r="O1150" s="98">
        <v>0</v>
      </c>
      <c r="P1150" s="98">
        <v>627.5</v>
      </c>
      <c r="Q1150" s="98">
        <v>0</v>
      </c>
      <c r="R1150" s="98">
        <v>86.27</v>
      </c>
      <c r="S1150" s="98">
        <v>0</v>
      </c>
      <c r="T1150" s="98">
        <v>17.37</v>
      </c>
    </row>
    <row r="1151" spans="8:20">
      <c r="H1151" s="139">
        <v>41792</v>
      </c>
      <c r="I1151" s="98">
        <v>0</v>
      </c>
      <c r="J1151" s="98">
        <v>1499</v>
      </c>
      <c r="K1151" s="98">
        <v>0</v>
      </c>
      <c r="L1151" s="98">
        <v>505.2</v>
      </c>
      <c r="M1151" s="98">
        <v>0</v>
      </c>
      <c r="N1151" s="98">
        <v>465</v>
      </c>
      <c r="O1151" s="98">
        <v>0</v>
      </c>
      <c r="P1151" s="98">
        <v>620</v>
      </c>
      <c r="Q1151" s="98">
        <v>0</v>
      </c>
      <c r="R1151" s="98">
        <v>86.48</v>
      </c>
      <c r="S1151" s="98">
        <v>0</v>
      </c>
      <c r="T1151" s="98">
        <v>17.16</v>
      </c>
    </row>
    <row r="1152" spans="8:20">
      <c r="H1152" s="139">
        <v>41793</v>
      </c>
      <c r="I1152" s="98">
        <v>4581</v>
      </c>
      <c r="J1152" s="98">
        <v>1481.5</v>
      </c>
      <c r="K1152" s="98">
        <v>3846</v>
      </c>
      <c r="L1152" s="98">
        <v>499.9</v>
      </c>
      <c r="M1152" s="98">
        <v>2390</v>
      </c>
      <c r="N1152" s="98">
        <v>457.25</v>
      </c>
      <c r="O1152" s="98">
        <v>0</v>
      </c>
      <c r="P1152" s="98">
        <v>613</v>
      </c>
      <c r="Q1152" s="98">
        <v>0</v>
      </c>
      <c r="R1152" s="98">
        <v>87.36</v>
      </c>
      <c r="S1152" s="98">
        <v>4747</v>
      </c>
      <c r="T1152" s="98">
        <v>17.170000000000002</v>
      </c>
    </row>
    <row r="1153" spans="8:20">
      <c r="H1153" s="139">
        <v>41794</v>
      </c>
      <c r="I1153" s="98">
        <v>4580</v>
      </c>
      <c r="J1153" s="98">
        <v>1481</v>
      </c>
      <c r="K1153" s="98">
        <v>3827</v>
      </c>
      <c r="L1153" s="98">
        <v>497</v>
      </c>
      <c r="M1153" s="98">
        <v>2373</v>
      </c>
      <c r="N1153" s="98">
        <v>457</v>
      </c>
      <c r="O1153" s="98">
        <v>0</v>
      </c>
      <c r="P1153" s="98">
        <v>614.5</v>
      </c>
      <c r="Q1153" s="98">
        <v>0</v>
      </c>
      <c r="R1153" s="98">
        <v>86.08</v>
      </c>
      <c r="S1153" s="98">
        <v>4710</v>
      </c>
      <c r="T1153" s="98">
        <v>17.03</v>
      </c>
    </row>
    <row r="1154" spans="8:20">
      <c r="H1154" s="139">
        <v>41795</v>
      </c>
      <c r="I1154" s="98">
        <v>4581</v>
      </c>
      <c r="J1154" s="98">
        <v>1462</v>
      </c>
      <c r="K1154" s="98">
        <v>3788</v>
      </c>
      <c r="L1154" s="98">
        <v>490.7</v>
      </c>
      <c r="M1154" s="98">
        <v>2387</v>
      </c>
      <c r="N1154" s="98">
        <v>449.5</v>
      </c>
      <c r="O1154" s="98">
        <v>0</v>
      </c>
      <c r="P1154" s="98">
        <v>607</v>
      </c>
      <c r="Q1154" s="98">
        <v>0</v>
      </c>
      <c r="R1154" s="98">
        <v>85.5</v>
      </c>
      <c r="S1154" s="98">
        <v>4705</v>
      </c>
      <c r="T1154" s="98">
        <v>16.850000000000001</v>
      </c>
    </row>
    <row r="1155" spans="8:20">
      <c r="H1155" s="139">
        <v>41796</v>
      </c>
      <c r="I1155" s="98">
        <v>4570</v>
      </c>
      <c r="J1155" s="98">
        <v>1458</v>
      </c>
      <c r="K1155" s="98">
        <v>3761</v>
      </c>
      <c r="L1155" s="98">
        <v>487.6</v>
      </c>
      <c r="M1155" s="98">
        <v>2387</v>
      </c>
      <c r="N1155" s="98">
        <v>458.5</v>
      </c>
      <c r="O1155" s="98">
        <v>0</v>
      </c>
      <c r="P1155" s="98">
        <v>618.75</v>
      </c>
      <c r="Q1155" s="98">
        <v>16995</v>
      </c>
      <c r="R1155" s="98">
        <v>84.78</v>
      </c>
      <c r="S1155" s="98">
        <v>4700</v>
      </c>
      <c r="T1155" s="98">
        <v>16.98</v>
      </c>
    </row>
    <row r="1156" spans="8:20">
      <c r="H1156" s="139">
        <v>41799</v>
      </c>
      <c r="I1156" s="98">
        <v>4570</v>
      </c>
      <c r="J1156" s="98">
        <v>1457</v>
      </c>
      <c r="K1156" s="98">
        <v>3790</v>
      </c>
      <c r="L1156" s="98">
        <v>482</v>
      </c>
      <c r="M1156" s="98">
        <v>2387</v>
      </c>
      <c r="N1156" s="98">
        <v>451</v>
      </c>
      <c r="O1156" s="98">
        <v>0</v>
      </c>
      <c r="P1156" s="98">
        <v>613.5</v>
      </c>
      <c r="Q1156" s="98">
        <v>0</v>
      </c>
      <c r="R1156" s="98">
        <v>84.55</v>
      </c>
      <c r="S1156" s="98">
        <v>4690</v>
      </c>
      <c r="T1156" s="98">
        <v>17.03</v>
      </c>
    </row>
    <row r="1157" spans="8:20">
      <c r="H1157" s="139">
        <v>41800</v>
      </c>
      <c r="I1157" s="98">
        <v>4570</v>
      </c>
      <c r="J1157" s="98">
        <v>1461.5</v>
      </c>
      <c r="K1157" s="98">
        <v>3768</v>
      </c>
      <c r="L1157" s="98">
        <v>484</v>
      </c>
      <c r="M1157" s="98">
        <v>2387</v>
      </c>
      <c r="N1157" s="98">
        <v>445.25</v>
      </c>
      <c r="O1157" s="98">
        <v>0</v>
      </c>
      <c r="P1157" s="98">
        <v>601</v>
      </c>
      <c r="Q1157" s="98">
        <v>0</v>
      </c>
      <c r="R1157" s="98">
        <v>86.3</v>
      </c>
      <c r="S1157" s="98">
        <v>4658</v>
      </c>
      <c r="T1157" s="98">
        <v>16.940000000000001</v>
      </c>
    </row>
    <row r="1158" spans="8:20">
      <c r="H1158" s="139">
        <v>41801</v>
      </c>
      <c r="I1158" s="98">
        <v>4570</v>
      </c>
      <c r="J1158" s="98">
        <v>1445</v>
      </c>
      <c r="K1158" s="98">
        <v>3767</v>
      </c>
      <c r="L1158" s="98">
        <v>482</v>
      </c>
      <c r="M1158" s="98">
        <v>2385</v>
      </c>
      <c r="N1158" s="98">
        <v>440.5</v>
      </c>
      <c r="O1158" s="98">
        <v>0</v>
      </c>
      <c r="P1158" s="98">
        <v>589.5</v>
      </c>
      <c r="Q1158" s="98">
        <v>16985</v>
      </c>
      <c r="R1158" s="98">
        <v>85.51</v>
      </c>
      <c r="S1158" s="98">
        <v>0</v>
      </c>
      <c r="T1158" s="98">
        <v>16.829999999999998</v>
      </c>
    </row>
    <row r="1159" spans="8:20">
      <c r="H1159" s="139">
        <v>41802</v>
      </c>
      <c r="I1159" s="98">
        <v>4570</v>
      </c>
      <c r="J1159" s="98">
        <v>1415.5</v>
      </c>
      <c r="K1159" s="98">
        <v>3787</v>
      </c>
      <c r="L1159" s="98">
        <v>471</v>
      </c>
      <c r="M1159" s="98">
        <v>2382</v>
      </c>
      <c r="N1159" s="98">
        <v>444.5</v>
      </c>
      <c r="O1159" s="98">
        <v>0</v>
      </c>
      <c r="P1159" s="98">
        <v>584</v>
      </c>
      <c r="Q1159" s="98">
        <v>0</v>
      </c>
      <c r="R1159" s="98">
        <v>85.62</v>
      </c>
      <c r="S1159" s="98">
        <v>4590</v>
      </c>
      <c r="T1159" s="98">
        <v>16.690000000000001</v>
      </c>
    </row>
    <row r="1160" spans="8:20">
      <c r="H1160" s="139">
        <v>41803</v>
      </c>
      <c r="I1160" s="98">
        <v>4570</v>
      </c>
      <c r="J1160" s="98">
        <v>1424.5</v>
      </c>
      <c r="K1160" s="98">
        <v>3734</v>
      </c>
      <c r="L1160" s="98">
        <v>467.9</v>
      </c>
      <c r="M1160" s="98">
        <v>2367</v>
      </c>
      <c r="N1160" s="98">
        <v>446.75</v>
      </c>
      <c r="O1160" s="98">
        <v>0</v>
      </c>
      <c r="P1160" s="98">
        <v>586</v>
      </c>
      <c r="Q1160" s="98">
        <v>0</v>
      </c>
      <c r="R1160" s="98">
        <v>86.98</v>
      </c>
      <c r="S1160" s="98">
        <v>4540</v>
      </c>
      <c r="T1160" s="98">
        <v>17.02</v>
      </c>
    </row>
    <row r="1161" spans="8:20">
      <c r="H1161" s="139">
        <v>41806</v>
      </c>
      <c r="I1161" s="98">
        <v>4570</v>
      </c>
      <c r="J1161" s="98">
        <v>1421.5</v>
      </c>
      <c r="K1161" s="98">
        <v>3762</v>
      </c>
      <c r="L1161" s="98">
        <v>462.3</v>
      </c>
      <c r="M1161" s="98">
        <v>2408</v>
      </c>
      <c r="N1161" s="98">
        <v>441</v>
      </c>
      <c r="O1161" s="98">
        <v>0</v>
      </c>
      <c r="P1161" s="98">
        <v>581.5</v>
      </c>
      <c r="Q1161" s="98">
        <v>0</v>
      </c>
      <c r="R1161" s="98">
        <v>87.65</v>
      </c>
      <c r="S1161" s="98">
        <v>4617</v>
      </c>
      <c r="T1161" s="98">
        <v>17.13</v>
      </c>
    </row>
    <row r="1162" spans="8:20">
      <c r="H1162" s="139">
        <v>41807</v>
      </c>
      <c r="I1162" s="98">
        <v>4572</v>
      </c>
      <c r="J1162" s="98">
        <v>1398</v>
      </c>
      <c r="K1162" s="98">
        <v>3701</v>
      </c>
      <c r="L1162" s="98">
        <v>450.5</v>
      </c>
      <c r="M1162" s="98">
        <v>2391</v>
      </c>
      <c r="N1162" s="98">
        <v>439</v>
      </c>
      <c r="O1162" s="98">
        <v>0</v>
      </c>
      <c r="P1162" s="98">
        <v>581.5</v>
      </c>
      <c r="Q1162" s="98">
        <v>0</v>
      </c>
      <c r="R1162" s="98">
        <v>90.06</v>
      </c>
      <c r="S1162" s="98">
        <v>0</v>
      </c>
      <c r="T1162" s="98">
        <v>17.100000000000001</v>
      </c>
    </row>
    <row r="1163" spans="8:20">
      <c r="H1163" s="139">
        <v>41808</v>
      </c>
      <c r="I1163" s="98">
        <v>4578</v>
      </c>
      <c r="J1163" s="98">
        <v>1409</v>
      </c>
      <c r="K1163" s="98">
        <v>3690</v>
      </c>
      <c r="L1163" s="98">
        <v>453.2</v>
      </c>
      <c r="M1163" s="98">
        <v>2391</v>
      </c>
      <c r="N1163" s="98">
        <v>441</v>
      </c>
      <c r="O1163" s="98">
        <v>0</v>
      </c>
      <c r="P1163" s="98">
        <v>586.25</v>
      </c>
      <c r="Q1163" s="98">
        <v>0</v>
      </c>
      <c r="R1163" s="98">
        <v>91.15</v>
      </c>
      <c r="S1163" s="98">
        <v>4620</v>
      </c>
      <c r="T1163" s="98">
        <v>17.489999999999998</v>
      </c>
    </row>
    <row r="1164" spans="8:20">
      <c r="H1164" s="139">
        <v>41809</v>
      </c>
      <c r="I1164" s="98">
        <v>4606</v>
      </c>
      <c r="J1164" s="98">
        <v>1420</v>
      </c>
      <c r="K1164" s="98">
        <v>3678</v>
      </c>
      <c r="L1164" s="98">
        <v>450.2</v>
      </c>
      <c r="M1164" s="98">
        <v>2391</v>
      </c>
      <c r="N1164" s="98">
        <v>449.5</v>
      </c>
      <c r="O1164" s="98">
        <v>0</v>
      </c>
      <c r="P1164" s="98">
        <v>593.5</v>
      </c>
      <c r="Q1164" s="98">
        <v>0</v>
      </c>
      <c r="R1164" s="98">
        <v>88.36</v>
      </c>
      <c r="S1164" s="98">
        <v>4640</v>
      </c>
      <c r="T1164" s="98">
        <v>17.93</v>
      </c>
    </row>
    <row r="1165" spans="8:20">
      <c r="H1165" s="139">
        <v>41810</v>
      </c>
      <c r="I1165" s="98">
        <v>4560</v>
      </c>
      <c r="J1165" s="98">
        <v>1418</v>
      </c>
      <c r="K1165" s="98">
        <v>3651</v>
      </c>
      <c r="L1165" s="98">
        <v>462</v>
      </c>
      <c r="M1165" s="98">
        <v>2447</v>
      </c>
      <c r="N1165" s="98">
        <v>451.5</v>
      </c>
      <c r="O1165" s="98">
        <v>0</v>
      </c>
      <c r="P1165" s="98">
        <v>585</v>
      </c>
      <c r="Q1165" s="98">
        <v>16850</v>
      </c>
      <c r="R1165" s="98">
        <v>88.16</v>
      </c>
      <c r="S1165" s="98">
        <v>4624</v>
      </c>
      <c r="T1165" s="98">
        <v>17.91</v>
      </c>
    </row>
    <row r="1166" spans="8:20">
      <c r="H1166" s="139">
        <v>41813</v>
      </c>
      <c r="I1166" s="98">
        <v>4505</v>
      </c>
      <c r="J1166" s="98">
        <v>1428</v>
      </c>
      <c r="K1166" s="98">
        <v>3677</v>
      </c>
      <c r="L1166" s="98">
        <v>455.8</v>
      </c>
      <c r="M1166" s="98">
        <v>2475</v>
      </c>
      <c r="N1166" s="98">
        <v>444.25</v>
      </c>
      <c r="O1166" s="98">
        <v>0</v>
      </c>
      <c r="P1166" s="98">
        <v>579</v>
      </c>
      <c r="Q1166" s="98">
        <v>0</v>
      </c>
      <c r="R1166" s="98">
        <v>87.52</v>
      </c>
      <c r="S1166" s="98">
        <v>4660</v>
      </c>
      <c r="T1166" s="98">
        <v>17.78</v>
      </c>
    </row>
    <row r="1167" spans="8:20">
      <c r="H1167" s="139">
        <v>41814</v>
      </c>
      <c r="I1167" s="98">
        <v>4591</v>
      </c>
      <c r="J1167" s="98">
        <v>1413</v>
      </c>
      <c r="K1167" s="98">
        <v>3665</v>
      </c>
      <c r="L1167" s="98">
        <v>449.3</v>
      </c>
      <c r="M1167" s="98">
        <v>2423</v>
      </c>
      <c r="N1167" s="98">
        <v>442.5</v>
      </c>
      <c r="O1167" s="98">
        <v>0</v>
      </c>
      <c r="P1167" s="98">
        <v>571.5</v>
      </c>
      <c r="Q1167" s="98">
        <v>0</v>
      </c>
      <c r="R1167" s="98">
        <v>76.55</v>
      </c>
      <c r="S1167" s="98">
        <v>4600</v>
      </c>
      <c r="T1167" s="98">
        <v>17.84</v>
      </c>
    </row>
    <row r="1168" spans="8:20">
      <c r="H1168" s="139">
        <v>41815</v>
      </c>
      <c r="I1168" s="98">
        <v>4570</v>
      </c>
      <c r="J1168" s="98">
        <v>1415</v>
      </c>
      <c r="K1168" s="98">
        <v>3642</v>
      </c>
      <c r="L1168" s="98">
        <v>451.9</v>
      </c>
      <c r="M1168" s="98">
        <v>2420</v>
      </c>
      <c r="N1168" s="98">
        <v>441.25</v>
      </c>
      <c r="O1168" s="98">
        <v>0</v>
      </c>
      <c r="P1168" s="98">
        <v>575.5</v>
      </c>
      <c r="Q1168" s="98">
        <v>0</v>
      </c>
      <c r="R1168" s="98">
        <v>74.900000000000006</v>
      </c>
      <c r="S1168" s="98">
        <v>4614</v>
      </c>
      <c r="T1168" s="98">
        <v>17.77</v>
      </c>
    </row>
    <row r="1169" spans="8:20">
      <c r="H1169" s="139">
        <v>41816</v>
      </c>
      <c r="I1169" s="98">
        <v>4660</v>
      </c>
      <c r="J1169" s="98">
        <v>1435.5</v>
      </c>
      <c r="K1169" s="98">
        <v>3642</v>
      </c>
      <c r="L1169" s="98">
        <v>467</v>
      </c>
      <c r="M1169" s="98">
        <v>2327</v>
      </c>
      <c r="N1169" s="98">
        <v>443</v>
      </c>
      <c r="O1169" s="98">
        <v>0</v>
      </c>
      <c r="P1169" s="98">
        <v>580</v>
      </c>
      <c r="Q1169" s="98">
        <v>0</v>
      </c>
      <c r="R1169" s="98">
        <v>74.12</v>
      </c>
      <c r="S1169" s="98">
        <v>4640</v>
      </c>
      <c r="T1169" s="98">
        <v>17.61</v>
      </c>
    </row>
    <row r="1170" spans="8:20">
      <c r="H1170" s="139">
        <v>41817</v>
      </c>
      <c r="I1170" s="98">
        <v>4480</v>
      </c>
      <c r="J1170" s="98">
        <v>1432</v>
      </c>
      <c r="K1170" s="98">
        <v>3632</v>
      </c>
      <c r="L1170" s="98">
        <v>469.5</v>
      </c>
      <c r="M1170" s="98">
        <v>2363</v>
      </c>
      <c r="N1170" s="98">
        <v>443</v>
      </c>
      <c r="O1170" s="98">
        <v>0</v>
      </c>
      <c r="P1170" s="98">
        <v>585</v>
      </c>
      <c r="Q1170" s="98">
        <v>0</v>
      </c>
      <c r="R1170" s="98">
        <v>74.3</v>
      </c>
      <c r="S1170" s="98">
        <v>4614</v>
      </c>
      <c r="T1170" s="98">
        <v>17</v>
      </c>
    </row>
    <row r="1171" spans="8:20">
      <c r="H1171" s="139">
        <v>41820</v>
      </c>
      <c r="I1171" s="98">
        <v>4480</v>
      </c>
      <c r="J1171" s="98">
        <v>1401.5</v>
      </c>
      <c r="K1171" s="98">
        <v>3616</v>
      </c>
      <c r="L1171" s="98">
        <v>457</v>
      </c>
      <c r="M1171" s="98">
        <v>2363</v>
      </c>
      <c r="N1171" s="98">
        <v>424</v>
      </c>
      <c r="O1171" s="98">
        <v>0</v>
      </c>
      <c r="P1171" s="98">
        <v>565.25</v>
      </c>
      <c r="Q1171" s="98">
        <v>16600</v>
      </c>
      <c r="R1171" s="98">
        <v>73.38</v>
      </c>
      <c r="S1171" s="98">
        <v>4566</v>
      </c>
      <c r="T1171" s="98">
        <v>16.63</v>
      </c>
    </row>
    <row r="1172" spans="8:20">
      <c r="H1172" s="139">
        <v>41821</v>
      </c>
      <c r="I1172" s="98">
        <v>4573</v>
      </c>
      <c r="J1172" s="98">
        <v>1400</v>
      </c>
      <c r="K1172" s="98">
        <v>3500</v>
      </c>
      <c r="L1172" s="98">
        <v>455</v>
      </c>
      <c r="M1172" s="98">
        <v>2363</v>
      </c>
      <c r="N1172" s="98">
        <v>423</v>
      </c>
      <c r="O1172" s="98">
        <v>0</v>
      </c>
      <c r="P1172" s="98">
        <v>559.75</v>
      </c>
      <c r="Q1172" s="98">
        <v>0</v>
      </c>
      <c r="R1172" s="98">
        <v>72.599999999999994</v>
      </c>
      <c r="S1172" s="98">
        <v>4567</v>
      </c>
      <c r="T1172" s="98">
        <v>17.829999999999998</v>
      </c>
    </row>
    <row r="1173" spans="8:20">
      <c r="H1173" s="139">
        <v>41822</v>
      </c>
      <c r="I1173" s="98">
        <v>4573</v>
      </c>
      <c r="J1173" s="98">
        <v>1393.5</v>
      </c>
      <c r="K1173" s="98">
        <v>3550</v>
      </c>
      <c r="L1173" s="98">
        <v>453</v>
      </c>
      <c r="M1173" s="98">
        <v>2363</v>
      </c>
      <c r="N1173" s="98">
        <v>419</v>
      </c>
      <c r="O1173" s="98">
        <v>0</v>
      </c>
      <c r="P1173" s="98">
        <v>562.25</v>
      </c>
      <c r="Q1173" s="98">
        <v>0</v>
      </c>
      <c r="R1173" s="98">
        <v>72.260000000000005</v>
      </c>
      <c r="S1173" s="98">
        <v>0</v>
      </c>
      <c r="T1173" s="98">
        <v>17.95</v>
      </c>
    </row>
    <row r="1174" spans="8:20">
      <c r="H1174" s="139">
        <v>41823</v>
      </c>
      <c r="I1174" s="98">
        <v>4573</v>
      </c>
      <c r="J1174" s="98">
        <v>1387</v>
      </c>
      <c r="K1174" s="98">
        <v>3600</v>
      </c>
      <c r="L1174" s="98">
        <v>448.5</v>
      </c>
      <c r="M1174" s="98">
        <v>2363</v>
      </c>
      <c r="N1174" s="98">
        <v>417.25</v>
      </c>
      <c r="O1174" s="98">
        <v>0</v>
      </c>
      <c r="P1174" s="98">
        <v>567.75</v>
      </c>
      <c r="Q1174" s="98">
        <v>0</v>
      </c>
      <c r="R1174" s="98">
        <v>71.790000000000006</v>
      </c>
      <c r="S1174" s="98">
        <v>4560</v>
      </c>
      <c r="T1174" s="98">
        <v>17.82</v>
      </c>
    </row>
    <row r="1175" spans="8:20">
      <c r="H1175" s="139">
        <v>41824</v>
      </c>
      <c r="I1175" s="98">
        <v>4573</v>
      </c>
      <c r="J1175" s="98">
        <v>0</v>
      </c>
      <c r="K1175" s="98">
        <v>3600</v>
      </c>
      <c r="L1175" s="98">
        <v>0</v>
      </c>
      <c r="M1175" s="98">
        <v>2363</v>
      </c>
      <c r="N1175" s="98">
        <v>0</v>
      </c>
      <c r="O1175" s="98">
        <v>0</v>
      </c>
      <c r="P1175" s="98">
        <v>0</v>
      </c>
      <c r="Q1175" s="98">
        <v>0</v>
      </c>
      <c r="R1175" s="98">
        <v>0</v>
      </c>
      <c r="S1175" s="98">
        <v>0</v>
      </c>
      <c r="T1175" s="98">
        <v>0</v>
      </c>
    </row>
    <row r="1176" spans="8:20">
      <c r="H1176" s="139">
        <v>41827</v>
      </c>
      <c r="I1176" s="98">
        <v>4573</v>
      </c>
      <c r="J1176" s="98">
        <v>1363.5</v>
      </c>
      <c r="K1176" s="98">
        <v>3506</v>
      </c>
      <c r="L1176" s="98">
        <v>445</v>
      </c>
      <c r="M1176" s="98">
        <v>2363</v>
      </c>
      <c r="N1176" s="98">
        <v>410</v>
      </c>
      <c r="O1176" s="98">
        <v>0</v>
      </c>
      <c r="P1176" s="98">
        <v>555.5</v>
      </c>
      <c r="Q1176" s="98">
        <v>0</v>
      </c>
      <c r="R1176" s="98">
        <v>70.23</v>
      </c>
      <c r="S1176" s="98">
        <v>4440</v>
      </c>
      <c r="T1176" s="98">
        <v>17.55</v>
      </c>
    </row>
    <row r="1177" spans="8:20">
      <c r="H1177" s="139">
        <v>41828</v>
      </c>
      <c r="I1177" s="98">
        <v>4573</v>
      </c>
      <c r="J1177" s="98">
        <v>1332</v>
      </c>
      <c r="K1177" s="98">
        <v>3500</v>
      </c>
      <c r="L1177" s="98">
        <v>438.5</v>
      </c>
      <c r="M1177" s="98">
        <v>2363</v>
      </c>
      <c r="N1177" s="98">
        <v>408.5</v>
      </c>
      <c r="O1177" s="98">
        <v>0</v>
      </c>
      <c r="P1177" s="98">
        <v>547.5</v>
      </c>
      <c r="Q1177" s="98">
        <v>0</v>
      </c>
      <c r="R1177" s="98">
        <v>70.09</v>
      </c>
      <c r="S1177" s="98">
        <v>4450</v>
      </c>
      <c r="T1177" s="98">
        <v>17.72</v>
      </c>
    </row>
    <row r="1178" spans="8:20">
      <c r="H1178" s="139">
        <v>41829</v>
      </c>
      <c r="I1178" s="98">
        <v>4573</v>
      </c>
      <c r="J1178" s="98">
        <v>1337</v>
      </c>
      <c r="K1178" s="98">
        <v>3500</v>
      </c>
      <c r="L1178" s="98">
        <v>439</v>
      </c>
      <c r="M1178" s="98">
        <v>2363</v>
      </c>
      <c r="N1178" s="98">
        <v>404.75</v>
      </c>
      <c r="O1178" s="98">
        <v>0</v>
      </c>
      <c r="P1178" s="98">
        <v>537.75</v>
      </c>
      <c r="Q1178" s="98">
        <v>0</v>
      </c>
      <c r="R1178" s="98">
        <v>70.55</v>
      </c>
      <c r="S1178" s="98">
        <v>4446</v>
      </c>
      <c r="T1178" s="98">
        <v>17.47</v>
      </c>
    </row>
    <row r="1179" spans="8:20">
      <c r="H1179" s="139">
        <v>41830</v>
      </c>
      <c r="I1179" s="98">
        <v>4573</v>
      </c>
      <c r="J1179" s="98">
        <v>1329.75</v>
      </c>
      <c r="K1179" s="98">
        <v>3500</v>
      </c>
      <c r="L1179" s="98">
        <v>434</v>
      </c>
      <c r="M1179" s="98">
        <v>2363</v>
      </c>
      <c r="N1179" s="98">
        <v>400.75</v>
      </c>
      <c r="O1179" s="98">
        <v>0</v>
      </c>
      <c r="P1179" s="98">
        <v>536.25</v>
      </c>
      <c r="Q1179" s="98">
        <v>0</v>
      </c>
      <c r="R1179" s="98">
        <v>68.900000000000006</v>
      </c>
      <c r="S1179" s="98">
        <v>4466</v>
      </c>
      <c r="T1179" s="98">
        <v>17.27</v>
      </c>
    </row>
    <row r="1180" spans="8:20">
      <c r="H1180" s="139">
        <v>41831</v>
      </c>
      <c r="I1180" s="98">
        <v>4573</v>
      </c>
      <c r="J1180" s="98">
        <v>1297</v>
      </c>
      <c r="K1180" s="98">
        <v>3450</v>
      </c>
      <c r="L1180" s="98">
        <v>421</v>
      </c>
      <c r="M1180" s="98">
        <v>2363</v>
      </c>
      <c r="N1180" s="98">
        <v>398</v>
      </c>
      <c r="O1180" s="98">
        <v>0</v>
      </c>
      <c r="P1180" s="98">
        <v>518.25</v>
      </c>
      <c r="Q1180" s="98">
        <v>0</v>
      </c>
      <c r="R1180" s="98">
        <v>68.739999999999995</v>
      </c>
      <c r="S1180" s="98">
        <v>4433</v>
      </c>
      <c r="T1180" s="98">
        <v>17.04</v>
      </c>
    </row>
    <row r="1181" spans="8:20">
      <c r="H1181" s="139">
        <v>41834</v>
      </c>
      <c r="I1181" s="98">
        <v>4573</v>
      </c>
      <c r="J1181" s="98">
        <v>1293.5</v>
      </c>
      <c r="K1181" s="98">
        <v>3450</v>
      </c>
      <c r="L1181" s="98">
        <v>412</v>
      </c>
      <c r="M1181" s="98">
        <v>2363</v>
      </c>
      <c r="N1181" s="98">
        <v>390</v>
      </c>
      <c r="O1181" s="98">
        <v>0</v>
      </c>
      <c r="P1181" s="98">
        <v>546.5</v>
      </c>
      <c r="Q1181" s="98">
        <v>0</v>
      </c>
      <c r="R1181" s="98">
        <v>68.599999999999994</v>
      </c>
      <c r="S1181" s="98">
        <v>4420</v>
      </c>
      <c r="T1181" s="98">
        <v>17.21</v>
      </c>
    </row>
    <row r="1182" spans="8:20">
      <c r="H1182" s="139">
        <v>41835</v>
      </c>
      <c r="I1182" s="98">
        <v>4293</v>
      </c>
      <c r="J1182" s="98">
        <v>1180</v>
      </c>
      <c r="K1182" s="98">
        <v>3570</v>
      </c>
      <c r="L1182" s="98">
        <v>378</v>
      </c>
      <c r="M1182" s="98">
        <v>2430</v>
      </c>
      <c r="N1182" s="98">
        <v>374.25</v>
      </c>
      <c r="O1182" s="98">
        <v>0</v>
      </c>
      <c r="P1182" s="98">
        <v>537.75</v>
      </c>
      <c r="Q1182" s="98">
        <v>16790</v>
      </c>
      <c r="R1182" s="98">
        <v>68.25</v>
      </c>
      <c r="S1182" s="98">
        <v>4507</v>
      </c>
      <c r="T1182" s="98">
        <v>17.23</v>
      </c>
    </row>
    <row r="1183" spans="8:20">
      <c r="H1183" s="139">
        <v>41836</v>
      </c>
      <c r="I1183" s="98">
        <v>4300</v>
      </c>
      <c r="J1183" s="98">
        <v>1187.25</v>
      </c>
      <c r="K1183" s="98">
        <v>3607</v>
      </c>
      <c r="L1183" s="98">
        <v>383.1</v>
      </c>
      <c r="M1183" s="98">
        <v>2430</v>
      </c>
      <c r="N1183" s="98">
        <v>378.25</v>
      </c>
      <c r="O1183" s="98">
        <v>0</v>
      </c>
      <c r="P1183" s="98">
        <v>537.75</v>
      </c>
      <c r="Q1183" s="98">
        <v>16850</v>
      </c>
      <c r="R1183" s="98">
        <v>68.39</v>
      </c>
      <c r="S1183" s="98">
        <v>4512</v>
      </c>
      <c r="T1183" s="98">
        <v>17.07</v>
      </c>
    </row>
    <row r="1184" spans="8:20">
      <c r="H1184" s="139">
        <v>41837</v>
      </c>
      <c r="I1184" s="98">
        <v>4295</v>
      </c>
      <c r="J1184" s="98">
        <v>1171</v>
      </c>
      <c r="K1184" s="98">
        <v>3597</v>
      </c>
      <c r="L1184" s="98">
        <v>379.6</v>
      </c>
      <c r="M1184" s="98">
        <v>2434</v>
      </c>
      <c r="N1184" s="98">
        <v>379.25</v>
      </c>
      <c r="O1184" s="98">
        <v>0</v>
      </c>
      <c r="P1184" s="98">
        <v>550.5</v>
      </c>
      <c r="Q1184" s="98">
        <v>16775</v>
      </c>
      <c r="R1184" s="98">
        <v>68.45</v>
      </c>
      <c r="S1184" s="98">
        <v>4515</v>
      </c>
      <c r="T1184" s="98">
        <v>16.96</v>
      </c>
    </row>
    <row r="1185" spans="8:20">
      <c r="H1185" s="139">
        <v>41838</v>
      </c>
      <c r="I1185" s="98">
        <v>4298</v>
      </c>
      <c r="J1185" s="98">
        <v>1177</v>
      </c>
      <c r="K1185" s="98">
        <v>3579</v>
      </c>
      <c r="L1185" s="98">
        <v>379.2</v>
      </c>
      <c r="M1185" s="98">
        <v>2434</v>
      </c>
      <c r="N1185" s="98">
        <v>370.25</v>
      </c>
      <c r="O1185" s="98">
        <v>0</v>
      </c>
      <c r="P1185" s="98">
        <v>532.5</v>
      </c>
      <c r="Q1185" s="98">
        <v>16935</v>
      </c>
      <c r="R1185" s="98">
        <v>68.63</v>
      </c>
      <c r="S1185" s="98">
        <v>4534</v>
      </c>
      <c r="T1185" s="98">
        <v>16.97</v>
      </c>
    </row>
    <row r="1186" spans="8:20">
      <c r="H1186" s="139">
        <v>41841</v>
      </c>
      <c r="I1186" s="98">
        <v>4339</v>
      </c>
      <c r="J1186" s="98">
        <v>1173</v>
      </c>
      <c r="K1186" s="98">
        <v>3565</v>
      </c>
      <c r="L1186" s="98">
        <v>380.5</v>
      </c>
      <c r="M1186" s="98">
        <v>2435</v>
      </c>
      <c r="N1186" s="98">
        <v>364.75</v>
      </c>
      <c r="O1186" s="98">
        <v>0</v>
      </c>
      <c r="P1186" s="98">
        <v>529</v>
      </c>
      <c r="Q1186" s="98">
        <v>16930</v>
      </c>
      <c r="R1186" s="98">
        <v>68.52</v>
      </c>
      <c r="S1186" s="98">
        <v>4528</v>
      </c>
      <c r="T1186" s="98">
        <v>17.260000000000002</v>
      </c>
    </row>
    <row r="1187" spans="8:20">
      <c r="H1187" s="139">
        <v>41842</v>
      </c>
      <c r="I1187" s="98">
        <v>4406</v>
      </c>
      <c r="J1187" s="98">
        <v>1183</v>
      </c>
      <c r="K1187" s="98">
        <v>3579</v>
      </c>
      <c r="L1187" s="98">
        <v>381.8</v>
      </c>
      <c r="M1187" s="98">
        <v>2449</v>
      </c>
      <c r="N1187" s="98">
        <v>360</v>
      </c>
      <c r="O1187" s="98">
        <v>0</v>
      </c>
      <c r="P1187" s="98">
        <v>525.5</v>
      </c>
      <c r="Q1187" s="98">
        <v>17020</v>
      </c>
      <c r="R1187" s="98">
        <v>68.8</v>
      </c>
      <c r="S1187" s="98">
        <v>4584</v>
      </c>
      <c r="T1187" s="98">
        <v>17.190000000000001</v>
      </c>
    </row>
    <row r="1188" spans="8:20">
      <c r="H1188" s="139">
        <v>41843</v>
      </c>
      <c r="I1188" s="98">
        <v>4399</v>
      </c>
      <c r="J1188" s="98">
        <v>1202</v>
      </c>
      <c r="K1188" s="98">
        <v>3539</v>
      </c>
      <c r="L1188" s="98">
        <v>392.1</v>
      </c>
      <c r="M1188" s="98">
        <v>2436</v>
      </c>
      <c r="N1188" s="98">
        <v>362.25</v>
      </c>
      <c r="O1188" s="98">
        <v>0</v>
      </c>
      <c r="P1188" s="98">
        <v>529</v>
      </c>
      <c r="Q1188" s="98">
        <v>16955</v>
      </c>
      <c r="R1188" s="98">
        <v>68.77</v>
      </c>
      <c r="S1188" s="98">
        <v>4569</v>
      </c>
      <c r="T1188" s="98">
        <v>16.95</v>
      </c>
    </row>
    <row r="1189" spans="8:20">
      <c r="H1189" s="139">
        <v>41844</v>
      </c>
      <c r="I1189" s="98">
        <v>4397</v>
      </c>
      <c r="J1189" s="98">
        <v>1208.25</v>
      </c>
      <c r="K1189" s="98">
        <v>3573</v>
      </c>
      <c r="L1189" s="98">
        <v>395.5</v>
      </c>
      <c r="M1189" s="98">
        <v>2450</v>
      </c>
      <c r="N1189" s="98">
        <v>361.5</v>
      </c>
      <c r="O1189" s="98">
        <v>0</v>
      </c>
      <c r="P1189" s="98">
        <v>529</v>
      </c>
      <c r="Q1189" s="98">
        <v>16925</v>
      </c>
      <c r="R1189" s="98">
        <v>66.400000000000006</v>
      </c>
      <c r="S1189" s="98">
        <v>4517</v>
      </c>
      <c r="T1189" s="98">
        <v>17.059999999999999</v>
      </c>
    </row>
    <row r="1190" spans="8:20">
      <c r="H1190" s="139">
        <v>41845</v>
      </c>
      <c r="I1190" s="98">
        <v>4397</v>
      </c>
      <c r="J1190" s="98">
        <v>1211</v>
      </c>
      <c r="K1190" s="98">
        <v>3576</v>
      </c>
      <c r="L1190" s="98">
        <v>397.5</v>
      </c>
      <c r="M1190" s="98">
        <v>2449</v>
      </c>
      <c r="N1190" s="98">
        <v>362.5</v>
      </c>
      <c r="O1190" s="98">
        <v>0</v>
      </c>
      <c r="P1190" s="98">
        <v>538</v>
      </c>
      <c r="Q1190" s="98">
        <v>16960</v>
      </c>
      <c r="R1190" s="98">
        <v>65.16</v>
      </c>
      <c r="S1190" s="98">
        <v>4512</v>
      </c>
      <c r="T1190" s="98">
        <v>17.14</v>
      </c>
    </row>
    <row r="1191" spans="8:20">
      <c r="H1191" s="139">
        <v>41848</v>
      </c>
      <c r="I1191" s="98">
        <v>4447</v>
      </c>
      <c r="J1191" s="98">
        <v>1233.5</v>
      </c>
      <c r="K1191" s="98">
        <v>3592</v>
      </c>
      <c r="L1191" s="98">
        <v>403.5</v>
      </c>
      <c r="M1191" s="98">
        <v>2478</v>
      </c>
      <c r="N1191" s="98">
        <v>367.25</v>
      </c>
      <c r="O1191" s="98">
        <v>0</v>
      </c>
      <c r="P1191" s="98">
        <v>535.5</v>
      </c>
      <c r="Q1191" s="98">
        <v>17010</v>
      </c>
      <c r="R1191" s="98">
        <v>65.36</v>
      </c>
      <c r="S1191" s="98">
        <v>4570</v>
      </c>
      <c r="T1191" s="98">
        <v>16.95</v>
      </c>
    </row>
    <row r="1192" spans="8:20">
      <c r="H1192" s="139">
        <v>41849</v>
      </c>
      <c r="I1192" s="98">
        <v>4446</v>
      </c>
      <c r="J1192" s="98">
        <v>1226</v>
      </c>
      <c r="K1192" s="98">
        <v>3620</v>
      </c>
      <c r="L1192" s="98">
        <v>396.5</v>
      </c>
      <c r="M1192" s="98">
        <v>2517</v>
      </c>
      <c r="N1192" s="98">
        <v>361.5</v>
      </c>
      <c r="O1192" s="98">
        <v>0</v>
      </c>
      <c r="P1192" s="98">
        <v>521</v>
      </c>
      <c r="Q1192" s="98">
        <v>17070</v>
      </c>
      <c r="R1192" s="98">
        <v>64.44</v>
      </c>
      <c r="S1192" s="98">
        <v>4556</v>
      </c>
      <c r="T1192" s="98">
        <v>16.62</v>
      </c>
    </row>
    <row r="1193" spans="8:20">
      <c r="H1193" s="139">
        <v>41850</v>
      </c>
      <c r="I1193" s="98">
        <v>4447</v>
      </c>
      <c r="J1193" s="98">
        <v>1220.5</v>
      </c>
      <c r="K1193" s="98">
        <v>3647</v>
      </c>
      <c r="L1193" s="98">
        <v>387.6</v>
      </c>
      <c r="M1193" s="98">
        <v>2518</v>
      </c>
      <c r="N1193" s="98">
        <v>361</v>
      </c>
      <c r="O1193" s="98">
        <v>0</v>
      </c>
      <c r="P1193" s="98">
        <v>527.25</v>
      </c>
      <c r="Q1193" s="98">
        <v>17090</v>
      </c>
      <c r="R1193" s="98">
        <v>63.34</v>
      </c>
      <c r="S1193" s="98">
        <v>4514</v>
      </c>
      <c r="T1193" s="98">
        <v>16.64</v>
      </c>
    </row>
    <row r="1194" spans="8:20">
      <c r="H1194" s="139">
        <v>41851</v>
      </c>
      <c r="I1194" s="98">
        <v>4447</v>
      </c>
      <c r="J1194" s="98">
        <v>1227</v>
      </c>
      <c r="K1194" s="98">
        <v>3670</v>
      </c>
      <c r="L1194" s="98">
        <v>391.3</v>
      </c>
      <c r="M1194" s="98">
        <v>2510</v>
      </c>
      <c r="N1194" s="98">
        <v>357</v>
      </c>
      <c r="O1194" s="98">
        <v>0</v>
      </c>
      <c r="P1194" s="98">
        <v>530</v>
      </c>
      <c r="Q1194" s="98">
        <v>17140</v>
      </c>
      <c r="R1194" s="98">
        <v>62.09</v>
      </c>
      <c r="S1194" s="98">
        <v>4523</v>
      </c>
      <c r="T1194" s="98">
        <v>16.440000000000001</v>
      </c>
    </row>
    <row r="1195" spans="8:20">
      <c r="H1195" s="139">
        <v>41852</v>
      </c>
      <c r="I1195" s="98">
        <v>4452</v>
      </c>
      <c r="J1195" s="98">
        <v>1214.25</v>
      </c>
      <c r="K1195" s="98">
        <v>3641</v>
      </c>
      <c r="L1195" s="98">
        <v>388.5</v>
      </c>
      <c r="M1195" s="98">
        <v>2517</v>
      </c>
      <c r="N1195" s="98">
        <v>351.5</v>
      </c>
      <c r="O1195" s="98">
        <v>0</v>
      </c>
      <c r="P1195" s="98">
        <v>534</v>
      </c>
      <c r="Q1195" s="98">
        <v>16900</v>
      </c>
      <c r="R1195" s="98">
        <v>62.49</v>
      </c>
      <c r="S1195" s="98">
        <v>4519</v>
      </c>
      <c r="T1195" s="98">
        <v>16.3</v>
      </c>
    </row>
    <row r="1196" spans="8:20">
      <c r="H1196" s="139">
        <v>41855</v>
      </c>
      <c r="I1196" s="98">
        <v>4481</v>
      </c>
      <c r="J1196" s="98">
        <v>1231.75</v>
      </c>
      <c r="K1196" s="98">
        <v>3641</v>
      </c>
      <c r="L1196" s="98">
        <v>388.3</v>
      </c>
      <c r="M1196" s="98">
        <v>2547</v>
      </c>
      <c r="N1196" s="98">
        <v>359.25</v>
      </c>
      <c r="O1196" s="98">
        <v>0</v>
      </c>
      <c r="P1196" s="98">
        <v>544</v>
      </c>
      <c r="Q1196" s="98">
        <v>17040</v>
      </c>
      <c r="R1196" s="98">
        <v>63.92</v>
      </c>
      <c r="S1196" s="98">
        <v>4574</v>
      </c>
      <c r="T1196" s="98">
        <v>16.29</v>
      </c>
    </row>
    <row r="1197" spans="8:20">
      <c r="H1197" s="139">
        <v>41856</v>
      </c>
      <c r="I1197" s="98">
        <v>4467</v>
      </c>
      <c r="J1197" s="98">
        <v>1220</v>
      </c>
      <c r="K1197" s="98">
        <v>3641</v>
      </c>
      <c r="L1197" s="98">
        <v>382.7</v>
      </c>
      <c r="M1197" s="98">
        <v>2540</v>
      </c>
      <c r="N1197" s="98">
        <v>355.75</v>
      </c>
      <c r="O1197" s="98">
        <v>0</v>
      </c>
      <c r="P1197" s="98">
        <v>552.5</v>
      </c>
      <c r="Q1197" s="98">
        <v>17030</v>
      </c>
      <c r="R1197" s="98">
        <v>63.46</v>
      </c>
      <c r="S1197" s="98">
        <v>4550</v>
      </c>
      <c r="T1197" s="98">
        <v>16.149999999999999</v>
      </c>
    </row>
    <row r="1198" spans="8:20">
      <c r="H1198" s="139">
        <v>41857</v>
      </c>
      <c r="I1198" s="98">
        <v>4457</v>
      </c>
      <c r="J1198" s="98">
        <v>1237.5</v>
      </c>
      <c r="K1198" s="98">
        <v>3641</v>
      </c>
      <c r="L1198" s="98">
        <v>388.8</v>
      </c>
      <c r="M1198" s="98">
        <v>2533</v>
      </c>
      <c r="N1198" s="98">
        <v>363</v>
      </c>
      <c r="O1198" s="98">
        <v>0</v>
      </c>
      <c r="P1198" s="98">
        <v>566.5</v>
      </c>
      <c r="Q1198" s="98">
        <v>16880</v>
      </c>
      <c r="R1198" s="98">
        <v>63.97</v>
      </c>
      <c r="S1198" s="98">
        <v>4556</v>
      </c>
      <c r="T1198" s="98">
        <v>16.329999999999998</v>
      </c>
    </row>
    <row r="1199" spans="8:20">
      <c r="H1199" s="139">
        <v>41858</v>
      </c>
      <c r="I1199" s="98">
        <v>4442</v>
      </c>
      <c r="J1199" s="98">
        <v>1252</v>
      </c>
      <c r="K1199" s="98">
        <v>3641</v>
      </c>
      <c r="L1199" s="98">
        <v>391.8</v>
      </c>
      <c r="M1199" s="98">
        <v>2535</v>
      </c>
      <c r="N1199" s="98">
        <v>359</v>
      </c>
      <c r="O1199" s="98">
        <v>0</v>
      </c>
      <c r="P1199" s="98">
        <v>561.5</v>
      </c>
      <c r="Q1199" s="98">
        <v>16715</v>
      </c>
      <c r="R1199" s="98">
        <v>63.57</v>
      </c>
      <c r="S1199" s="98">
        <v>4557</v>
      </c>
      <c r="T1199" s="98">
        <v>16.07</v>
      </c>
    </row>
    <row r="1200" spans="8:20">
      <c r="H1200" s="139">
        <v>41859</v>
      </c>
      <c r="I1200" s="98">
        <v>4449</v>
      </c>
      <c r="J1200" s="98">
        <v>1285</v>
      </c>
      <c r="K1200" s="98">
        <v>3641</v>
      </c>
      <c r="L1200" s="98">
        <v>397.6</v>
      </c>
      <c r="M1200" s="98">
        <v>2502</v>
      </c>
      <c r="N1200" s="98">
        <v>352</v>
      </c>
      <c r="O1200" s="98">
        <v>0</v>
      </c>
      <c r="P1200" s="98">
        <v>546.5</v>
      </c>
      <c r="Q1200" s="98">
        <v>16815</v>
      </c>
      <c r="R1200" s="98">
        <v>63.81</v>
      </c>
      <c r="S1200" s="98">
        <v>4518</v>
      </c>
      <c r="T1200" s="98">
        <v>16.149999999999999</v>
      </c>
    </row>
    <row r="1201" spans="8:20">
      <c r="H1201" s="139">
        <v>41862</v>
      </c>
      <c r="I1201" s="98">
        <v>4477</v>
      </c>
      <c r="J1201" s="98">
        <v>1313.75</v>
      </c>
      <c r="K1201" s="98">
        <v>3641</v>
      </c>
      <c r="L1201" s="98">
        <v>400.9</v>
      </c>
      <c r="M1201" s="98">
        <v>2508</v>
      </c>
      <c r="N1201" s="98">
        <v>356.25</v>
      </c>
      <c r="O1201" s="98">
        <v>0</v>
      </c>
      <c r="P1201" s="98">
        <v>546.25</v>
      </c>
      <c r="Q1201" s="98">
        <v>17065</v>
      </c>
      <c r="R1201" s="98">
        <v>64.13</v>
      </c>
      <c r="S1201" s="98">
        <v>4501</v>
      </c>
      <c r="T1201" s="98">
        <v>16.23</v>
      </c>
    </row>
    <row r="1202" spans="8:20">
      <c r="H1202" s="139">
        <v>41863</v>
      </c>
      <c r="I1202" s="98">
        <v>4457</v>
      </c>
      <c r="J1202" s="98">
        <v>1292</v>
      </c>
      <c r="K1202" s="98">
        <v>3641</v>
      </c>
      <c r="L1202" s="98">
        <v>403</v>
      </c>
      <c r="M1202" s="98">
        <v>2521</v>
      </c>
      <c r="N1202" s="98">
        <v>358.5</v>
      </c>
      <c r="O1202" s="98">
        <v>0</v>
      </c>
      <c r="P1202" s="98">
        <v>538.25</v>
      </c>
      <c r="Q1202" s="98">
        <v>17150</v>
      </c>
      <c r="R1202" s="98">
        <v>63.03</v>
      </c>
      <c r="S1202" s="98">
        <v>4409</v>
      </c>
      <c r="T1202" s="98">
        <v>16.04</v>
      </c>
    </row>
    <row r="1203" spans="8:20">
      <c r="H1203" s="139">
        <v>41864</v>
      </c>
      <c r="I1203" s="98">
        <v>4523</v>
      </c>
      <c r="J1203" s="98">
        <v>1277.25</v>
      </c>
      <c r="K1203" s="98">
        <v>3641</v>
      </c>
      <c r="L1203" s="98">
        <v>427.5</v>
      </c>
      <c r="M1203" s="98">
        <v>2519</v>
      </c>
      <c r="N1203" s="98">
        <v>358</v>
      </c>
      <c r="O1203" s="98">
        <v>0</v>
      </c>
      <c r="P1203" s="98">
        <v>528</v>
      </c>
      <c r="Q1203" s="98">
        <v>17320</v>
      </c>
      <c r="R1203" s="98">
        <v>64.02</v>
      </c>
      <c r="S1203" s="98">
        <v>4325</v>
      </c>
      <c r="T1203" s="98">
        <v>16.02</v>
      </c>
    </row>
    <row r="1204" spans="8:20">
      <c r="H1204" s="139">
        <v>41865</v>
      </c>
      <c r="I1204" s="98">
        <v>4501</v>
      </c>
      <c r="J1204" s="98">
        <v>1291</v>
      </c>
      <c r="K1204" s="98">
        <v>3641</v>
      </c>
      <c r="L1204" s="98">
        <v>450</v>
      </c>
      <c r="M1204" s="98">
        <v>2540</v>
      </c>
      <c r="N1204" s="98">
        <v>362.25</v>
      </c>
      <c r="O1204" s="98">
        <v>0</v>
      </c>
      <c r="P1204" s="98">
        <v>536.5</v>
      </c>
      <c r="Q1204" s="98">
        <v>17445</v>
      </c>
      <c r="R1204" s="98">
        <v>63.89</v>
      </c>
      <c r="S1204" s="98">
        <v>4332</v>
      </c>
      <c r="T1204" s="98">
        <v>15.93</v>
      </c>
    </row>
    <row r="1205" spans="8:20">
      <c r="H1205" s="139">
        <v>41866</v>
      </c>
      <c r="I1205" s="98">
        <v>4506</v>
      </c>
      <c r="J1205" s="98">
        <v>1102</v>
      </c>
      <c r="K1205" s="98">
        <v>3524</v>
      </c>
      <c r="L1205" s="98">
        <v>386.5</v>
      </c>
      <c r="M1205" s="98">
        <v>2568</v>
      </c>
      <c r="N1205" s="98">
        <v>365.5</v>
      </c>
      <c r="O1205" s="98">
        <v>0</v>
      </c>
      <c r="P1205" s="98">
        <v>551</v>
      </c>
      <c r="Q1205" s="98">
        <v>17425</v>
      </c>
      <c r="R1205" s="98">
        <v>63.6</v>
      </c>
      <c r="S1205" s="98">
        <v>4329</v>
      </c>
      <c r="T1205" s="98">
        <v>15.94</v>
      </c>
    </row>
    <row r="1206" spans="8:20">
      <c r="H1206" s="139">
        <v>41869</v>
      </c>
      <c r="I1206" s="98">
        <v>4497</v>
      </c>
      <c r="J1206" s="98">
        <v>1118.5</v>
      </c>
      <c r="K1206" s="98">
        <v>3535</v>
      </c>
      <c r="L1206" s="98">
        <v>392</v>
      </c>
      <c r="M1206" s="98">
        <v>2576</v>
      </c>
      <c r="N1206" s="98">
        <v>360.25</v>
      </c>
      <c r="O1206" s="98">
        <v>0</v>
      </c>
      <c r="P1206" s="98">
        <v>541.75</v>
      </c>
      <c r="Q1206" s="98">
        <v>17370</v>
      </c>
      <c r="R1206" s="98">
        <v>63.34</v>
      </c>
      <c r="S1206" s="98">
        <v>4346</v>
      </c>
      <c r="T1206" s="98">
        <v>15.65</v>
      </c>
    </row>
    <row r="1207" spans="8:20">
      <c r="H1207" s="139">
        <v>41870</v>
      </c>
      <c r="I1207" s="98">
        <v>4452</v>
      </c>
      <c r="J1207" s="98">
        <v>1119.5</v>
      </c>
      <c r="K1207" s="98">
        <v>3540</v>
      </c>
      <c r="L1207" s="98">
        <v>399.6</v>
      </c>
      <c r="M1207" s="98">
        <v>2554</v>
      </c>
      <c r="N1207" s="98">
        <v>362.5</v>
      </c>
      <c r="O1207" s="98">
        <v>0</v>
      </c>
      <c r="P1207" s="98">
        <v>546.5</v>
      </c>
      <c r="Q1207" s="98">
        <v>17390</v>
      </c>
      <c r="R1207" s="98">
        <v>63.47</v>
      </c>
      <c r="S1207" s="98">
        <v>4341</v>
      </c>
      <c r="T1207" s="98">
        <v>15.46</v>
      </c>
    </row>
    <row r="1208" spans="8:20">
      <c r="H1208" s="139">
        <v>41871</v>
      </c>
      <c r="I1208" s="98">
        <v>4464</v>
      </c>
      <c r="J1208" s="98">
        <v>1119.5</v>
      </c>
      <c r="K1208" s="98">
        <v>3526</v>
      </c>
      <c r="L1208" s="98">
        <v>403.5</v>
      </c>
      <c r="M1208" s="98">
        <v>2559</v>
      </c>
      <c r="N1208" s="98">
        <v>359.5</v>
      </c>
      <c r="O1208" s="98">
        <v>0</v>
      </c>
      <c r="P1208" s="98">
        <v>539</v>
      </c>
      <c r="Q1208" s="98">
        <v>17435</v>
      </c>
      <c r="R1208" s="98">
        <v>65.319999999999993</v>
      </c>
      <c r="S1208" s="98">
        <v>4240</v>
      </c>
      <c r="T1208" s="98">
        <v>15.71</v>
      </c>
    </row>
    <row r="1209" spans="8:20">
      <c r="H1209" s="139">
        <v>41872</v>
      </c>
      <c r="I1209" s="98">
        <v>4442</v>
      </c>
      <c r="J1209" s="98">
        <v>1136.5</v>
      </c>
      <c r="K1209" s="98">
        <v>3542</v>
      </c>
      <c r="L1209" s="98">
        <v>413</v>
      </c>
      <c r="M1209" s="98">
        <v>2558</v>
      </c>
      <c r="N1209" s="98">
        <v>362</v>
      </c>
      <c r="O1209" s="98">
        <v>0</v>
      </c>
      <c r="P1209" s="98">
        <v>546.5</v>
      </c>
      <c r="Q1209" s="98">
        <v>17490</v>
      </c>
      <c r="R1209" s="98">
        <v>66.5</v>
      </c>
      <c r="S1209" s="98">
        <v>4255</v>
      </c>
      <c r="T1209" s="98">
        <v>15.97</v>
      </c>
    </row>
    <row r="1210" spans="8:20">
      <c r="H1210" s="139">
        <v>41873</v>
      </c>
      <c r="I1210" s="98">
        <v>4452</v>
      </c>
      <c r="J1210" s="98">
        <v>1169.5</v>
      </c>
      <c r="K1210" s="98">
        <v>3539</v>
      </c>
      <c r="L1210" s="98">
        <v>432</v>
      </c>
      <c r="M1210" s="98">
        <v>2573</v>
      </c>
      <c r="N1210" s="98">
        <v>364.5</v>
      </c>
      <c r="O1210" s="98">
        <v>0</v>
      </c>
      <c r="P1210" s="98">
        <v>549.25</v>
      </c>
      <c r="Q1210" s="98">
        <v>17325</v>
      </c>
      <c r="R1210" s="98">
        <v>67.459999999999994</v>
      </c>
      <c r="S1210" s="98">
        <v>4268</v>
      </c>
      <c r="T1210" s="98">
        <v>15.61</v>
      </c>
    </row>
    <row r="1211" spans="8:20">
      <c r="H1211" s="139">
        <v>41876</v>
      </c>
      <c r="I1211" s="98">
        <v>4468</v>
      </c>
      <c r="J1211" s="98">
        <v>1125</v>
      </c>
      <c r="K1211" s="98">
        <v>3533</v>
      </c>
      <c r="L1211" s="98">
        <v>405</v>
      </c>
      <c r="M1211" s="98">
        <v>2573</v>
      </c>
      <c r="N1211" s="98">
        <v>359.25</v>
      </c>
      <c r="O1211" s="98">
        <v>0</v>
      </c>
      <c r="P1211" s="98">
        <v>543</v>
      </c>
      <c r="Q1211" s="98">
        <v>17380</v>
      </c>
      <c r="R1211" s="98">
        <v>67.66</v>
      </c>
      <c r="S1211" s="98">
        <v>4215</v>
      </c>
      <c r="T1211" s="98">
        <v>15.34</v>
      </c>
    </row>
    <row r="1212" spans="8:20">
      <c r="H1212" s="139">
        <v>41877</v>
      </c>
      <c r="I1212" s="98">
        <v>4515</v>
      </c>
      <c r="J1212" s="98">
        <v>1088</v>
      </c>
      <c r="K1212" s="98">
        <v>3506</v>
      </c>
      <c r="L1212" s="98">
        <v>390.2</v>
      </c>
      <c r="M1212" s="98">
        <v>2583</v>
      </c>
      <c r="N1212" s="98">
        <v>354.75</v>
      </c>
      <c r="O1212" s="98">
        <v>0</v>
      </c>
      <c r="P1212" s="98">
        <v>540.75</v>
      </c>
      <c r="Q1212" s="98">
        <v>17350</v>
      </c>
      <c r="R1212" s="98">
        <v>68.260000000000005</v>
      </c>
      <c r="S1212" s="98">
        <v>4192</v>
      </c>
      <c r="T1212" s="98">
        <v>15.73</v>
      </c>
    </row>
    <row r="1213" spans="8:20">
      <c r="H1213" s="139">
        <v>41878</v>
      </c>
      <c r="I1213" s="98">
        <v>4497</v>
      </c>
      <c r="J1213" s="98">
        <v>1090</v>
      </c>
      <c r="K1213" s="98">
        <v>3516</v>
      </c>
      <c r="L1213" s="98">
        <v>418.5</v>
      </c>
      <c r="M1213" s="98">
        <v>2599</v>
      </c>
      <c r="N1213" s="98">
        <v>355.75</v>
      </c>
      <c r="O1213" s="98">
        <v>0</v>
      </c>
      <c r="P1213" s="98">
        <v>547.5</v>
      </c>
      <c r="Q1213" s="98">
        <v>17155</v>
      </c>
      <c r="R1213" s="98">
        <v>68.3</v>
      </c>
      <c r="S1213" s="98">
        <v>4196</v>
      </c>
      <c r="T1213" s="98">
        <v>15.6</v>
      </c>
    </row>
    <row r="1214" spans="8:20">
      <c r="H1214" s="139">
        <v>41879</v>
      </c>
      <c r="I1214" s="98">
        <v>4482</v>
      </c>
      <c r="J1214" s="98">
        <v>1074.5</v>
      </c>
      <c r="K1214" s="98">
        <v>3470</v>
      </c>
      <c r="L1214" s="98">
        <v>434.2</v>
      </c>
      <c r="M1214" s="98">
        <v>2617</v>
      </c>
      <c r="N1214" s="98">
        <v>360.5</v>
      </c>
      <c r="O1214" s="98">
        <v>0</v>
      </c>
      <c r="P1214" s="98">
        <v>555.75</v>
      </c>
      <c r="Q1214" s="98">
        <v>17220</v>
      </c>
      <c r="R1214" s="98">
        <v>67.14</v>
      </c>
      <c r="S1214" s="98">
        <v>4154</v>
      </c>
      <c r="T1214" s="98">
        <v>15.61</v>
      </c>
    </row>
    <row r="1215" spans="8:20">
      <c r="H1215" s="139">
        <v>41880</v>
      </c>
      <c r="I1215" s="98">
        <v>4480</v>
      </c>
      <c r="J1215" s="98">
        <v>1090</v>
      </c>
      <c r="K1215" s="98">
        <v>3450</v>
      </c>
      <c r="L1215" s="98">
        <v>439</v>
      </c>
      <c r="M1215" s="98">
        <v>2644</v>
      </c>
      <c r="N1215" s="98">
        <v>358.75</v>
      </c>
      <c r="O1215" s="98">
        <v>0</v>
      </c>
      <c r="P1215" s="98">
        <v>551</v>
      </c>
      <c r="Q1215" s="98">
        <v>17200</v>
      </c>
      <c r="R1215" s="98">
        <v>67.599999999999994</v>
      </c>
      <c r="S1215" s="98">
        <v>4144</v>
      </c>
      <c r="T1215" s="98">
        <v>15.46</v>
      </c>
    </row>
    <row r="1216" spans="8:20">
      <c r="H1216" s="139">
        <v>41883</v>
      </c>
      <c r="I1216" s="98">
        <v>4470</v>
      </c>
      <c r="J1216" s="98">
        <v>0</v>
      </c>
      <c r="K1216" s="98">
        <v>3475</v>
      </c>
      <c r="L1216" s="98">
        <v>0</v>
      </c>
      <c r="M1216" s="98">
        <v>2750</v>
      </c>
      <c r="N1216" s="98">
        <v>0</v>
      </c>
      <c r="O1216" s="98">
        <v>0</v>
      </c>
      <c r="P1216" s="98">
        <v>0</v>
      </c>
      <c r="Q1216" s="98">
        <v>16900</v>
      </c>
      <c r="R1216" s="98">
        <v>0</v>
      </c>
      <c r="S1216" s="98">
        <v>4170</v>
      </c>
      <c r="T1216" s="98">
        <v>0</v>
      </c>
    </row>
    <row r="1217" spans="8:20">
      <c r="H1217" s="139">
        <v>41884</v>
      </c>
      <c r="I1217" s="98">
        <v>4506</v>
      </c>
      <c r="J1217" s="98">
        <v>1097.5</v>
      </c>
      <c r="K1217" s="98">
        <v>3529</v>
      </c>
      <c r="L1217" s="98">
        <v>449.5</v>
      </c>
      <c r="M1217" s="98">
        <v>2700</v>
      </c>
      <c r="N1217" s="98">
        <v>355</v>
      </c>
      <c r="O1217" s="98">
        <v>0</v>
      </c>
      <c r="P1217" s="98">
        <v>542.5</v>
      </c>
      <c r="Q1217" s="98">
        <v>16905</v>
      </c>
      <c r="R1217" s="98">
        <v>66.34</v>
      </c>
      <c r="S1217" s="98">
        <v>4159</v>
      </c>
      <c r="T1217" s="98">
        <v>15.86</v>
      </c>
    </row>
    <row r="1218" spans="8:20">
      <c r="H1218" s="139">
        <v>41885</v>
      </c>
      <c r="I1218" s="98">
        <v>4564</v>
      </c>
      <c r="J1218" s="98">
        <v>1073</v>
      </c>
      <c r="K1218" s="98">
        <v>3510</v>
      </c>
      <c r="L1218" s="98">
        <v>445</v>
      </c>
      <c r="M1218" s="98">
        <v>2740</v>
      </c>
      <c r="N1218" s="98">
        <v>340.75</v>
      </c>
      <c r="O1218" s="98">
        <v>0</v>
      </c>
      <c r="P1218" s="98">
        <v>523</v>
      </c>
      <c r="Q1218" s="98">
        <v>0</v>
      </c>
      <c r="R1218" s="98">
        <v>66.7</v>
      </c>
      <c r="S1218" s="98">
        <v>4132</v>
      </c>
      <c r="T1218" s="98">
        <v>15.63</v>
      </c>
    </row>
    <row r="1219" spans="8:20">
      <c r="H1219" s="139">
        <v>41886</v>
      </c>
      <c r="I1219" s="98">
        <v>4551</v>
      </c>
      <c r="J1219" s="98">
        <v>1064</v>
      </c>
      <c r="K1219" s="98">
        <v>3476</v>
      </c>
      <c r="L1219" s="98">
        <v>432</v>
      </c>
      <c r="M1219" s="98">
        <v>2740</v>
      </c>
      <c r="N1219" s="98">
        <v>336</v>
      </c>
      <c r="O1219" s="98">
        <v>0</v>
      </c>
      <c r="P1219" s="98">
        <v>524.75</v>
      </c>
      <c r="Q1219" s="98">
        <v>17420</v>
      </c>
      <c r="R1219" s="98">
        <v>66.77</v>
      </c>
      <c r="S1219" s="98">
        <v>4102</v>
      </c>
      <c r="T1219" s="98">
        <v>15.12</v>
      </c>
    </row>
    <row r="1220" spans="8:20">
      <c r="H1220" s="139">
        <v>41887</v>
      </c>
      <c r="I1220" s="98">
        <v>4551</v>
      </c>
      <c r="J1220" s="98">
        <v>1085</v>
      </c>
      <c r="K1220" s="98">
        <v>3430</v>
      </c>
      <c r="L1220" s="98">
        <v>435</v>
      </c>
      <c r="M1220" s="98">
        <v>2740</v>
      </c>
      <c r="N1220" s="98">
        <v>346</v>
      </c>
      <c r="O1220" s="98">
        <v>0</v>
      </c>
      <c r="P1220" s="98">
        <v>532.75</v>
      </c>
      <c r="Q1220" s="98">
        <v>0</v>
      </c>
      <c r="R1220" s="98">
        <v>66.08</v>
      </c>
      <c r="S1220" s="98">
        <v>4038</v>
      </c>
      <c r="T1220" s="98">
        <v>15.04</v>
      </c>
    </row>
    <row r="1221" spans="8:20">
      <c r="H1221" s="139">
        <v>41890</v>
      </c>
      <c r="I1221" s="98">
        <v>0</v>
      </c>
      <c r="J1221" s="98">
        <v>1092</v>
      </c>
      <c r="K1221" s="98">
        <v>0</v>
      </c>
      <c r="L1221" s="98">
        <v>441.5</v>
      </c>
      <c r="M1221" s="98">
        <v>0</v>
      </c>
      <c r="N1221" s="98">
        <v>340.5</v>
      </c>
      <c r="O1221" s="98">
        <v>0</v>
      </c>
      <c r="P1221" s="98">
        <v>531.5</v>
      </c>
      <c r="Q1221" s="98">
        <v>0</v>
      </c>
      <c r="R1221" s="98">
        <v>66.56</v>
      </c>
      <c r="S1221" s="98">
        <v>0</v>
      </c>
      <c r="T1221" s="98">
        <v>14.99</v>
      </c>
    </row>
    <row r="1222" spans="8:20">
      <c r="H1222" s="139">
        <v>41891</v>
      </c>
      <c r="I1222" s="98">
        <v>4520</v>
      </c>
      <c r="J1222" s="98">
        <v>1076</v>
      </c>
      <c r="K1222" s="98">
        <v>3423</v>
      </c>
      <c r="L1222" s="98">
        <v>456.4</v>
      </c>
      <c r="M1222" s="98">
        <v>2740</v>
      </c>
      <c r="N1222" s="98">
        <v>336.5</v>
      </c>
      <c r="O1222" s="98">
        <v>0</v>
      </c>
      <c r="P1222" s="98">
        <v>526</v>
      </c>
      <c r="Q1222" s="98">
        <v>17000</v>
      </c>
      <c r="R1222" s="98">
        <v>67.78</v>
      </c>
      <c r="S1222" s="98">
        <v>4015</v>
      </c>
      <c r="T1222" s="98">
        <v>14.88</v>
      </c>
    </row>
    <row r="1223" spans="8:20">
      <c r="H1223" s="139">
        <v>41892</v>
      </c>
      <c r="I1223" s="98">
        <v>4520</v>
      </c>
      <c r="J1223" s="98">
        <v>1071</v>
      </c>
      <c r="K1223" s="98">
        <v>3372</v>
      </c>
      <c r="L1223" s="98">
        <v>443</v>
      </c>
      <c r="M1223" s="98">
        <v>2740</v>
      </c>
      <c r="N1223" s="98">
        <v>336.5</v>
      </c>
      <c r="O1223" s="98">
        <v>0</v>
      </c>
      <c r="P1223" s="98">
        <v>520.25</v>
      </c>
      <c r="Q1223" s="98">
        <v>17420</v>
      </c>
      <c r="R1223" s="98">
        <v>70.14</v>
      </c>
      <c r="S1223" s="98">
        <v>4020</v>
      </c>
      <c r="T1223" s="98">
        <v>14.47</v>
      </c>
    </row>
    <row r="1224" spans="8:20">
      <c r="H1224" s="139">
        <v>41893</v>
      </c>
      <c r="I1224" s="98">
        <v>4520</v>
      </c>
      <c r="J1224" s="98">
        <v>1061.25</v>
      </c>
      <c r="K1224" s="98">
        <v>3340</v>
      </c>
      <c r="L1224" s="98">
        <v>430</v>
      </c>
      <c r="M1224" s="98">
        <v>2576</v>
      </c>
      <c r="N1224" s="98">
        <v>335</v>
      </c>
      <c r="O1224" s="98">
        <v>0</v>
      </c>
      <c r="P1224" s="98">
        <v>500</v>
      </c>
      <c r="Q1224" s="98">
        <v>17440</v>
      </c>
      <c r="R1224" s="98">
        <v>70.790000000000006</v>
      </c>
      <c r="S1224" s="98">
        <v>4002</v>
      </c>
      <c r="T1224" s="98">
        <v>14.33</v>
      </c>
    </row>
    <row r="1225" spans="8:20">
      <c r="H1225" s="139">
        <v>41894</v>
      </c>
      <c r="I1225" s="98">
        <v>4520</v>
      </c>
      <c r="J1225" s="98">
        <v>1091</v>
      </c>
      <c r="K1225" s="98">
        <v>3400</v>
      </c>
      <c r="L1225" s="98">
        <v>407</v>
      </c>
      <c r="M1225" s="98">
        <v>2576</v>
      </c>
      <c r="N1225" s="98">
        <v>333</v>
      </c>
      <c r="O1225" s="98">
        <v>0</v>
      </c>
      <c r="P1225" s="98">
        <v>497</v>
      </c>
      <c r="Q1225" s="98">
        <v>17150</v>
      </c>
      <c r="R1225" s="98">
        <v>70.61</v>
      </c>
      <c r="S1225" s="98">
        <v>4000</v>
      </c>
      <c r="T1225" s="98">
        <v>13.81</v>
      </c>
    </row>
    <row r="1226" spans="8:20">
      <c r="H1226" s="139">
        <v>41897</v>
      </c>
      <c r="I1226" s="98">
        <v>4512</v>
      </c>
      <c r="J1226" s="98">
        <v>988.5</v>
      </c>
      <c r="K1226" s="98">
        <v>3360</v>
      </c>
      <c r="L1226" s="98">
        <v>339.5</v>
      </c>
      <c r="M1226" s="98">
        <v>2737</v>
      </c>
      <c r="N1226" s="98">
        <v>343</v>
      </c>
      <c r="O1226" s="98">
        <v>0</v>
      </c>
      <c r="P1226" s="98">
        <v>500</v>
      </c>
      <c r="Q1226" s="98">
        <v>17505</v>
      </c>
      <c r="R1226" s="98">
        <v>68.180000000000007</v>
      </c>
      <c r="S1226" s="98">
        <v>3941</v>
      </c>
      <c r="T1226" s="98">
        <v>13.64</v>
      </c>
    </row>
    <row r="1227" spans="8:20">
      <c r="H1227" s="139">
        <v>41898</v>
      </c>
      <c r="I1227" s="98">
        <v>4568</v>
      </c>
      <c r="J1227" s="98">
        <v>981.5</v>
      </c>
      <c r="K1227" s="98">
        <v>3283</v>
      </c>
      <c r="L1227" s="98">
        <v>339</v>
      </c>
      <c r="M1227" s="98">
        <v>2364</v>
      </c>
      <c r="N1227" s="98">
        <v>344</v>
      </c>
      <c r="O1227" s="98">
        <v>0</v>
      </c>
      <c r="P1227" s="98">
        <v>501</v>
      </c>
      <c r="Q1227" s="98">
        <v>14715</v>
      </c>
      <c r="R1227" s="98">
        <v>68.28</v>
      </c>
      <c r="S1227" s="98">
        <v>4046</v>
      </c>
      <c r="T1227" s="98">
        <v>13.62</v>
      </c>
    </row>
    <row r="1228" spans="8:20">
      <c r="H1228" s="139">
        <v>41899</v>
      </c>
      <c r="I1228" s="98">
        <v>4570</v>
      </c>
      <c r="J1228" s="98">
        <v>983</v>
      </c>
      <c r="K1228" s="98">
        <v>3302</v>
      </c>
      <c r="L1228" s="98">
        <v>338</v>
      </c>
      <c r="M1228" s="98">
        <v>2372</v>
      </c>
      <c r="N1228" s="98">
        <v>341.25</v>
      </c>
      <c r="O1228" s="98">
        <v>0</v>
      </c>
      <c r="P1228" s="98">
        <v>499.5</v>
      </c>
      <c r="Q1228" s="98">
        <v>14790</v>
      </c>
      <c r="R1228" s="98">
        <v>69.900000000000006</v>
      </c>
      <c r="S1228" s="98">
        <v>4025</v>
      </c>
      <c r="T1228" s="98">
        <v>13.98</v>
      </c>
    </row>
    <row r="1229" spans="8:20">
      <c r="H1229" s="139">
        <v>41900</v>
      </c>
      <c r="I1229" s="98">
        <v>4588</v>
      </c>
      <c r="J1229" s="98">
        <v>971.5</v>
      </c>
      <c r="K1229" s="98">
        <v>3302</v>
      </c>
      <c r="L1229" s="98">
        <v>328.2</v>
      </c>
      <c r="M1229" s="98">
        <v>2360</v>
      </c>
      <c r="N1229" s="98">
        <v>338.25</v>
      </c>
      <c r="O1229" s="98">
        <v>0</v>
      </c>
      <c r="P1229" s="98">
        <v>488</v>
      </c>
      <c r="Q1229" s="98">
        <v>14665</v>
      </c>
      <c r="R1229" s="98">
        <v>66.900000000000006</v>
      </c>
      <c r="S1229" s="98">
        <v>4031</v>
      </c>
      <c r="T1229" s="98">
        <v>13.73</v>
      </c>
    </row>
    <row r="1230" spans="8:20">
      <c r="H1230" s="139">
        <v>41901</v>
      </c>
      <c r="I1230" s="98">
        <v>4563</v>
      </c>
      <c r="J1230" s="98">
        <v>958</v>
      </c>
      <c r="K1230" s="98">
        <v>3255</v>
      </c>
      <c r="L1230" s="98">
        <v>323</v>
      </c>
      <c r="M1230" s="98">
        <v>2360</v>
      </c>
      <c r="N1230" s="98">
        <v>331.75</v>
      </c>
      <c r="O1230" s="98">
        <v>0</v>
      </c>
      <c r="P1230" s="98">
        <v>475</v>
      </c>
      <c r="Q1230" s="98">
        <v>14300</v>
      </c>
      <c r="R1230" s="98">
        <v>65.989999999999995</v>
      </c>
      <c r="S1230" s="98">
        <v>3970</v>
      </c>
      <c r="T1230" s="98">
        <v>13.5</v>
      </c>
    </row>
    <row r="1231" spans="8:20">
      <c r="H1231" s="139">
        <v>41904</v>
      </c>
      <c r="I1231" s="98">
        <v>4562</v>
      </c>
      <c r="J1231" s="98">
        <v>939</v>
      </c>
      <c r="K1231" s="98">
        <v>3196</v>
      </c>
      <c r="L1231" s="98">
        <v>319.7</v>
      </c>
      <c r="M1231" s="98">
        <v>2360</v>
      </c>
      <c r="N1231" s="98">
        <v>330.75</v>
      </c>
      <c r="O1231" s="98">
        <v>0</v>
      </c>
      <c r="P1231" s="98">
        <v>476</v>
      </c>
      <c r="Q1231" s="98">
        <v>14355</v>
      </c>
      <c r="R1231" s="98">
        <v>64.86</v>
      </c>
      <c r="S1231" s="98">
        <v>3860</v>
      </c>
      <c r="T1231" s="98">
        <v>13.99</v>
      </c>
    </row>
    <row r="1232" spans="8:20">
      <c r="H1232" s="139">
        <v>41905</v>
      </c>
      <c r="I1232" s="98">
        <v>4552</v>
      </c>
      <c r="J1232" s="98">
        <v>937</v>
      </c>
      <c r="K1232" s="98">
        <v>3196</v>
      </c>
      <c r="L1232" s="98">
        <v>317.60000000000002</v>
      </c>
      <c r="M1232" s="98">
        <v>2342</v>
      </c>
      <c r="N1232" s="98">
        <v>325.25</v>
      </c>
      <c r="O1232" s="98">
        <v>0</v>
      </c>
      <c r="P1232" s="98">
        <v>475.5</v>
      </c>
      <c r="Q1232" s="98">
        <v>14585</v>
      </c>
      <c r="R1232" s="98">
        <v>62.93</v>
      </c>
      <c r="S1232" s="98">
        <v>3872</v>
      </c>
      <c r="T1232" s="98">
        <v>14.16</v>
      </c>
    </row>
    <row r="1233" spans="8:20">
      <c r="H1233" s="139">
        <v>41906</v>
      </c>
      <c r="I1233" s="98">
        <v>4536</v>
      </c>
      <c r="J1233" s="98">
        <v>937</v>
      </c>
      <c r="K1233" s="98">
        <v>3204</v>
      </c>
      <c r="L1233" s="98">
        <v>317</v>
      </c>
      <c r="M1233" s="98">
        <v>2338</v>
      </c>
      <c r="N1233" s="98">
        <v>329.5</v>
      </c>
      <c r="O1233" s="98">
        <v>0</v>
      </c>
      <c r="P1233" s="98">
        <v>480.25</v>
      </c>
      <c r="Q1233" s="98">
        <v>14405</v>
      </c>
      <c r="R1233" s="98">
        <v>61.57</v>
      </c>
      <c r="S1233" s="98">
        <v>3883</v>
      </c>
      <c r="T1233" s="98">
        <v>14.68</v>
      </c>
    </row>
    <row r="1234" spans="8:20">
      <c r="H1234" s="139">
        <v>41907</v>
      </c>
      <c r="I1234" s="98">
        <v>4549</v>
      </c>
      <c r="J1234" s="98">
        <v>924</v>
      </c>
      <c r="K1234" s="98">
        <v>3221</v>
      </c>
      <c r="L1234" s="98">
        <v>312</v>
      </c>
      <c r="M1234" s="98">
        <v>2327</v>
      </c>
      <c r="N1234" s="98">
        <v>326.5</v>
      </c>
      <c r="O1234" s="98">
        <v>0</v>
      </c>
      <c r="P1234" s="98">
        <v>474.25</v>
      </c>
      <c r="Q1234" s="98">
        <v>14100</v>
      </c>
      <c r="R1234" s="98">
        <v>61.4</v>
      </c>
      <c r="S1234" s="98">
        <v>3990</v>
      </c>
      <c r="T1234" s="98">
        <v>14.82</v>
      </c>
    </row>
    <row r="1235" spans="8:20">
      <c r="H1235" s="139">
        <v>41908</v>
      </c>
      <c r="I1235" s="98">
        <v>4580</v>
      </c>
      <c r="J1235" s="98">
        <v>910</v>
      </c>
      <c r="K1235" s="98">
        <v>3157</v>
      </c>
      <c r="L1235" s="98">
        <v>307.3</v>
      </c>
      <c r="M1235" s="98">
        <v>2348</v>
      </c>
      <c r="N1235" s="98">
        <v>323</v>
      </c>
      <c r="O1235" s="98">
        <v>0</v>
      </c>
      <c r="P1235" s="98">
        <v>474.75</v>
      </c>
      <c r="Q1235" s="98">
        <v>14580</v>
      </c>
      <c r="R1235" s="98">
        <v>61.89</v>
      </c>
      <c r="S1235" s="98">
        <v>4123</v>
      </c>
      <c r="T1235" s="98">
        <v>15.5</v>
      </c>
    </row>
    <row r="1236" spans="8:20">
      <c r="H1236" s="139">
        <v>41911</v>
      </c>
      <c r="I1236" s="98">
        <v>4541</v>
      </c>
      <c r="J1236" s="98">
        <v>921.25</v>
      </c>
      <c r="K1236" s="98">
        <v>3120</v>
      </c>
      <c r="L1236" s="98">
        <v>307</v>
      </c>
      <c r="M1236" s="98">
        <v>2349</v>
      </c>
      <c r="N1236" s="98">
        <v>326</v>
      </c>
      <c r="O1236" s="98">
        <v>0</v>
      </c>
      <c r="P1236" s="98">
        <v>481</v>
      </c>
      <c r="Q1236" s="98">
        <v>14400</v>
      </c>
      <c r="R1236" s="98">
        <v>61.47</v>
      </c>
      <c r="S1236" s="98">
        <v>4228</v>
      </c>
      <c r="T1236" s="98">
        <v>15.73</v>
      </c>
    </row>
    <row r="1237" spans="8:20">
      <c r="H1237" s="139">
        <v>41912</v>
      </c>
      <c r="I1237" s="98">
        <v>4549</v>
      </c>
      <c r="J1237" s="98">
        <v>911.75</v>
      </c>
      <c r="K1237" s="98">
        <v>3117</v>
      </c>
      <c r="L1237" s="98">
        <v>306</v>
      </c>
      <c r="M1237" s="98">
        <v>2331</v>
      </c>
      <c r="N1237" s="98">
        <v>320</v>
      </c>
      <c r="O1237" s="98">
        <v>0</v>
      </c>
      <c r="P1237" s="98">
        <v>478</v>
      </c>
      <c r="Q1237" s="98">
        <v>14210</v>
      </c>
      <c r="R1237" s="98">
        <v>61.37</v>
      </c>
      <c r="S1237" s="98">
        <v>4265</v>
      </c>
      <c r="T1237" s="98">
        <v>15.44</v>
      </c>
    </row>
    <row r="1238" spans="8:20">
      <c r="H1238" s="139">
        <v>41913</v>
      </c>
      <c r="I1238" s="98">
        <v>0</v>
      </c>
      <c r="J1238" s="98">
        <v>917.5</v>
      </c>
      <c r="K1238" s="98">
        <v>0</v>
      </c>
      <c r="L1238" s="98">
        <v>305.5</v>
      </c>
      <c r="M1238" s="98">
        <v>0</v>
      </c>
      <c r="N1238" s="98">
        <v>320.75</v>
      </c>
      <c r="O1238" s="98">
        <v>0</v>
      </c>
      <c r="P1238" s="98">
        <v>479</v>
      </c>
      <c r="Q1238" s="98">
        <v>0</v>
      </c>
      <c r="R1238" s="98">
        <v>62.16</v>
      </c>
      <c r="S1238" s="98">
        <v>0</v>
      </c>
      <c r="T1238" s="98">
        <v>16.02</v>
      </c>
    </row>
    <row r="1239" spans="8:20">
      <c r="H1239" s="139">
        <v>41914</v>
      </c>
      <c r="I1239" s="98">
        <v>0</v>
      </c>
      <c r="J1239" s="98">
        <v>925</v>
      </c>
      <c r="K1239" s="98">
        <v>0</v>
      </c>
      <c r="L1239" s="98">
        <v>309.3</v>
      </c>
      <c r="M1239" s="98">
        <v>0</v>
      </c>
      <c r="N1239" s="98">
        <v>323</v>
      </c>
      <c r="O1239" s="98">
        <v>0</v>
      </c>
      <c r="P1239" s="98">
        <v>484</v>
      </c>
      <c r="Q1239" s="98">
        <v>0</v>
      </c>
      <c r="R1239" s="98">
        <v>61.85</v>
      </c>
      <c r="S1239" s="98">
        <v>0</v>
      </c>
      <c r="T1239" s="98">
        <v>16.05</v>
      </c>
    </row>
    <row r="1240" spans="8:20">
      <c r="H1240" s="139">
        <v>41915</v>
      </c>
      <c r="I1240" s="98">
        <v>0</v>
      </c>
      <c r="J1240" s="98">
        <v>912</v>
      </c>
      <c r="K1240" s="98">
        <v>0</v>
      </c>
      <c r="L1240" s="98">
        <v>307.7</v>
      </c>
      <c r="M1240" s="98">
        <v>0</v>
      </c>
      <c r="N1240" s="98">
        <v>323.75</v>
      </c>
      <c r="O1240" s="98">
        <v>0</v>
      </c>
      <c r="P1240" s="98">
        <v>486.25</v>
      </c>
      <c r="Q1240" s="98">
        <v>0</v>
      </c>
      <c r="R1240" s="98">
        <v>62.47</v>
      </c>
      <c r="S1240" s="98">
        <v>0</v>
      </c>
      <c r="T1240" s="98">
        <v>16.489999999999998</v>
      </c>
    </row>
    <row r="1241" spans="8:20">
      <c r="H1241" s="139">
        <v>41918</v>
      </c>
      <c r="I1241" s="98">
        <v>0</v>
      </c>
      <c r="J1241" s="98">
        <v>940</v>
      </c>
      <c r="K1241" s="98">
        <v>0</v>
      </c>
      <c r="L1241" s="98">
        <v>320.5</v>
      </c>
      <c r="M1241" s="98">
        <v>0</v>
      </c>
      <c r="N1241" s="98">
        <v>332.5</v>
      </c>
      <c r="O1241" s="98">
        <v>0</v>
      </c>
      <c r="P1241" s="98">
        <v>491.25</v>
      </c>
      <c r="Q1241" s="98">
        <v>0</v>
      </c>
      <c r="R1241" s="98">
        <v>64.38</v>
      </c>
      <c r="S1241" s="98">
        <v>0</v>
      </c>
      <c r="T1241" s="98">
        <v>16.93</v>
      </c>
    </row>
    <row r="1242" spans="8:20">
      <c r="H1242" s="139">
        <v>41919</v>
      </c>
      <c r="I1242" s="98">
        <v>0</v>
      </c>
      <c r="J1242" s="98">
        <v>940</v>
      </c>
      <c r="K1242" s="98">
        <v>0</v>
      </c>
      <c r="L1242" s="98">
        <v>327.60000000000002</v>
      </c>
      <c r="M1242" s="98">
        <v>0</v>
      </c>
      <c r="N1242" s="98">
        <v>341.25</v>
      </c>
      <c r="O1242" s="98">
        <v>0</v>
      </c>
      <c r="P1242" s="98">
        <v>506.5</v>
      </c>
      <c r="Q1242" s="98">
        <v>0</v>
      </c>
      <c r="R1242" s="98">
        <v>65.209999999999994</v>
      </c>
      <c r="S1242" s="98">
        <v>0</v>
      </c>
      <c r="T1242" s="98">
        <v>16.989999999999998</v>
      </c>
    </row>
    <row r="1243" spans="8:20">
      <c r="H1243" s="139">
        <v>41920</v>
      </c>
      <c r="I1243" s="98">
        <v>4510</v>
      </c>
      <c r="J1243" s="98">
        <v>934</v>
      </c>
      <c r="K1243" s="98">
        <v>3131</v>
      </c>
      <c r="L1243" s="98">
        <v>330</v>
      </c>
      <c r="M1243" s="98">
        <v>2334</v>
      </c>
      <c r="N1243" s="98">
        <v>343.5</v>
      </c>
      <c r="O1243" s="98">
        <v>0</v>
      </c>
      <c r="P1243" s="98">
        <v>507.75</v>
      </c>
      <c r="Q1243" s="98">
        <v>14350</v>
      </c>
      <c r="R1243" s="98">
        <v>64.89</v>
      </c>
      <c r="S1243" s="98">
        <v>4240</v>
      </c>
      <c r="T1243" s="98">
        <v>16.88</v>
      </c>
    </row>
    <row r="1244" spans="8:20">
      <c r="H1244" s="139">
        <v>41921</v>
      </c>
      <c r="I1244" s="98">
        <v>4500</v>
      </c>
      <c r="J1244" s="98">
        <v>941</v>
      </c>
      <c r="K1244" s="98">
        <v>3124</v>
      </c>
      <c r="L1244" s="98">
        <v>333</v>
      </c>
      <c r="M1244" s="98">
        <v>2311</v>
      </c>
      <c r="N1244" s="98">
        <v>344.25</v>
      </c>
      <c r="O1244" s="98">
        <v>0</v>
      </c>
      <c r="P1244" s="98">
        <v>494</v>
      </c>
      <c r="Q1244" s="98">
        <v>14490</v>
      </c>
      <c r="R1244" s="98">
        <v>63.94</v>
      </c>
      <c r="S1244" s="98">
        <v>4222</v>
      </c>
      <c r="T1244" s="98">
        <v>16.63</v>
      </c>
    </row>
    <row r="1245" spans="8:20">
      <c r="H1245" s="139">
        <v>41922</v>
      </c>
      <c r="I1245" s="98">
        <v>4436</v>
      </c>
      <c r="J1245" s="98">
        <v>922.5</v>
      </c>
      <c r="K1245" s="98">
        <v>3121</v>
      </c>
      <c r="L1245" s="98">
        <v>337.8</v>
      </c>
      <c r="M1245" s="98">
        <v>2340</v>
      </c>
      <c r="N1245" s="98">
        <v>335</v>
      </c>
      <c r="O1245" s="98">
        <v>0</v>
      </c>
      <c r="P1245" s="98">
        <v>498.5</v>
      </c>
      <c r="Q1245" s="98">
        <v>14570</v>
      </c>
      <c r="R1245" s="98">
        <v>64.099999999999994</v>
      </c>
      <c r="S1245" s="98">
        <v>4138</v>
      </c>
      <c r="T1245" s="98">
        <v>16.54</v>
      </c>
    </row>
    <row r="1246" spans="8:20">
      <c r="H1246" s="139">
        <v>41925</v>
      </c>
      <c r="I1246" s="98">
        <v>4290</v>
      </c>
      <c r="J1246" s="98">
        <v>945</v>
      </c>
      <c r="K1246" s="98">
        <v>3115</v>
      </c>
      <c r="L1246" s="98">
        <v>343.2</v>
      </c>
      <c r="M1246" s="98">
        <v>2357</v>
      </c>
      <c r="N1246" s="98">
        <v>346.75</v>
      </c>
      <c r="O1246" s="98">
        <v>0</v>
      </c>
      <c r="P1246" s="98">
        <v>505.25</v>
      </c>
      <c r="Q1246" s="98">
        <v>14640</v>
      </c>
      <c r="R1246" s="98">
        <v>65.02</v>
      </c>
      <c r="S1246" s="98">
        <v>4130</v>
      </c>
      <c r="T1246" s="98">
        <v>16.63</v>
      </c>
    </row>
    <row r="1247" spans="8:20">
      <c r="H1247" s="139">
        <v>41926</v>
      </c>
      <c r="I1247" s="98">
        <v>4309</v>
      </c>
      <c r="J1247" s="98">
        <v>964.5</v>
      </c>
      <c r="K1247" s="98">
        <v>3197</v>
      </c>
      <c r="L1247" s="98">
        <v>354.5</v>
      </c>
      <c r="M1247" s="98">
        <v>2379</v>
      </c>
      <c r="N1247" s="98">
        <v>357</v>
      </c>
      <c r="O1247" s="98">
        <v>0</v>
      </c>
      <c r="P1247" s="98">
        <v>509.5</v>
      </c>
      <c r="Q1247" s="98">
        <v>14735</v>
      </c>
      <c r="R1247" s="98">
        <v>64.16</v>
      </c>
      <c r="S1247" s="98">
        <v>4176</v>
      </c>
      <c r="T1247" s="98">
        <v>16.829999999999998</v>
      </c>
    </row>
    <row r="1248" spans="8:20">
      <c r="H1248" s="139">
        <v>41927</v>
      </c>
      <c r="I1248" s="98">
        <v>4310</v>
      </c>
      <c r="J1248" s="98">
        <v>953.5</v>
      </c>
      <c r="K1248" s="98">
        <v>3180</v>
      </c>
      <c r="L1248" s="98">
        <v>327</v>
      </c>
      <c r="M1248" s="98">
        <v>2400</v>
      </c>
      <c r="N1248" s="98">
        <v>348.25</v>
      </c>
      <c r="O1248" s="98">
        <v>0</v>
      </c>
      <c r="P1248" s="98">
        <v>507</v>
      </c>
      <c r="Q1248" s="98">
        <v>14735</v>
      </c>
      <c r="R1248" s="98">
        <v>63.71</v>
      </c>
      <c r="S1248" s="98">
        <v>4255</v>
      </c>
      <c r="T1248" s="98">
        <v>16.510000000000002</v>
      </c>
    </row>
    <row r="1249" spans="8:20">
      <c r="H1249" s="139">
        <v>41928</v>
      </c>
      <c r="I1249" s="98">
        <v>4310</v>
      </c>
      <c r="J1249" s="98">
        <v>966.5</v>
      </c>
      <c r="K1249" s="98">
        <v>3178</v>
      </c>
      <c r="L1249" s="98">
        <v>334.5</v>
      </c>
      <c r="M1249" s="98">
        <v>2391</v>
      </c>
      <c r="N1249" s="98">
        <v>352.5</v>
      </c>
      <c r="O1249" s="98">
        <v>0</v>
      </c>
      <c r="P1249" s="98">
        <v>517</v>
      </c>
      <c r="Q1249" s="98">
        <v>14790</v>
      </c>
      <c r="R1249" s="98">
        <v>63.56</v>
      </c>
      <c r="S1249" s="98">
        <v>4250</v>
      </c>
      <c r="T1249" s="98">
        <v>16.670000000000002</v>
      </c>
    </row>
    <row r="1250" spans="8:20">
      <c r="H1250" s="139">
        <v>41929</v>
      </c>
      <c r="I1250" s="98">
        <v>4310</v>
      </c>
      <c r="J1250" s="98">
        <v>952.25</v>
      </c>
      <c r="K1250" s="98">
        <v>3209</v>
      </c>
      <c r="L1250" s="98">
        <v>330.1</v>
      </c>
      <c r="M1250" s="98">
        <v>2461</v>
      </c>
      <c r="N1250" s="98">
        <v>347.75</v>
      </c>
      <c r="O1250" s="98">
        <v>0</v>
      </c>
      <c r="P1250" s="98">
        <v>515.5</v>
      </c>
      <c r="Q1250" s="98">
        <v>14830</v>
      </c>
      <c r="R1250" s="98">
        <v>63</v>
      </c>
      <c r="S1250" s="98">
        <v>4172</v>
      </c>
      <c r="T1250" s="98">
        <v>16.579999999999998</v>
      </c>
    </row>
    <row r="1251" spans="8:20">
      <c r="H1251" s="139">
        <v>41932</v>
      </c>
      <c r="I1251" s="98">
        <v>4302</v>
      </c>
      <c r="J1251" s="98">
        <v>945.5</v>
      </c>
      <c r="K1251" s="98">
        <v>3249</v>
      </c>
      <c r="L1251" s="98">
        <v>330.5</v>
      </c>
      <c r="M1251" s="98">
        <v>2461</v>
      </c>
      <c r="N1251" s="98">
        <v>348</v>
      </c>
      <c r="O1251" s="98">
        <v>0</v>
      </c>
      <c r="P1251" s="98">
        <v>513.75</v>
      </c>
      <c r="Q1251" s="98">
        <v>14970</v>
      </c>
      <c r="R1251" s="98">
        <v>62.29</v>
      </c>
      <c r="S1251" s="98">
        <v>4178</v>
      </c>
      <c r="T1251" s="98">
        <v>16.66</v>
      </c>
    </row>
    <row r="1252" spans="8:20">
      <c r="H1252" s="139">
        <v>41933</v>
      </c>
      <c r="I1252" s="98">
        <v>4301</v>
      </c>
      <c r="J1252" s="98">
        <v>964</v>
      </c>
      <c r="K1252" s="98">
        <v>3236</v>
      </c>
      <c r="L1252" s="98">
        <v>343</v>
      </c>
      <c r="M1252" s="98">
        <v>2380</v>
      </c>
      <c r="N1252" s="98">
        <v>356</v>
      </c>
      <c r="O1252" s="98">
        <v>0</v>
      </c>
      <c r="P1252" s="98">
        <v>520</v>
      </c>
      <c r="Q1252" s="98">
        <v>14935</v>
      </c>
      <c r="R1252" s="98">
        <v>62.79</v>
      </c>
      <c r="S1252" s="98">
        <v>4277</v>
      </c>
      <c r="T1252" s="98">
        <v>16.41</v>
      </c>
    </row>
    <row r="1253" spans="8:20">
      <c r="H1253" s="139">
        <v>41934</v>
      </c>
      <c r="I1253" s="98">
        <v>4300</v>
      </c>
      <c r="J1253" s="98">
        <v>960</v>
      </c>
      <c r="K1253" s="98">
        <v>3299</v>
      </c>
      <c r="L1253" s="98">
        <v>337.8</v>
      </c>
      <c r="M1253" s="98">
        <v>2313</v>
      </c>
      <c r="N1253" s="98">
        <v>353</v>
      </c>
      <c r="O1253" s="98">
        <v>0</v>
      </c>
      <c r="P1253" s="98">
        <v>522</v>
      </c>
      <c r="Q1253" s="98">
        <v>14860</v>
      </c>
      <c r="R1253" s="98">
        <v>62.68</v>
      </c>
      <c r="S1253" s="98">
        <v>4274</v>
      </c>
      <c r="T1253" s="98">
        <v>16.52</v>
      </c>
    </row>
    <row r="1254" spans="8:20">
      <c r="H1254" s="139">
        <v>41935</v>
      </c>
      <c r="I1254" s="98">
        <v>4300</v>
      </c>
      <c r="J1254" s="98">
        <v>992.5</v>
      </c>
      <c r="K1254" s="98">
        <v>3254</v>
      </c>
      <c r="L1254" s="98">
        <v>352.8</v>
      </c>
      <c r="M1254" s="98">
        <v>2311</v>
      </c>
      <c r="N1254" s="98">
        <v>360</v>
      </c>
      <c r="O1254" s="98">
        <v>0</v>
      </c>
      <c r="P1254" s="98">
        <v>527.5</v>
      </c>
      <c r="Q1254" s="98">
        <v>14815</v>
      </c>
      <c r="R1254" s="98">
        <v>63.04</v>
      </c>
      <c r="S1254" s="98">
        <v>4340</v>
      </c>
      <c r="T1254" s="98">
        <v>16.170000000000002</v>
      </c>
    </row>
    <row r="1255" spans="8:20">
      <c r="H1255" s="139">
        <v>41936</v>
      </c>
      <c r="I1255" s="98">
        <v>4316</v>
      </c>
      <c r="J1255" s="98">
        <v>979.5</v>
      </c>
      <c r="K1255" s="98">
        <v>3304</v>
      </c>
      <c r="L1255" s="98">
        <v>351</v>
      </c>
      <c r="M1255" s="98">
        <v>2269</v>
      </c>
      <c r="N1255" s="98">
        <v>352.5</v>
      </c>
      <c r="O1255" s="98">
        <v>0</v>
      </c>
      <c r="P1255" s="98">
        <v>517.5</v>
      </c>
      <c r="Q1255" s="98">
        <v>14855</v>
      </c>
      <c r="R1255" s="98">
        <v>63.81</v>
      </c>
      <c r="S1255" s="98">
        <v>4310</v>
      </c>
      <c r="T1255" s="98">
        <v>16.399999999999999</v>
      </c>
    </row>
    <row r="1256" spans="8:20">
      <c r="H1256" s="139">
        <v>41939</v>
      </c>
      <c r="I1256" s="98">
        <v>4401</v>
      </c>
      <c r="J1256" s="98">
        <v>1003</v>
      </c>
      <c r="K1256" s="98">
        <v>3295</v>
      </c>
      <c r="L1256" s="98">
        <v>377</v>
      </c>
      <c r="M1256" s="98">
        <v>2269</v>
      </c>
      <c r="N1256" s="98">
        <v>363</v>
      </c>
      <c r="O1256" s="98">
        <v>0</v>
      </c>
      <c r="P1256" s="98">
        <v>523</v>
      </c>
      <c r="Q1256" s="98">
        <v>14850</v>
      </c>
      <c r="R1256" s="98">
        <v>63.67</v>
      </c>
      <c r="S1256" s="98">
        <v>4231</v>
      </c>
      <c r="T1256" s="98">
        <v>16.04</v>
      </c>
    </row>
    <row r="1257" spans="8:20">
      <c r="H1257" s="139">
        <v>41940</v>
      </c>
      <c r="I1257" s="98">
        <v>4400</v>
      </c>
      <c r="J1257" s="98">
        <v>1007</v>
      </c>
      <c r="K1257" s="98">
        <v>3375</v>
      </c>
      <c r="L1257" s="98">
        <v>374.7</v>
      </c>
      <c r="M1257" s="98">
        <v>2260</v>
      </c>
      <c r="N1257" s="98">
        <v>364.75</v>
      </c>
      <c r="O1257" s="98">
        <v>0</v>
      </c>
      <c r="P1257" s="98">
        <v>532</v>
      </c>
      <c r="Q1257" s="98">
        <v>14820</v>
      </c>
      <c r="R1257" s="98">
        <v>64.47</v>
      </c>
      <c r="S1257" s="98">
        <v>4209</v>
      </c>
      <c r="T1257" s="98">
        <v>16.18</v>
      </c>
    </row>
    <row r="1258" spans="8:20">
      <c r="H1258" s="139">
        <v>41941</v>
      </c>
      <c r="I1258" s="98">
        <v>4400</v>
      </c>
      <c r="J1258" s="98">
        <v>1041</v>
      </c>
      <c r="K1258" s="98">
        <v>3387</v>
      </c>
      <c r="L1258" s="98">
        <v>399.5</v>
      </c>
      <c r="M1258" s="98">
        <v>2260</v>
      </c>
      <c r="N1258" s="98">
        <v>375.5</v>
      </c>
      <c r="O1258" s="98">
        <v>0</v>
      </c>
      <c r="P1258" s="98">
        <v>540</v>
      </c>
      <c r="Q1258" s="98">
        <v>14825</v>
      </c>
      <c r="R1258" s="98">
        <v>65.349999999999994</v>
      </c>
      <c r="S1258" s="98">
        <v>4250</v>
      </c>
      <c r="T1258" s="98">
        <v>16.3</v>
      </c>
    </row>
    <row r="1259" spans="8:20">
      <c r="H1259" s="139">
        <v>41942</v>
      </c>
      <c r="I1259" s="98">
        <v>4401</v>
      </c>
      <c r="J1259" s="98">
        <v>1024.5</v>
      </c>
      <c r="K1259" s="98">
        <v>3383</v>
      </c>
      <c r="L1259" s="98">
        <v>379.8</v>
      </c>
      <c r="M1259" s="98">
        <v>2242</v>
      </c>
      <c r="N1259" s="98">
        <v>373.25</v>
      </c>
      <c r="O1259" s="98">
        <v>0</v>
      </c>
      <c r="P1259" s="98">
        <v>535.75</v>
      </c>
      <c r="Q1259" s="98">
        <v>14655</v>
      </c>
      <c r="R1259" s="98">
        <v>64.5</v>
      </c>
      <c r="S1259" s="98">
        <v>4210</v>
      </c>
      <c r="T1259" s="98">
        <v>16.25</v>
      </c>
    </row>
    <row r="1260" spans="8:20">
      <c r="H1260" s="139">
        <v>41943</v>
      </c>
      <c r="I1260" s="98">
        <v>4508</v>
      </c>
      <c r="J1260" s="98">
        <v>1047</v>
      </c>
      <c r="K1260" s="98">
        <v>3529</v>
      </c>
      <c r="L1260" s="98">
        <v>389</v>
      </c>
      <c r="M1260" s="98">
        <v>2210</v>
      </c>
      <c r="N1260" s="98">
        <v>375</v>
      </c>
      <c r="O1260" s="98">
        <v>0</v>
      </c>
      <c r="P1260" s="98">
        <v>532</v>
      </c>
      <c r="Q1260" s="98">
        <v>14510</v>
      </c>
      <c r="R1260" s="98">
        <v>64.45</v>
      </c>
      <c r="S1260" s="98">
        <v>4370</v>
      </c>
      <c r="T1260" s="98">
        <v>16.010000000000002</v>
      </c>
    </row>
    <row r="1261" spans="8:20">
      <c r="H1261" s="139">
        <v>41946</v>
      </c>
      <c r="I1261" s="98">
        <v>4515</v>
      </c>
      <c r="J1261" s="98">
        <v>1027.75</v>
      </c>
      <c r="K1261" s="98">
        <v>3602</v>
      </c>
      <c r="L1261" s="98">
        <v>370.7</v>
      </c>
      <c r="M1261" s="98">
        <v>2210</v>
      </c>
      <c r="N1261" s="98">
        <v>373.75</v>
      </c>
      <c r="O1261" s="98">
        <v>0</v>
      </c>
      <c r="P1261" s="98">
        <v>538</v>
      </c>
      <c r="Q1261" s="98">
        <v>14450</v>
      </c>
      <c r="R1261" s="98">
        <v>64.25</v>
      </c>
      <c r="S1261" s="98">
        <v>0</v>
      </c>
      <c r="T1261" s="98">
        <v>15.93</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220"/>
  <sheetViews>
    <sheetView workbookViewId="0">
      <pane xSplit="8" ySplit="4" topLeftCell="I11" activePane="bottomRight" state="frozen"/>
      <selection pane="topRight" activeCell="I1" sqref="I1"/>
      <selection pane="bottomLeft" activeCell="A5" sqref="A5"/>
      <selection pane="bottomRight" activeCell="N11" sqref="N11"/>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250</v>
      </c>
      <c r="J1" s="93" t="s">
        <v>251</v>
      </c>
    </row>
    <row r="2" spans="1:10" hidden="1">
      <c r="H2" s="57" t="str">
        <f>[7]!edb()</f>
        <v>Wind资讯</v>
      </c>
      <c r="I2" s="59"/>
      <c r="J2" s="60"/>
    </row>
    <row r="3" spans="1:10" hidden="1">
      <c r="H3" s="43" t="s">
        <v>441</v>
      </c>
      <c r="I3" s="44" t="s">
        <v>493</v>
      </c>
      <c r="J3" s="44" t="s">
        <v>494</v>
      </c>
    </row>
    <row r="4" spans="1:10">
      <c r="G4" s="42"/>
      <c r="H4" s="51" t="s">
        <v>456</v>
      </c>
      <c r="I4" s="58" t="s">
        <v>495</v>
      </c>
      <c r="J4" s="58"/>
    </row>
    <row r="5" spans="1:10">
      <c r="H5" s="51">
        <v>38622</v>
      </c>
      <c r="I5" s="71">
        <v>125.5</v>
      </c>
      <c r="J5" s="71">
        <v>123.8</v>
      </c>
    </row>
    <row r="6" spans="1:10">
      <c r="A6" s="48" t="s">
        <v>250</v>
      </c>
      <c r="H6" s="51">
        <v>38623</v>
      </c>
      <c r="I6" s="71">
        <v>125</v>
      </c>
      <c r="J6" s="71">
        <v>123</v>
      </c>
    </row>
    <row r="7" spans="1:10">
      <c r="A7" s="94"/>
      <c r="B7" s="94"/>
      <c r="C7" s="94"/>
      <c r="D7" s="94"/>
      <c r="E7" s="94"/>
      <c r="H7" s="51">
        <v>38624</v>
      </c>
      <c r="I7" s="71">
        <v>125</v>
      </c>
      <c r="J7" s="71">
        <v>123.1</v>
      </c>
    </row>
    <row r="8" spans="1:10">
      <c r="A8" s="97" t="s">
        <v>250</v>
      </c>
      <c r="B8" s="97"/>
      <c r="C8" s="97"/>
      <c r="D8" s="97">
        <v>1</v>
      </c>
      <c r="E8" s="97"/>
      <c r="F8" s="97"/>
      <c r="H8" s="51">
        <v>38625</v>
      </c>
      <c r="I8" s="71">
        <v>125.8</v>
      </c>
      <c r="J8" s="71">
        <v>124.1</v>
      </c>
    </row>
    <row r="9" spans="1:10">
      <c r="A9" s="97" t="s">
        <v>251</v>
      </c>
      <c r="B9" s="97"/>
      <c r="C9" s="97"/>
      <c r="D9" s="97"/>
      <c r="E9" s="97"/>
      <c r="F9" s="97"/>
      <c r="H9" s="51">
        <v>38633</v>
      </c>
      <c r="I9" s="71">
        <v>124.2</v>
      </c>
      <c r="J9" s="71">
        <v>122.2</v>
      </c>
    </row>
    <row r="10" spans="1:10">
      <c r="A10" s="97"/>
      <c r="B10" s="97"/>
      <c r="C10" s="97"/>
      <c r="D10" s="97"/>
      <c r="E10" s="97"/>
      <c r="F10" s="97"/>
      <c r="H10" s="51">
        <v>38634</v>
      </c>
      <c r="I10" s="71">
        <v>124.2</v>
      </c>
      <c r="J10" s="71">
        <v>122.3</v>
      </c>
    </row>
    <row r="11" spans="1:10">
      <c r="A11" s="97"/>
      <c r="B11" s="97"/>
      <c r="C11" s="97"/>
      <c r="D11" s="97"/>
      <c r="E11" s="97"/>
      <c r="F11" s="97"/>
      <c r="H11" s="51">
        <v>38635</v>
      </c>
      <c r="I11" s="71">
        <v>124.5</v>
      </c>
      <c r="J11" s="71">
        <v>122.6</v>
      </c>
    </row>
    <row r="12" spans="1:10">
      <c r="A12" s="97"/>
      <c r="B12" s="97"/>
      <c r="C12" s="97"/>
      <c r="D12" s="97"/>
      <c r="E12" s="97"/>
      <c r="F12" s="97"/>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295</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6">
        <v>151.6</v>
      </c>
      <c r="J358" s="96">
        <v>151.80000000000001</v>
      </c>
    </row>
    <row r="359" spans="8:10">
      <c r="H359" s="51">
        <v>39311</v>
      </c>
      <c r="I359" s="96">
        <v>151.69999999999999</v>
      </c>
      <c r="J359" s="96">
        <v>152</v>
      </c>
    </row>
    <row r="360" spans="8:10">
      <c r="H360" s="51">
        <v>39312</v>
      </c>
      <c r="I360" s="96">
        <v>153.5</v>
      </c>
      <c r="J360" s="96">
        <v>154.1</v>
      </c>
    </row>
    <row r="361" spans="8:10">
      <c r="H361" s="51">
        <v>39313</v>
      </c>
      <c r="I361" s="96">
        <v>154.19999999999999</v>
      </c>
      <c r="J361" s="96">
        <v>155</v>
      </c>
    </row>
    <row r="362" spans="8:10">
      <c r="H362" s="51">
        <v>39314</v>
      </c>
      <c r="I362" s="96">
        <v>152.30000000000001</v>
      </c>
      <c r="J362" s="96">
        <v>152.69999999999999</v>
      </c>
    </row>
    <row r="363" spans="8:10">
      <c r="H363" s="51">
        <v>39315</v>
      </c>
      <c r="I363" s="96">
        <v>152.80000000000001</v>
      </c>
      <c r="J363" s="96">
        <v>153.19999999999999</v>
      </c>
    </row>
    <row r="364" spans="8:10">
      <c r="H364" s="51">
        <v>39316</v>
      </c>
      <c r="I364" s="96">
        <v>152.5</v>
      </c>
      <c r="J364" s="96">
        <v>152.9</v>
      </c>
    </row>
    <row r="365" spans="8:10">
      <c r="H365" s="51">
        <v>39317</v>
      </c>
      <c r="I365" s="96">
        <v>152.4</v>
      </c>
      <c r="J365" s="96">
        <v>152.9</v>
      </c>
    </row>
    <row r="366" spans="8:10">
      <c r="H366" s="51">
        <v>39318</v>
      </c>
      <c r="I366" s="96">
        <v>152.1</v>
      </c>
      <c r="J366" s="96">
        <v>152.4</v>
      </c>
    </row>
    <row r="367" spans="8:10">
      <c r="H367" s="51">
        <v>39319</v>
      </c>
      <c r="I367" s="96">
        <v>152.9</v>
      </c>
      <c r="J367" s="96">
        <v>153.30000000000001</v>
      </c>
    </row>
    <row r="368" spans="8:10">
      <c r="H368" s="51">
        <v>39320</v>
      </c>
      <c r="I368" s="96">
        <v>152.4</v>
      </c>
      <c r="J368" s="96">
        <v>152.80000000000001</v>
      </c>
    </row>
    <row r="369" spans="8:10">
      <c r="H369" s="51">
        <v>39321</v>
      </c>
      <c r="I369" s="96">
        <v>151.80000000000001</v>
      </c>
      <c r="J369" s="96">
        <v>152</v>
      </c>
    </row>
    <row r="370" spans="8:10">
      <c r="H370" s="51">
        <v>39322</v>
      </c>
      <c r="I370" s="96">
        <v>152.1</v>
      </c>
      <c r="J370" s="96">
        <v>152.4</v>
      </c>
    </row>
    <row r="371" spans="8:10">
      <c r="H371" s="51">
        <v>39323</v>
      </c>
      <c r="I371" s="96">
        <v>152</v>
      </c>
      <c r="J371" s="96">
        <v>152.30000000000001</v>
      </c>
    </row>
    <row r="372" spans="8:10">
      <c r="H372" s="51">
        <v>39324</v>
      </c>
      <c r="I372" s="96">
        <v>152.19999999999999</v>
      </c>
      <c r="J372" s="96">
        <v>152.5</v>
      </c>
    </row>
    <row r="373" spans="8:10">
      <c r="H373" s="51">
        <v>39325</v>
      </c>
      <c r="I373" s="96">
        <v>151.6</v>
      </c>
      <c r="J373" s="96">
        <v>151.80000000000001</v>
      </c>
    </row>
    <row r="374" spans="8:10">
      <c r="H374" s="51">
        <v>39326</v>
      </c>
      <c r="I374" s="96">
        <v>150.80000000000001</v>
      </c>
      <c r="J374" s="96">
        <v>150.9</v>
      </c>
    </row>
    <row r="375" spans="8:10">
      <c r="H375" s="51">
        <v>39327</v>
      </c>
      <c r="I375" s="96">
        <v>153.9</v>
      </c>
      <c r="J375" s="96">
        <v>154.6</v>
      </c>
    </row>
    <row r="376" spans="8:10">
      <c r="H376" s="51">
        <v>39328</v>
      </c>
      <c r="I376" s="96">
        <v>151</v>
      </c>
      <c r="J376" s="96">
        <v>151.1</v>
      </c>
    </row>
    <row r="377" spans="8:10">
      <c r="H377" s="51">
        <v>39329</v>
      </c>
      <c r="I377" s="96">
        <v>151.69999999999999</v>
      </c>
      <c r="J377" s="96">
        <v>151.9</v>
      </c>
    </row>
    <row r="378" spans="8:10">
      <c r="H378" s="51">
        <v>39330</v>
      </c>
      <c r="I378" s="96">
        <v>151.5</v>
      </c>
      <c r="J378" s="96">
        <v>151.6</v>
      </c>
    </row>
    <row r="379" spans="8:10">
      <c r="H379" s="51">
        <v>39331</v>
      </c>
      <c r="I379" s="96">
        <v>151.30000000000001</v>
      </c>
      <c r="J379" s="96">
        <v>151.5</v>
      </c>
    </row>
    <row r="380" spans="8:10">
      <c r="H380" s="51">
        <v>39332</v>
      </c>
      <c r="I380" s="96">
        <v>151.6</v>
      </c>
      <c r="J380" s="96">
        <v>151.80000000000001</v>
      </c>
    </row>
    <row r="381" spans="8:10">
      <c r="H381" s="51">
        <v>39333</v>
      </c>
      <c r="I381" s="96">
        <v>151.9</v>
      </c>
      <c r="J381" s="96">
        <v>152.30000000000001</v>
      </c>
    </row>
    <row r="382" spans="8:10">
      <c r="H382" s="51">
        <v>39334</v>
      </c>
      <c r="I382" s="96">
        <v>152.9</v>
      </c>
      <c r="J382" s="96">
        <v>153.4</v>
      </c>
    </row>
    <row r="383" spans="8:10">
      <c r="H383" s="51">
        <v>39335</v>
      </c>
      <c r="I383" s="96">
        <v>151.19999999999999</v>
      </c>
      <c r="J383" s="96">
        <v>151.30000000000001</v>
      </c>
    </row>
    <row r="384" spans="8:10">
      <c r="H384" s="51">
        <v>39336</v>
      </c>
      <c r="I384" s="96">
        <v>151.19999999999999</v>
      </c>
      <c r="J384" s="96">
        <v>151.30000000000001</v>
      </c>
    </row>
    <row r="385" spans="8:10">
      <c r="H385" s="51">
        <v>39337</v>
      </c>
      <c r="I385" s="96">
        <v>150.6</v>
      </c>
      <c r="J385" s="96">
        <v>150.5</v>
      </c>
    </row>
    <row r="386" spans="8:10">
      <c r="H386" s="51">
        <v>39338</v>
      </c>
      <c r="I386" s="96">
        <v>149.80000000000001</v>
      </c>
      <c r="J386" s="96">
        <v>149.69999999999999</v>
      </c>
    </row>
    <row r="387" spans="8:10">
      <c r="H387" s="51">
        <v>39339</v>
      </c>
      <c r="I387" s="96">
        <v>149.69999999999999</v>
      </c>
      <c r="J387" s="96">
        <v>149.5</v>
      </c>
    </row>
    <row r="388" spans="8:10">
      <c r="H388" s="51">
        <v>39340</v>
      </c>
      <c r="I388" s="96">
        <v>149.80000000000001</v>
      </c>
      <c r="J388" s="96">
        <v>149.69999999999999</v>
      </c>
    </row>
    <row r="389" spans="8:10">
      <c r="H389" s="51">
        <v>39341</v>
      </c>
      <c r="I389" s="96">
        <v>149.9</v>
      </c>
      <c r="J389" s="96">
        <v>149.80000000000001</v>
      </c>
    </row>
    <row r="390" spans="8:10">
      <c r="H390" s="51">
        <v>39342</v>
      </c>
      <c r="I390" s="96">
        <v>148.6</v>
      </c>
      <c r="J390" s="96">
        <v>148.19999999999999</v>
      </c>
    </row>
    <row r="391" spans="8:10">
      <c r="H391" s="51">
        <v>39343</v>
      </c>
      <c r="I391" s="96">
        <v>149.9</v>
      </c>
      <c r="J391" s="96">
        <v>149.69999999999999</v>
      </c>
    </row>
    <row r="392" spans="8:10">
      <c r="H392" s="51">
        <v>39344</v>
      </c>
      <c r="I392" s="96">
        <v>149.4</v>
      </c>
      <c r="J392" s="96">
        <v>149.1</v>
      </c>
    </row>
    <row r="393" spans="8:10">
      <c r="H393" s="51">
        <v>39345</v>
      </c>
      <c r="I393" s="96">
        <v>149.19999999999999</v>
      </c>
      <c r="J393" s="96">
        <v>148.80000000000001</v>
      </c>
    </row>
    <row r="394" spans="8:10">
      <c r="H394" s="51">
        <v>39346</v>
      </c>
      <c r="I394" s="96">
        <v>149.30000000000001</v>
      </c>
      <c r="J394" s="96">
        <v>149</v>
      </c>
    </row>
    <row r="395" spans="8:10">
      <c r="H395" s="51">
        <v>39347</v>
      </c>
      <c r="I395" s="96">
        <v>149.6</v>
      </c>
      <c r="J395" s="96">
        <v>149.5</v>
      </c>
    </row>
    <row r="396" spans="8:10">
      <c r="H396" s="51">
        <v>39348</v>
      </c>
      <c r="I396" s="96">
        <v>150.1</v>
      </c>
      <c r="J396" s="96">
        <v>150.1</v>
      </c>
    </row>
    <row r="397" spans="8:10">
      <c r="H397" s="51">
        <v>39349</v>
      </c>
      <c r="I397" s="96">
        <v>148.9</v>
      </c>
      <c r="J397" s="96">
        <v>148.5</v>
      </c>
    </row>
    <row r="398" spans="8:10">
      <c r="H398" s="51">
        <v>39350</v>
      </c>
      <c r="I398" s="96">
        <v>148.80000000000001</v>
      </c>
      <c r="J398" s="96">
        <v>148.4</v>
      </c>
    </row>
    <row r="399" spans="8:10">
      <c r="H399" s="51">
        <v>39351</v>
      </c>
      <c r="I399" s="96">
        <v>148.6</v>
      </c>
      <c r="J399" s="96">
        <v>148.1</v>
      </c>
    </row>
    <row r="400" spans="8:10">
      <c r="H400" s="51">
        <v>39352</v>
      </c>
      <c r="I400" s="96">
        <v>148</v>
      </c>
      <c r="J400" s="96">
        <v>147.4</v>
      </c>
    </row>
    <row r="401" spans="8:10">
      <c r="H401" s="51">
        <v>39353</v>
      </c>
      <c r="I401" s="96">
        <v>147.6</v>
      </c>
      <c r="J401" s="96">
        <v>146.80000000000001</v>
      </c>
    </row>
    <row r="402" spans="8:10">
      <c r="H402" s="51">
        <v>39354</v>
      </c>
      <c r="I402" s="96">
        <v>147.6</v>
      </c>
      <c r="J402" s="96">
        <v>146.80000000000001</v>
      </c>
    </row>
    <row r="403" spans="8:10">
      <c r="H403" s="51">
        <v>39355</v>
      </c>
      <c r="I403" s="96">
        <v>148.30000000000001</v>
      </c>
      <c r="J403" s="96">
        <v>147.69999999999999</v>
      </c>
    </row>
    <row r="404" spans="8:10">
      <c r="H404" s="51">
        <v>39356</v>
      </c>
      <c r="I404" s="96">
        <v>150.80000000000001</v>
      </c>
      <c r="J404" s="96">
        <v>150.69999999999999</v>
      </c>
    </row>
    <row r="405" spans="8:10">
      <c r="H405" s="51">
        <v>39357</v>
      </c>
      <c r="I405" s="96">
        <v>151</v>
      </c>
      <c r="J405" s="96">
        <v>150.9</v>
      </c>
    </row>
    <row r="406" spans="8:10">
      <c r="H406" s="51">
        <v>39358</v>
      </c>
      <c r="I406" s="96">
        <v>151.1</v>
      </c>
      <c r="J406" s="96">
        <v>151.1</v>
      </c>
    </row>
    <row r="407" spans="8:10">
      <c r="H407" s="51">
        <v>39359</v>
      </c>
      <c r="I407" s="96">
        <v>151.19999999999999</v>
      </c>
      <c r="J407" s="96">
        <v>151.19999999999999</v>
      </c>
    </row>
    <row r="408" spans="8:10">
      <c r="H408" s="51">
        <v>39360</v>
      </c>
      <c r="I408" s="96">
        <v>151.80000000000001</v>
      </c>
      <c r="J408" s="96">
        <v>152</v>
      </c>
    </row>
    <row r="409" spans="8:10">
      <c r="H409" s="51">
        <v>39361</v>
      </c>
      <c r="I409" s="96">
        <v>150</v>
      </c>
      <c r="J409" s="96">
        <v>149.69999999999999</v>
      </c>
    </row>
    <row r="410" spans="8:10">
      <c r="H410" s="51">
        <v>39362</v>
      </c>
      <c r="I410" s="96">
        <v>144.69999999999999</v>
      </c>
      <c r="J410" s="96">
        <v>150.69999999999999</v>
      </c>
    </row>
    <row r="411" spans="8:10">
      <c r="H411" s="51">
        <v>39363</v>
      </c>
      <c r="I411" s="96">
        <v>148.9</v>
      </c>
      <c r="J411" s="96">
        <v>148.4</v>
      </c>
    </row>
    <row r="412" spans="8:10">
      <c r="H412" s="51">
        <v>39364</v>
      </c>
      <c r="I412" s="96">
        <v>148.80000000000001</v>
      </c>
      <c r="J412" s="96">
        <v>148.19999999999999</v>
      </c>
    </row>
    <row r="413" spans="8:10">
      <c r="H413" s="51">
        <v>39365</v>
      </c>
      <c r="I413" s="96">
        <v>148.69999999999999</v>
      </c>
      <c r="J413" s="96">
        <v>148.19999999999999</v>
      </c>
    </row>
    <row r="414" spans="8:10">
      <c r="H414" s="51">
        <v>39366</v>
      </c>
      <c r="I414" s="96">
        <v>149.6</v>
      </c>
      <c r="J414" s="96">
        <v>149.30000000000001</v>
      </c>
    </row>
    <row r="415" spans="8:10">
      <c r="H415" s="51">
        <v>39367</v>
      </c>
      <c r="I415" s="96">
        <v>149.9</v>
      </c>
      <c r="J415" s="96">
        <v>149.6</v>
      </c>
    </row>
    <row r="416" spans="8:10">
      <c r="H416" s="51">
        <v>39368</v>
      </c>
      <c r="I416" s="96">
        <v>149.5</v>
      </c>
      <c r="J416" s="96">
        <v>149</v>
      </c>
    </row>
    <row r="417" spans="8:10">
      <c r="H417" s="51">
        <v>39369</v>
      </c>
      <c r="I417" s="96">
        <v>149.6</v>
      </c>
      <c r="J417" s="96">
        <v>149.1</v>
      </c>
    </row>
    <row r="418" spans="8:10">
      <c r="H418" s="51">
        <v>39370</v>
      </c>
      <c r="I418" s="96">
        <v>149.5</v>
      </c>
      <c r="J418" s="96">
        <v>149</v>
      </c>
    </row>
    <row r="419" spans="8:10">
      <c r="H419" s="51">
        <v>39371</v>
      </c>
      <c r="I419" s="96">
        <v>150.80000000000001</v>
      </c>
      <c r="J419" s="96">
        <v>150.6</v>
      </c>
    </row>
    <row r="420" spans="8:10">
      <c r="H420" s="51">
        <v>39372</v>
      </c>
      <c r="I420" s="96">
        <v>150.9</v>
      </c>
      <c r="J420" s="96">
        <v>150.69999999999999</v>
      </c>
    </row>
    <row r="421" spans="8:10">
      <c r="H421" s="51">
        <v>39373</v>
      </c>
      <c r="I421" s="96">
        <v>151</v>
      </c>
      <c r="J421" s="96">
        <v>150.9</v>
      </c>
    </row>
    <row r="422" spans="8:10">
      <c r="H422" s="51">
        <v>39374</v>
      </c>
      <c r="I422" s="96">
        <v>150.9</v>
      </c>
      <c r="J422" s="96">
        <v>150.80000000000001</v>
      </c>
    </row>
    <row r="423" spans="8:10">
      <c r="H423" s="51">
        <v>39377</v>
      </c>
      <c r="I423" s="96">
        <v>151.30000000000001</v>
      </c>
      <c r="J423" s="96">
        <v>151.19999999999999</v>
      </c>
    </row>
    <row r="424" spans="8:10">
      <c r="H424" s="51">
        <v>39378</v>
      </c>
      <c r="I424" s="96">
        <v>151</v>
      </c>
      <c r="J424" s="96">
        <v>150.9</v>
      </c>
    </row>
    <row r="425" spans="8:10">
      <c r="H425" s="51">
        <v>39379</v>
      </c>
      <c r="I425" s="96">
        <v>150</v>
      </c>
      <c r="J425" s="96">
        <v>149.69999999999999</v>
      </c>
    </row>
    <row r="426" spans="8:10">
      <c r="H426" s="51">
        <v>39380</v>
      </c>
      <c r="I426" s="96">
        <v>149.5</v>
      </c>
      <c r="J426" s="96">
        <v>149</v>
      </c>
    </row>
    <row r="427" spans="8:10">
      <c r="H427" s="51">
        <v>39381</v>
      </c>
      <c r="I427" s="96">
        <v>148.9</v>
      </c>
      <c r="J427" s="96">
        <v>148.30000000000001</v>
      </c>
    </row>
    <row r="428" spans="8:10">
      <c r="H428" s="51">
        <v>39382</v>
      </c>
      <c r="I428" s="96">
        <v>150.1</v>
      </c>
      <c r="J428" s="96">
        <v>149.80000000000001</v>
      </c>
    </row>
    <row r="429" spans="8:10">
      <c r="H429" s="51">
        <v>39383</v>
      </c>
      <c r="I429" s="96">
        <v>149.69999999999999</v>
      </c>
      <c r="J429" s="96">
        <v>149.30000000000001</v>
      </c>
    </row>
    <row r="430" spans="8:10">
      <c r="H430" s="51">
        <v>39384</v>
      </c>
      <c r="I430" s="96">
        <v>148.6</v>
      </c>
      <c r="J430" s="96">
        <v>148</v>
      </c>
    </row>
    <row r="431" spans="8:10">
      <c r="H431" s="51">
        <v>39385</v>
      </c>
      <c r="I431" s="96">
        <v>149.19999999999999</v>
      </c>
      <c r="J431" s="96">
        <v>148.5</v>
      </c>
    </row>
    <row r="432" spans="8:10">
      <c r="H432" s="51">
        <v>39386</v>
      </c>
      <c r="I432" s="96">
        <v>148.5</v>
      </c>
      <c r="J432" s="96">
        <v>147.69999999999999</v>
      </c>
    </row>
    <row r="433" spans="8:10">
      <c r="H433" s="51">
        <v>39387</v>
      </c>
      <c r="I433" s="96">
        <v>148.4</v>
      </c>
      <c r="J433" s="96">
        <v>147.5</v>
      </c>
    </row>
    <row r="434" spans="8:10">
      <c r="H434" s="51">
        <v>39388</v>
      </c>
      <c r="I434" s="96">
        <v>148</v>
      </c>
      <c r="J434" s="96">
        <v>147</v>
      </c>
    </row>
    <row r="435" spans="8:10">
      <c r="H435" s="51">
        <v>39389</v>
      </c>
      <c r="I435" s="96">
        <v>148.5</v>
      </c>
      <c r="J435" s="96">
        <v>147.6</v>
      </c>
    </row>
    <row r="436" spans="8:10">
      <c r="H436" s="51">
        <v>39390</v>
      </c>
      <c r="I436" s="96">
        <v>148.69999999999999</v>
      </c>
      <c r="J436" s="96">
        <v>147.80000000000001</v>
      </c>
    </row>
    <row r="437" spans="8:10">
      <c r="H437" s="51">
        <v>39391</v>
      </c>
      <c r="I437" s="96">
        <v>148.9</v>
      </c>
      <c r="J437" s="96">
        <v>148</v>
      </c>
    </row>
    <row r="438" spans="8:10">
      <c r="H438" s="51">
        <v>39392</v>
      </c>
      <c r="I438" s="96">
        <v>149.6</v>
      </c>
      <c r="J438" s="96">
        <v>149</v>
      </c>
    </row>
    <row r="439" spans="8:10">
      <c r="H439" s="51">
        <v>39393</v>
      </c>
      <c r="I439" s="96">
        <v>149.30000000000001</v>
      </c>
      <c r="J439" s="96">
        <v>148.6</v>
      </c>
    </row>
    <row r="440" spans="8:10">
      <c r="H440" s="51">
        <v>39394</v>
      </c>
      <c r="I440" s="96">
        <v>149.4</v>
      </c>
      <c r="J440" s="96">
        <v>148.80000000000001</v>
      </c>
    </row>
    <row r="441" spans="8:10">
      <c r="H441" s="51">
        <v>39395</v>
      </c>
      <c r="I441" s="96">
        <v>149.6</v>
      </c>
      <c r="J441" s="96">
        <v>149</v>
      </c>
    </row>
    <row r="442" spans="8:10">
      <c r="H442" s="51">
        <v>39396</v>
      </c>
      <c r="I442" s="96">
        <v>149.80000000000001</v>
      </c>
      <c r="J442" s="96">
        <v>149.19999999999999</v>
      </c>
    </row>
    <row r="443" spans="8:10">
      <c r="H443" s="51">
        <v>39397</v>
      </c>
      <c r="I443" s="96">
        <v>150.19999999999999</v>
      </c>
      <c r="J443" s="96">
        <v>149.69999999999999</v>
      </c>
    </row>
    <row r="444" spans="8:10">
      <c r="H444" s="51">
        <v>39398</v>
      </c>
      <c r="I444" s="96">
        <v>149.5</v>
      </c>
      <c r="J444" s="96">
        <v>148.69999999999999</v>
      </c>
    </row>
    <row r="445" spans="8:10">
      <c r="H445" s="51">
        <v>39399</v>
      </c>
      <c r="I445" s="96">
        <v>149.19999999999999</v>
      </c>
      <c r="J445" s="96">
        <v>148.4</v>
      </c>
    </row>
    <row r="446" spans="8:10">
      <c r="H446" s="51">
        <v>39400</v>
      </c>
      <c r="I446" s="96">
        <v>149.19999999999999</v>
      </c>
      <c r="J446" s="96">
        <v>148.5</v>
      </c>
    </row>
    <row r="447" spans="8:10">
      <c r="H447" s="51">
        <v>39401</v>
      </c>
      <c r="I447" s="96">
        <v>149.5</v>
      </c>
      <c r="J447" s="96">
        <v>148.80000000000001</v>
      </c>
    </row>
    <row r="448" spans="8:10">
      <c r="H448" s="51">
        <v>39402</v>
      </c>
      <c r="I448" s="96">
        <v>149.69999999999999</v>
      </c>
      <c r="J448" s="96">
        <v>149</v>
      </c>
    </row>
    <row r="449" spans="8:10">
      <c r="H449" s="51">
        <v>39403</v>
      </c>
      <c r="I449" s="96">
        <v>150.5</v>
      </c>
      <c r="J449" s="96">
        <v>149.9</v>
      </c>
    </row>
    <row r="450" spans="8:10">
      <c r="H450" s="51">
        <v>39404</v>
      </c>
      <c r="I450" s="96">
        <v>149.80000000000001</v>
      </c>
      <c r="J450" s="96">
        <v>149.1</v>
      </c>
    </row>
    <row r="451" spans="8:10">
      <c r="H451" s="51">
        <v>39405</v>
      </c>
      <c r="I451" s="96">
        <v>149</v>
      </c>
      <c r="J451" s="96">
        <v>148</v>
      </c>
    </row>
    <row r="452" spans="8:10">
      <c r="H452" s="51">
        <v>39406</v>
      </c>
      <c r="I452" s="96">
        <v>149.6</v>
      </c>
      <c r="J452" s="96">
        <v>148.80000000000001</v>
      </c>
    </row>
    <row r="453" spans="8:10">
      <c r="H453" s="51">
        <v>39407</v>
      </c>
      <c r="I453" s="96">
        <v>150</v>
      </c>
      <c r="J453" s="96">
        <v>149.30000000000001</v>
      </c>
    </row>
    <row r="454" spans="8:10">
      <c r="H454" s="51">
        <v>39408</v>
      </c>
      <c r="I454" s="96">
        <v>149.30000000000001</v>
      </c>
      <c r="J454" s="96">
        <v>148.5</v>
      </c>
    </row>
    <row r="455" spans="8:10">
      <c r="H455" s="51">
        <v>39409</v>
      </c>
      <c r="I455" s="96">
        <v>149.6</v>
      </c>
      <c r="J455" s="96">
        <v>148.69999999999999</v>
      </c>
    </row>
    <row r="456" spans="8:10">
      <c r="H456" s="51">
        <v>39410</v>
      </c>
      <c r="I456" s="96">
        <v>150.30000000000001</v>
      </c>
      <c r="J456" s="96">
        <v>149.6</v>
      </c>
    </row>
    <row r="457" spans="8:10">
      <c r="H457" s="51">
        <v>39411</v>
      </c>
      <c r="I457" s="96">
        <v>151.19999999999999</v>
      </c>
      <c r="J457" s="96">
        <v>150.69999999999999</v>
      </c>
    </row>
    <row r="458" spans="8:10">
      <c r="H458" s="51">
        <v>39412</v>
      </c>
      <c r="I458" s="96">
        <v>150.19999999999999</v>
      </c>
      <c r="J458" s="96">
        <v>149.4</v>
      </c>
    </row>
    <row r="459" spans="8:10">
      <c r="H459" s="51">
        <v>39413</v>
      </c>
      <c r="I459" s="96">
        <v>150.4</v>
      </c>
      <c r="J459" s="96">
        <v>149.6</v>
      </c>
    </row>
    <row r="460" spans="8:10">
      <c r="H460" s="51">
        <v>39414</v>
      </c>
      <c r="I460" s="96">
        <v>150.19999999999999</v>
      </c>
      <c r="J460" s="96">
        <v>149.4</v>
      </c>
    </row>
    <row r="461" spans="8:10">
      <c r="H461" s="51">
        <v>39415</v>
      </c>
      <c r="I461" s="96">
        <v>150.1</v>
      </c>
      <c r="J461" s="96">
        <v>149.19999999999999</v>
      </c>
    </row>
    <row r="462" spans="8:10">
      <c r="H462" s="51">
        <v>39416</v>
      </c>
      <c r="I462" s="96">
        <v>150.80000000000001</v>
      </c>
      <c r="J462" s="96">
        <v>150.1</v>
      </c>
    </row>
    <row r="463" spans="8:10">
      <c r="H463" s="51">
        <v>39417</v>
      </c>
      <c r="I463" s="96">
        <v>151</v>
      </c>
      <c r="J463" s="96">
        <v>150.30000000000001</v>
      </c>
    </row>
    <row r="464" spans="8:10">
      <c r="H464" s="51">
        <v>39418</v>
      </c>
      <c r="I464" s="96">
        <v>151.5</v>
      </c>
      <c r="J464" s="96">
        <v>150.80000000000001</v>
      </c>
    </row>
    <row r="465" spans="8:10">
      <c r="H465" s="51">
        <v>39419</v>
      </c>
      <c r="I465" s="96">
        <v>150.69999999999999</v>
      </c>
      <c r="J465" s="96">
        <v>150</v>
      </c>
    </row>
    <row r="466" spans="8:10">
      <c r="H466" s="51">
        <v>39420</v>
      </c>
      <c r="I466" s="96">
        <v>150.1</v>
      </c>
      <c r="J466" s="96">
        <v>149.19999999999999</v>
      </c>
    </row>
    <row r="467" spans="8:10">
      <c r="H467" s="51">
        <v>39421</v>
      </c>
      <c r="I467" s="96">
        <v>150.5</v>
      </c>
      <c r="J467" s="96">
        <v>149.6</v>
      </c>
    </row>
    <row r="468" spans="8:10">
      <c r="H468" s="51">
        <v>39422</v>
      </c>
      <c r="I468" s="96">
        <v>150.9</v>
      </c>
      <c r="J468" s="96">
        <v>150.1</v>
      </c>
    </row>
    <row r="469" spans="8:10">
      <c r="H469" s="51">
        <v>39423</v>
      </c>
      <c r="I469" s="96">
        <v>150.1</v>
      </c>
      <c r="J469" s="96">
        <v>149.19999999999999</v>
      </c>
    </row>
    <row r="470" spans="8:10">
      <c r="H470" s="51">
        <v>39426</v>
      </c>
      <c r="I470" s="96">
        <v>151.19999999999999</v>
      </c>
      <c r="J470" s="96">
        <v>150.5</v>
      </c>
    </row>
    <row r="471" spans="8:10">
      <c r="H471" s="51">
        <v>39427</v>
      </c>
      <c r="I471" s="96">
        <v>151.30000000000001</v>
      </c>
      <c r="J471" s="96">
        <v>150.6</v>
      </c>
    </row>
    <row r="472" spans="8:10">
      <c r="H472" s="51">
        <v>39428</v>
      </c>
      <c r="I472" s="96">
        <v>151.5</v>
      </c>
      <c r="J472" s="96">
        <v>150.69999999999999</v>
      </c>
    </row>
    <row r="473" spans="8:10">
      <c r="H473" s="51">
        <v>39429</v>
      </c>
      <c r="I473" s="96">
        <v>152</v>
      </c>
      <c r="J473" s="96">
        <v>151.30000000000001</v>
      </c>
    </row>
    <row r="474" spans="8:10">
      <c r="H474" s="51">
        <v>39430</v>
      </c>
      <c r="I474" s="96">
        <v>152.5</v>
      </c>
      <c r="J474" s="96">
        <v>151.9</v>
      </c>
    </row>
    <row r="475" spans="8:10">
      <c r="H475" s="51">
        <v>39431</v>
      </c>
      <c r="I475" s="96">
        <v>152.19999999999999</v>
      </c>
      <c r="J475" s="96">
        <v>151.69999999999999</v>
      </c>
    </row>
    <row r="476" spans="8:10">
      <c r="H476" s="51">
        <v>39432</v>
      </c>
      <c r="I476" s="96">
        <v>154.1</v>
      </c>
      <c r="J476" s="96">
        <v>154</v>
      </c>
    </row>
    <row r="477" spans="8:10">
      <c r="H477" s="51">
        <v>39433</v>
      </c>
      <c r="I477" s="96">
        <v>152.1</v>
      </c>
      <c r="J477" s="96">
        <v>151.4</v>
      </c>
    </row>
    <row r="478" spans="8:10">
      <c r="H478" s="51">
        <v>39434</v>
      </c>
      <c r="I478" s="96">
        <v>152.69999999999999</v>
      </c>
      <c r="J478" s="96">
        <v>152.1</v>
      </c>
    </row>
    <row r="479" spans="8:10">
      <c r="H479" s="51">
        <v>39435</v>
      </c>
      <c r="I479" s="96">
        <v>152.5</v>
      </c>
      <c r="J479" s="96">
        <v>151.80000000000001</v>
      </c>
    </row>
    <row r="480" spans="8:10">
      <c r="H480" s="51">
        <v>39436</v>
      </c>
      <c r="I480" s="96">
        <v>153.30000000000001</v>
      </c>
      <c r="J480" s="96">
        <v>152.69999999999999</v>
      </c>
    </row>
    <row r="481" spans="8:10">
      <c r="H481" s="51">
        <v>39437</v>
      </c>
      <c r="I481" s="96">
        <v>152.80000000000001</v>
      </c>
      <c r="J481" s="96">
        <v>152.19999999999999</v>
      </c>
    </row>
    <row r="482" spans="8:10">
      <c r="H482" s="51">
        <v>39440</v>
      </c>
      <c r="I482" s="96">
        <v>153.30000000000001</v>
      </c>
      <c r="J482" s="96">
        <v>152.80000000000001</v>
      </c>
    </row>
    <row r="483" spans="8:10">
      <c r="H483" s="51">
        <v>39441</v>
      </c>
      <c r="I483" s="96">
        <v>153.5</v>
      </c>
      <c r="J483" s="96">
        <v>153</v>
      </c>
    </row>
    <row r="484" spans="8:10">
      <c r="H484" s="51">
        <v>39442</v>
      </c>
      <c r="I484" s="96">
        <v>153.30000000000001</v>
      </c>
      <c r="J484" s="96">
        <v>152.80000000000001</v>
      </c>
    </row>
    <row r="485" spans="8:10">
      <c r="H485" s="51">
        <v>39443</v>
      </c>
      <c r="I485" s="96">
        <v>154</v>
      </c>
      <c r="J485" s="96">
        <v>153.6</v>
      </c>
    </row>
    <row r="486" spans="8:10">
      <c r="H486" s="51">
        <v>39444</v>
      </c>
      <c r="I486" s="96">
        <v>153.19999999999999</v>
      </c>
      <c r="J486" s="96">
        <v>152.6</v>
      </c>
    </row>
    <row r="487" spans="8:10">
      <c r="H487" s="51">
        <v>39445</v>
      </c>
      <c r="I487" s="96">
        <v>155.30000000000001</v>
      </c>
      <c r="J487" s="96">
        <v>155.1</v>
      </c>
    </row>
    <row r="488" spans="8:10">
      <c r="H488" s="51">
        <v>39449</v>
      </c>
      <c r="I488" s="96">
        <v>155.1</v>
      </c>
      <c r="J488" s="96">
        <v>154.9</v>
      </c>
    </row>
    <row r="489" spans="8:10">
      <c r="H489" s="51">
        <v>39450</v>
      </c>
      <c r="I489" s="96">
        <v>155</v>
      </c>
      <c r="J489" s="96">
        <v>154.69999999999999</v>
      </c>
    </row>
    <row r="490" spans="8:10">
      <c r="H490" s="51">
        <v>39451</v>
      </c>
      <c r="I490" s="96">
        <v>155.19999999999999</v>
      </c>
      <c r="J490" s="96">
        <v>155</v>
      </c>
    </row>
    <row r="491" spans="8:10">
      <c r="H491" s="51">
        <v>39452</v>
      </c>
      <c r="I491" s="96">
        <v>154.69999999999999</v>
      </c>
      <c r="J491" s="96">
        <v>154.4</v>
      </c>
    </row>
    <row r="492" spans="8:10">
      <c r="H492" s="51">
        <v>39453</v>
      </c>
      <c r="I492" s="96">
        <v>155.5</v>
      </c>
      <c r="J492" s="96">
        <v>155.4</v>
      </c>
    </row>
    <row r="493" spans="8:10">
      <c r="H493" s="51">
        <v>39454</v>
      </c>
      <c r="I493" s="96">
        <v>155</v>
      </c>
      <c r="J493" s="96">
        <v>154.6</v>
      </c>
    </row>
    <row r="494" spans="8:10">
      <c r="H494" s="51">
        <v>39455</v>
      </c>
      <c r="I494" s="96">
        <v>154.5</v>
      </c>
      <c r="J494" s="96">
        <v>154</v>
      </c>
    </row>
    <row r="495" spans="8:10">
      <c r="H495" s="51">
        <v>39456</v>
      </c>
      <c r="I495" s="96">
        <v>155.6</v>
      </c>
      <c r="J495" s="96">
        <v>155.30000000000001</v>
      </c>
    </row>
    <row r="496" spans="8:10">
      <c r="H496" s="51">
        <v>39457</v>
      </c>
      <c r="I496" s="96">
        <v>154.4</v>
      </c>
      <c r="J496" s="96">
        <v>153.80000000000001</v>
      </c>
    </row>
    <row r="497" spans="8:10">
      <c r="H497" s="51">
        <v>39458</v>
      </c>
      <c r="I497" s="96">
        <v>155.80000000000001</v>
      </c>
      <c r="J497" s="96">
        <v>155.5</v>
      </c>
    </row>
    <row r="498" spans="8:10">
      <c r="H498" s="51">
        <v>39461</v>
      </c>
      <c r="I498" s="96">
        <v>157.6</v>
      </c>
      <c r="J498" s="96">
        <v>157.69999999999999</v>
      </c>
    </row>
    <row r="499" spans="8:10">
      <c r="H499" s="51">
        <v>39462</v>
      </c>
      <c r="I499" s="96">
        <v>158.69999999999999</v>
      </c>
      <c r="J499" s="96">
        <v>159</v>
      </c>
    </row>
    <row r="500" spans="8:10">
      <c r="H500" s="51">
        <v>39463</v>
      </c>
      <c r="I500" s="96">
        <v>158.19999999999999</v>
      </c>
      <c r="J500" s="96">
        <v>158.4</v>
      </c>
    </row>
    <row r="501" spans="8:10">
      <c r="H501" s="51">
        <v>39464</v>
      </c>
      <c r="I501" s="96">
        <v>159.19999999999999</v>
      </c>
      <c r="J501" s="96">
        <v>159.5</v>
      </c>
    </row>
    <row r="502" spans="8:10">
      <c r="H502" s="51">
        <v>39465</v>
      </c>
      <c r="I502" s="96">
        <v>159.1</v>
      </c>
      <c r="J502" s="96">
        <v>159.5</v>
      </c>
    </row>
    <row r="503" spans="8:10">
      <c r="H503" s="51">
        <v>39468</v>
      </c>
      <c r="I503" s="96">
        <v>162.19999999999999</v>
      </c>
      <c r="J503" s="96">
        <v>163.19999999999999</v>
      </c>
    </row>
    <row r="504" spans="8:10">
      <c r="H504" s="51">
        <v>39469</v>
      </c>
      <c r="I504" s="96">
        <v>161.69999999999999</v>
      </c>
      <c r="J504" s="96">
        <v>162.6</v>
      </c>
    </row>
    <row r="505" spans="8:10">
      <c r="H505" s="51">
        <v>39470</v>
      </c>
      <c r="I505" s="96">
        <v>163.9</v>
      </c>
      <c r="J505" s="96">
        <v>165.1</v>
      </c>
    </row>
    <row r="506" spans="8:10">
      <c r="H506" s="51">
        <v>39471</v>
      </c>
      <c r="I506" s="96">
        <v>163.4</v>
      </c>
      <c r="J506" s="96">
        <v>164.6</v>
      </c>
    </row>
    <row r="507" spans="8:10">
      <c r="H507" s="51">
        <v>39472</v>
      </c>
      <c r="I507" s="96">
        <v>164.4</v>
      </c>
      <c r="J507" s="96">
        <v>165.7</v>
      </c>
    </row>
    <row r="508" spans="8:10">
      <c r="H508" s="51">
        <v>39475</v>
      </c>
      <c r="I508" s="96">
        <v>174.8</v>
      </c>
      <c r="J508" s="96">
        <v>178.1</v>
      </c>
    </row>
    <row r="509" spans="8:10">
      <c r="H509" s="51">
        <v>39476</v>
      </c>
      <c r="I509" s="96">
        <v>176</v>
      </c>
      <c r="J509" s="96">
        <v>179.6</v>
      </c>
    </row>
    <row r="510" spans="8:10">
      <c r="H510" s="51">
        <v>39477</v>
      </c>
      <c r="I510" s="96">
        <v>175.7</v>
      </c>
      <c r="J510" s="96">
        <v>179.3</v>
      </c>
    </row>
    <row r="511" spans="8:10">
      <c r="H511" s="51">
        <v>39478</v>
      </c>
      <c r="I511" s="96">
        <v>177.3</v>
      </c>
      <c r="J511" s="96">
        <v>181.1</v>
      </c>
    </row>
    <row r="512" spans="8:10">
      <c r="H512" s="51">
        <v>39479</v>
      </c>
      <c r="I512" s="96">
        <v>181.5</v>
      </c>
      <c r="J512" s="96">
        <v>185.9</v>
      </c>
    </row>
    <row r="513" spans="8:10">
      <c r="H513" s="51">
        <v>39480</v>
      </c>
      <c r="I513" s="96">
        <v>179.8</v>
      </c>
      <c r="J513" s="96">
        <v>184</v>
      </c>
    </row>
    <row r="514" spans="8:10">
      <c r="H514" s="51">
        <v>39490</v>
      </c>
      <c r="I514" s="96">
        <v>180</v>
      </c>
      <c r="J514" s="96">
        <v>184</v>
      </c>
    </row>
    <row r="515" spans="8:10">
      <c r="H515" s="51">
        <v>39491</v>
      </c>
      <c r="I515" s="96">
        <v>178.1</v>
      </c>
      <c r="J515" s="96">
        <v>182</v>
      </c>
    </row>
    <row r="516" spans="8:10">
      <c r="H516" s="51">
        <v>39492</v>
      </c>
      <c r="I516" s="96">
        <v>176.5</v>
      </c>
      <c r="J516" s="96">
        <v>179.8</v>
      </c>
    </row>
    <row r="517" spans="8:10">
      <c r="H517" s="51">
        <v>39493</v>
      </c>
      <c r="I517" s="96">
        <v>175.1</v>
      </c>
      <c r="J517" s="96">
        <v>178.1</v>
      </c>
    </row>
    <row r="518" spans="8:10">
      <c r="H518" s="51">
        <v>39496</v>
      </c>
      <c r="I518" s="96">
        <v>173.2</v>
      </c>
      <c r="J518" s="96">
        <v>175.7</v>
      </c>
    </row>
    <row r="519" spans="8:10">
      <c r="H519" s="51">
        <v>39497</v>
      </c>
      <c r="I519" s="96">
        <v>172.5</v>
      </c>
      <c r="J519" s="96">
        <v>174.9</v>
      </c>
    </row>
    <row r="520" spans="8:10">
      <c r="H520" s="51">
        <v>39498</v>
      </c>
      <c r="I520" s="96">
        <v>171.3</v>
      </c>
      <c r="J520" s="96">
        <v>173.3</v>
      </c>
    </row>
    <row r="521" spans="8:10">
      <c r="H521" s="51">
        <v>39499</v>
      </c>
      <c r="I521" s="96">
        <v>171.8</v>
      </c>
      <c r="J521" s="96">
        <v>174.1</v>
      </c>
    </row>
    <row r="522" spans="8:10">
      <c r="H522" s="51">
        <v>39500</v>
      </c>
      <c r="I522" s="96">
        <v>172</v>
      </c>
      <c r="J522" s="96">
        <v>174.1</v>
      </c>
    </row>
    <row r="523" spans="8:10">
      <c r="H523" s="51">
        <v>39503</v>
      </c>
      <c r="I523" s="96">
        <v>170.8</v>
      </c>
      <c r="J523" s="96">
        <v>172.6</v>
      </c>
    </row>
    <row r="524" spans="8:10">
      <c r="H524" s="51">
        <v>39504</v>
      </c>
      <c r="I524" s="96">
        <v>171.9</v>
      </c>
      <c r="J524" s="96">
        <v>173.6</v>
      </c>
    </row>
    <row r="525" spans="8:10">
      <c r="H525" s="51">
        <v>39505</v>
      </c>
      <c r="I525" s="96">
        <v>170.6</v>
      </c>
      <c r="J525" s="96">
        <v>172.1</v>
      </c>
    </row>
    <row r="526" spans="8:10">
      <c r="H526" s="51">
        <v>39506</v>
      </c>
      <c r="I526" s="96">
        <v>170.4</v>
      </c>
      <c r="J526" s="96">
        <v>171.7</v>
      </c>
    </row>
    <row r="527" spans="8:10">
      <c r="H527" s="51">
        <v>39507</v>
      </c>
      <c r="I527" s="96">
        <v>171.4</v>
      </c>
      <c r="J527" s="96">
        <v>173</v>
      </c>
    </row>
    <row r="528" spans="8:10">
      <c r="H528" s="51">
        <v>39510</v>
      </c>
      <c r="I528" s="96">
        <v>169.8</v>
      </c>
      <c r="J528" s="96">
        <v>171</v>
      </c>
    </row>
    <row r="529" spans="8:10">
      <c r="H529" s="51">
        <v>39511</v>
      </c>
      <c r="I529" s="96">
        <v>169.2</v>
      </c>
      <c r="J529" s="96">
        <v>170.2</v>
      </c>
    </row>
    <row r="530" spans="8:10">
      <c r="H530" s="51">
        <v>39512</v>
      </c>
      <c r="I530" s="96">
        <v>170</v>
      </c>
      <c r="J530" s="96">
        <v>170.3</v>
      </c>
    </row>
    <row r="531" spans="8:10">
      <c r="H531" s="51">
        <v>39513</v>
      </c>
      <c r="I531" s="96">
        <v>169.3</v>
      </c>
      <c r="J531" s="96">
        <v>169.2</v>
      </c>
    </row>
    <row r="532" spans="8:10">
      <c r="H532" s="51">
        <v>39514</v>
      </c>
      <c r="I532" s="96">
        <v>169.4</v>
      </c>
      <c r="J532" s="96">
        <v>169.3</v>
      </c>
    </row>
    <row r="533" spans="8:10">
      <c r="H533" s="51">
        <v>39517</v>
      </c>
      <c r="I533" s="96">
        <v>169.6</v>
      </c>
      <c r="J533" s="96">
        <v>169.4</v>
      </c>
    </row>
    <row r="534" spans="8:10">
      <c r="H534" s="51">
        <v>39518</v>
      </c>
      <c r="I534" s="96">
        <v>169.6</v>
      </c>
      <c r="J534" s="96">
        <v>169.2</v>
      </c>
    </row>
    <row r="535" spans="8:10">
      <c r="H535" s="51">
        <v>39519</v>
      </c>
      <c r="I535" s="96">
        <v>169.8</v>
      </c>
      <c r="J535" s="96">
        <v>169.3</v>
      </c>
    </row>
    <row r="536" spans="8:10">
      <c r="H536" s="51">
        <v>39520</v>
      </c>
      <c r="I536" s="96">
        <v>169.3</v>
      </c>
      <c r="J536" s="96">
        <v>168.8</v>
      </c>
    </row>
    <row r="537" spans="8:10">
      <c r="H537" s="51">
        <v>39521</v>
      </c>
      <c r="I537" s="96">
        <v>169.2</v>
      </c>
      <c r="J537" s="96">
        <v>168.5</v>
      </c>
    </row>
    <row r="538" spans="8:10">
      <c r="H538" s="51">
        <v>39524</v>
      </c>
      <c r="I538" s="96">
        <v>168.3</v>
      </c>
      <c r="J538" s="96">
        <v>167.4</v>
      </c>
    </row>
    <row r="539" spans="8:10">
      <c r="H539" s="51">
        <v>39525</v>
      </c>
      <c r="I539" s="96">
        <v>168.1</v>
      </c>
      <c r="J539" s="96">
        <v>167.2</v>
      </c>
    </row>
    <row r="540" spans="8:10">
      <c r="H540" s="51">
        <v>39526</v>
      </c>
      <c r="I540" s="96">
        <v>168.6</v>
      </c>
      <c r="J540" s="96">
        <v>167.5</v>
      </c>
    </row>
    <row r="541" spans="8:10">
      <c r="H541" s="51">
        <v>39527</v>
      </c>
      <c r="I541" s="96">
        <v>168.9</v>
      </c>
      <c r="J541" s="96">
        <v>167.9</v>
      </c>
    </row>
    <row r="542" spans="8:10">
      <c r="H542" s="51">
        <v>39528</v>
      </c>
      <c r="I542" s="96">
        <v>168.2</v>
      </c>
      <c r="J542" s="96">
        <v>167.3</v>
      </c>
    </row>
    <row r="543" spans="8:10">
      <c r="H543" s="51">
        <v>39531</v>
      </c>
      <c r="I543" s="96">
        <v>168</v>
      </c>
      <c r="J543" s="96">
        <v>167.1</v>
      </c>
    </row>
    <row r="544" spans="8:10">
      <c r="H544" s="51">
        <v>39532</v>
      </c>
      <c r="I544" s="96">
        <v>167.9</v>
      </c>
      <c r="J544" s="96">
        <v>167.6</v>
      </c>
    </row>
    <row r="545" spans="8:10">
      <c r="H545" s="51">
        <v>39533</v>
      </c>
      <c r="I545" s="96">
        <v>168</v>
      </c>
      <c r="J545" s="96">
        <v>167.5</v>
      </c>
    </row>
    <row r="546" spans="8:10">
      <c r="H546" s="51">
        <v>39534</v>
      </c>
      <c r="I546" s="96">
        <v>167.6</v>
      </c>
      <c r="J546" s="96">
        <v>167.1</v>
      </c>
    </row>
    <row r="547" spans="8:10">
      <c r="H547" s="51">
        <v>39535</v>
      </c>
      <c r="I547" s="96">
        <v>167.5</v>
      </c>
      <c r="J547" s="96">
        <v>166.9</v>
      </c>
    </row>
    <row r="548" spans="8:10">
      <c r="H548" s="51">
        <v>39538</v>
      </c>
      <c r="I548" s="96">
        <v>168.1</v>
      </c>
      <c r="J548" s="96">
        <v>167.8</v>
      </c>
    </row>
    <row r="549" spans="8:10">
      <c r="H549" s="51">
        <v>39539</v>
      </c>
      <c r="I549" s="96">
        <v>168.3</v>
      </c>
      <c r="J549" s="96">
        <v>168.1</v>
      </c>
    </row>
    <row r="550" spans="8:10">
      <c r="H550" s="51">
        <v>39540</v>
      </c>
      <c r="I550" s="96">
        <v>171</v>
      </c>
      <c r="J550" s="96">
        <v>171.2</v>
      </c>
    </row>
    <row r="551" spans="8:10">
      <c r="H551" s="51">
        <v>39541</v>
      </c>
      <c r="I551" s="96">
        <v>170.1</v>
      </c>
      <c r="J551" s="96">
        <v>170.3</v>
      </c>
    </row>
    <row r="552" spans="8:10">
      <c r="H552" s="51">
        <v>39542</v>
      </c>
      <c r="I552" s="96">
        <v>169.9</v>
      </c>
      <c r="J552" s="96">
        <v>170.1</v>
      </c>
    </row>
    <row r="553" spans="8:10">
      <c r="H553" s="51">
        <v>39545</v>
      </c>
      <c r="I553" s="96">
        <v>170.5</v>
      </c>
      <c r="J553" s="96">
        <v>170.8</v>
      </c>
    </row>
    <row r="554" spans="8:10">
      <c r="H554" s="51">
        <v>39546</v>
      </c>
      <c r="I554" s="96">
        <v>170.2</v>
      </c>
      <c r="J554" s="96">
        <v>170.5</v>
      </c>
    </row>
    <row r="555" spans="8:10">
      <c r="H555" s="51">
        <v>39547</v>
      </c>
      <c r="I555" s="96">
        <v>170.4</v>
      </c>
      <c r="J555" s="96">
        <v>170.6</v>
      </c>
    </row>
    <row r="556" spans="8:10">
      <c r="H556" s="51">
        <v>39548</v>
      </c>
      <c r="I556" s="96">
        <v>171.3</v>
      </c>
      <c r="J556" s="96">
        <v>170.5</v>
      </c>
    </row>
    <row r="557" spans="8:10">
      <c r="H557" s="51">
        <v>39549</v>
      </c>
      <c r="I557" s="96">
        <v>169.6</v>
      </c>
      <c r="J557" s="96">
        <v>169</v>
      </c>
    </row>
    <row r="558" spans="8:10">
      <c r="H558" s="51">
        <v>39552</v>
      </c>
      <c r="I558" s="96">
        <v>169.2</v>
      </c>
      <c r="J558" s="96">
        <v>168.4</v>
      </c>
    </row>
    <row r="559" spans="8:10">
      <c r="H559" s="51">
        <v>39553</v>
      </c>
      <c r="I559" s="96">
        <v>169</v>
      </c>
      <c r="J559" s="96">
        <v>167.8</v>
      </c>
    </row>
    <row r="560" spans="8:10">
      <c r="H560" s="51">
        <v>39554</v>
      </c>
      <c r="I560" s="96">
        <v>168.9</v>
      </c>
      <c r="J560" s="96">
        <v>167.8</v>
      </c>
    </row>
    <row r="561" spans="8:10">
      <c r="H561" s="51">
        <v>39555</v>
      </c>
      <c r="I561" s="96">
        <v>168.7</v>
      </c>
      <c r="J561" s="96">
        <v>168.3</v>
      </c>
    </row>
    <row r="562" spans="8:10">
      <c r="H562" s="51">
        <v>39556</v>
      </c>
      <c r="I562" s="96">
        <v>168.3</v>
      </c>
      <c r="J562" s="96">
        <v>167.5</v>
      </c>
    </row>
    <row r="563" spans="8:10">
      <c r="H563" s="51">
        <v>39559</v>
      </c>
      <c r="I563" s="96">
        <v>168.6</v>
      </c>
      <c r="J563" s="96">
        <v>167.9</v>
      </c>
    </row>
    <row r="564" spans="8:10">
      <c r="H564" s="51">
        <v>39560</v>
      </c>
      <c r="I564" s="96">
        <v>168.1</v>
      </c>
      <c r="J564" s="96">
        <v>167.3</v>
      </c>
    </row>
    <row r="565" spans="8:10">
      <c r="H565" s="51">
        <v>39561</v>
      </c>
      <c r="I565" s="96">
        <v>167.9</v>
      </c>
      <c r="J565" s="96">
        <v>167.2</v>
      </c>
    </row>
    <row r="566" spans="8:10">
      <c r="H566" s="51">
        <v>39562</v>
      </c>
      <c r="I566" s="96">
        <v>167.1</v>
      </c>
      <c r="J566" s="96">
        <v>166.2</v>
      </c>
    </row>
    <row r="567" spans="8:10">
      <c r="H567" s="51">
        <v>39566</v>
      </c>
      <c r="I567" s="96">
        <v>166.6</v>
      </c>
      <c r="J567" s="96">
        <v>166.5</v>
      </c>
    </row>
    <row r="568" spans="8:10">
      <c r="H568" s="51">
        <v>39567</v>
      </c>
      <c r="I568" s="96">
        <v>166.8</v>
      </c>
      <c r="J568" s="96">
        <v>166.5</v>
      </c>
    </row>
    <row r="569" spans="8:10">
      <c r="H569" s="51">
        <v>39568</v>
      </c>
      <c r="I569" s="96">
        <v>166.7</v>
      </c>
      <c r="J569" s="96">
        <v>166.5</v>
      </c>
    </row>
    <row r="570" spans="8:10">
      <c r="H570" s="51">
        <v>39569</v>
      </c>
      <c r="I570" s="96">
        <v>166.1</v>
      </c>
      <c r="J570" s="96">
        <v>165.6</v>
      </c>
    </row>
    <row r="571" spans="8:10">
      <c r="H571" s="51">
        <v>39570</v>
      </c>
      <c r="I571" s="96">
        <v>164.7</v>
      </c>
      <c r="J571" s="96">
        <v>164</v>
      </c>
    </row>
    <row r="572" spans="8:10">
      <c r="H572" s="51">
        <v>39573</v>
      </c>
      <c r="I572" s="96">
        <v>165.2</v>
      </c>
      <c r="J572" s="96">
        <v>164.7</v>
      </c>
    </row>
    <row r="573" spans="8:10">
      <c r="H573" s="51">
        <v>39574</v>
      </c>
      <c r="I573" s="96">
        <v>164.5</v>
      </c>
      <c r="J573" s="96">
        <v>163.80000000000001</v>
      </c>
    </row>
    <row r="574" spans="8:10">
      <c r="H574" s="51">
        <v>39575</v>
      </c>
      <c r="I574" s="96">
        <v>164</v>
      </c>
      <c r="J574" s="96">
        <v>163</v>
      </c>
    </row>
    <row r="575" spans="8:10">
      <c r="H575" s="51">
        <v>39576</v>
      </c>
      <c r="I575" s="96">
        <v>164</v>
      </c>
      <c r="J575" s="96">
        <v>163.1</v>
      </c>
    </row>
    <row r="576" spans="8:10">
      <c r="H576" s="51">
        <v>39577</v>
      </c>
      <c r="I576" s="96">
        <v>163.6</v>
      </c>
      <c r="J576" s="96">
        <v>162.5</v>
      </c>
    </row>
    <row r="577" spans="8:10">
      <c r="H577" s="51">
        <v>39580</v>
      </c>
      <c r="I577" s="96">
        <v>163.1</v>
      </c>
      <c r="J577" s="96">
        <v>161.80000000000001</v>
      </c>
    </row>
    <row r="578" spans="8:10">
      <c r="H578" s="51">
        <v>39581</v>
      </c>
      <c r="I578" s="96">
        <v>162.9</v>
      </c>
      <c r="J578" s="96">
        <v>161.69999999999999</v>
      </c>
    </row>
    <row r="579" spans="8:10">
      <c r="H579" s="51">
        <v>39582</v>
      </c>
      <c r="I579" s="96">
        <v>163.19999999999999</v>
      </c>
      <c r="J579" s="96">
        <v>161.5</v>
      </c>
    </row>
    <row r="580" spans="8:10">
      <c r="H580" s="51">
        <v>39583</v>
      </c>
      <c r="I580" s="96">
        <v>163.69999999999999</v>
      </c>
      <c r="J580" s="96">
        <v>162</v>
      </c>
    </row>
    <row r="581" spans="8:10">
      <c r="H581" s="51">
        <v>39584</v>
      </c>
      <c r="I581" s="96">
        <v>163.69999999999999</v>
      </c>
      <c r="J581" s="96">
        <v>161.4</v>
      </c>
    </row>
    <row r="582" spans="8:10">
      <c r="H582" s="51">
        <v>39587</v>
      </c>
      <c r="I582" s="96">
        <v>163.69999999999999</v>
      </c>
      <c r="J582" s="96">
        <v>161.4</v>
      </c>
    </row>
    <row r="583" spans="8:10">
      <c r="H583" s="51">
        <v>39588</v>
      </c>
      <c r="I583" s="96">
        <v>164.1</v>
      </c>
      <c r="J583" s="96">
        <v>162.1</v>
      </c>
    </row>
    <row r="584" spans="8:10">
      <c r="H584" s="51">
        <v>39589</v>
      </c>
      <c r="I584" s="96">
        <v>163.30000000000001</v>
      </c>
      <c r="J584" s="96">
        <v>161.1</v>
      </c>
    </row>
    <row r="585" spans="8:10">
      <c r="H585" s="51">
        <v>39590</v>
      </c>
      <c r="I585" s="96">
        <v>163</v>
      </c>
      <c r="J585" s="96">
        <v>160.9</v>
      </c>
    </row>
    <row r="586" spans="8:10">
      <c r="H586" s="51">
        <v>39591</v>
      </c>
      <c r="I586" s="96">
        <v>163.5</v>
      </c>
      <c r="J586" s="96">
        <v>161.5</v>
      </c>
    </row>
    <row r="587" spans="8:10">
      <c r="H587" s="51">
        <v>39594</v>
      </c>
      <c r="I587" s="96">
        <v>162.9</v>
      </c>
      <c r="J587" s="96">
        <v>160.6</v>
      </c>
    </row>
    <row r="588" spans="8:10">
      <c r="H588" s="51">
        <v>39595</v>
      </c>
      <c r="I588" s="96">
        <v>161.19999999999999</v>
      </c>
      <c r="J588" s="96">
        <v>158.6</v>
      </c>
    </row>
    <row r="589" spans="8:10">
      <c r="H589" s="51">
        <v>39596</v>
      </c>
      <c r="I589" s="96">
        <v>160.69999999999999</v>
      </c>
      <c r="J589" s="96">
        <v>158</v>
      </c>
    </row>
    <row r="590" spans="8:10">
      <c r="H590" s="51">
        <v>39597</v>
      </c>
      <c r="I590" s="96">
        <v>161.19999999999999</v>
      </c>
      <c r="J590" s="96">
        <v>158.69999999999999</v>
      </c>
    </row>
    <row r="591" spans="8:10">
      <c r="H591" s="51">
        <v>39598</v>
      </c>
      <c r="I591" s="96">
        <v>160.6</v>
      </c>
      <c r="J591" s="96">
        <v>157.9</v>
      </c>
    </row>
    <row r="592" spans="8:10">
      <c r="H592" s="51">
        <v>39601</v>
      </c>
      <c r="I592" s="96">
        <v>159.80000000000001</v>
      </c>
      <c r="J592" s="96">
        <v>157</v>
      </c>
    </row>
    <row r="593" spans="8:10">
      <c r="H593" s="51">
        <v>39602</v>
      </c>
      <c r="I593" s="96">
        <v>161</v>
      </c>
      <c r="J593" s="96">
        <v>158.4</v>
      </c>
    </row>
    <row r="594" spans="8:10">
      <c r="H594" s="51">
        <v>39603</v>
      </c>
      <c r="I594" s="96">
        <v>160.5</v>
      </c>
      <c r="J594" s="96">
        <v>157.6</v>
      </c>
    </row>
    <row r="595" spans="8:10">
      <c r="H595" s="51">
        <v>39604</v>
      </c>
      <c r="I595" s="96">
        <v>161.30000000000001</v>
      </c>
      <c r="J595" s="96">
        <v>158.80000000000001</v>
      </c>
    </row>
    <row r="596" spans="8:10">
      <c r="H596" s="51">
        <v>39605</v>
      </c>
      <c r="I596" s="96">
        <v>161.6</v>
      </c>
      <c r="J596" s="96">
        <v>159.30000000000001</v>
      </c>
    </row>
    <row r="597" spans="8:10">
      <c r="H597" s="51">
        <v>39608</v>
      </c>
      <c r="I597" s="96">
        <v>160</v>
      </c>
      <c r="J597" s="96">
        <v>157.4</v>
      </c>
    </row>
    <row r="598" spans="8:10">
      <c r="H598" s="51">
        <v>39609</v>
      </c>
      <c r="I598" s="96">
        <v>160.9</v>
      </c>
      <c r="J598" s="96">
        <v>158.5</v>
      </c>
    </row>
    <row r="599" spans="8:10">
      <c r="H599" s="51">
        <v>39610</v>
      </c>
      <c r="I599" s="96">
        <v>160.4</v>
      </c>
      <c r="J599" s="96">
        <v>157.9</v>
      </c>
    </row>
    <row r="600" spans="8:10">
      <c r="H600" s="51">
        <v>39611</v>
      </c>
      <c r="I600" s="96">
        <v>160.19999999999999</v>
      </c>
      <c r="J600" s="96">
        <v>157.6</v>
      </c>
    </row>
    <row r="601" spans="8:10">
      <c r="H601" s="51">
        <v>39612</v>
      </c>
      <c r="I601" s="96">
        <v>160.30000000000001</v>
      </c>
      <c r="J601" s="96">
        <v>157.80000000000001</v>
      </c>
    </row>
    <row r="602" spans="8:10">
      <c r="H602" s="51">
        <v>39615</v>
      </c>
      <c r="I602" s="96">
        <v>160.1</v>
      </c>
      <c r="J602" s="96">
        <v>157.6</v>
      </c>
    </row>
    <row r="603" spans="8:10">
      <c r="H603" s="51">
        <v>39616</v>
      </c>
      <c r="I603" s="96">
        <v>160.9</v>
      </c>
      <c r="J603" s="96">
        <v>158.5</v>
      </c>
    </row>
    <row r="604" spans="8:10">
      <c r="H604" s="51">
        <v>39617</v>
      </c>
      <c r="I604" s="96">
        <v>160.80000000000001</v>
      </c>
      <c r="J604" s="96">
        <v>158.30000000000001</v>
      </c>
    </row>
    <row r="605" spans="8:10">
      <c r="H605" s="51">
        <v>39618</v>
      </c>
      <c r="I605" s="96">
        <v>161</v>
      </c>
      <c r="J605" s="96">
        <v>158.5</v>
      </c>
    </row>
    <row r="606" spans="8:10">
      <c r="H606" s="51">
        <v>39619</v>
      </c>
      <c r="I606" s="96">
        <v>160.80000000000001</v>
      </c>
      <c r="J606" s="96">
        <v>158.5</v>
      </c>
    </row>
    <row r="607" spans="8:10">
      <c r="H607" s="51">
        <v>39622</v>
      </c>
      <c r="I607" s="96">
        <v>161.5</v>
      </c>
      <c r="J607" s="96">
        <v>158.9</v>
      </c>
    </row>
    <row r="608" spans="8:10">
      <c r="H608" s="51">
        <v>39623</v>
      </c>
      <c r="I608" s="96">
        <v>161.5</v>
      </c>
      <c r="J608" s="96">
        <v>159.1</v>
      </c>
    </row>
    <row r="609" spans="8:10">
      <c r="H609" s="51">
        <v>39624</v>
      </c>
      <c r="I609" s="96">
        <v>162.1</v>
      </c>
      <c r="J609" s="96">
        <v>159.9</v>
      </c>
    </row>
    <row r="610" spans="8:10">
      <c r="H610" s="51">
        <v>39625</v>
      </c>
      <c r="I610" s="96">
        <v>161.4</v>
      </c>
      <c r="J610" s="96">
        <v>159</v>
      </c>
    </row>
    <row r="611" spans="8:10">
      <c r="H611" s="51">
        <v>39626</v>
      </c>
      <c r="I611" s="96">
        <v>161.4</v>
      </c>
      <c r="J611" s="96">
        <v>158.9</v>
      </c>
    </row>
    <row r="612" spans="8:10">
      <c r="H612" s="51">
        <v>39629</v>
      </c>
      <c r="I612" s="96">
        <v>161.5</v>
      </c>
      <c r="J612" s="96">
        <v>159</v>
      </c>
    </row>
    <row r="613" spans="8:10">
      <c r="H613" s="51">
        <v>39630</v>
      </c>
      <c r="I613" s="96">
        <v>162.1</v>
      </c>
      <c r="J613" s="96">
        <v>159.9</v>
      </c>
    </row>
    <row r="614" spans="8:10">
      <c r="H614" s="51">
        <v>39631</v>
      </c>
      <c r="I614" s="96">
        <v>162</v>
      </c>
      <c r="J614" s="96">
        <v>159.69999999999999</v>
      </c>
    </row>
    <row r="615" spans="8:10">
      <c r="H615" s="51">
        <v>39632</v>
      </c>
      <c r="I615" s="96">
        <v>162.5</v>
      </c>
      <c r="J615" s="96">
        <v>160</v>
      </c>
    </row>
    <row r="616" spans="8:10">
      <c r="H616" s="51">
        <v>39633</v>
      </c>
      <c r="I616" s="96">
        <v>162.80000000000001</v>
      </c>
      <c r="J616" s="96">
        <v>160.30000000000001</v>
      </c>
    </row>
    <row r="617" spans="8:10">
      <c r="H617" s="51">
        <v>39636</v>
      </c>
      <c r="I617" s="96">
        <v>163.4</v>
      </c>
      <c r="J617" s="96">
        <v>161</v>
      </c>
    </row>
    <row r="618" spans="8:10">
      <c r="H618" s="51">
        <v>39637</v>
      </c>
      <c r="I618" s="96">
        <v>162</v>
      </c>
      <c r="J618" s="96">
        <v>159.30000000000001</v>
      </c>
    </row>
    <row r="619" spans="8:10">
      <c r="H619" s="51">
        <v>39638</v>
      </c>
      <c r="I619" s="96">
        <v>161.9</v>
      </c>
      <c r="J619" s="96">
        <v>159.19999999999999</v>
      </c>
    </row>
    <row r="620" spans="8:10">
      <c r="H620" s="51">
        <v>39639</v>
      </c>
      <c r="I620" s="96">
        <v>161.69999999999999</v>
      </c>
      <c r="J620" s="96">
        <v>158.9</v>
      </c>
    </row>
    <row r="621" spans="8:10">
      <c r="H621" s="51">
        <v>39640</v>
      </c>
      <c r="I621" s="96">
        <v>161.9</v>
      </c>
      <c r="J621" s="96">
        <v>159.1</v>
      </c>
    </row>
    <row r="622" spans="8:10">
      <c r="H622" s="51">
        <v>39643</v>
      </c>
      <c r="I622" s="96">
        <v>161.80000000000001</v>
      </c>
      <c r="J622" s="96">
        <v>159.1</v>
      </c>
    </row>
    <row r="623" spans="8:10">
      <c r="H623" s="51">
        <v>39644</v>
      </c>
      <c r="I623" s="96">
        <v>163</v>
      </c>
      <c r="J623" s="96">
        <v>160.5</v>
      </c>
    </row>
    <row r="624" spans="8:10">
      <c r="H624" s="51">
        <v>39645</v>
      </c>
      <c r="I624" s="96">
        <v>162.6</v>
      </c>
      <c r="J624" s="96">
        <v>160</v>
      </c>
    </row>
    <row r="625" spans="8:10">
      <c r="H625" s="51">
        <v>39646</v>
      </c>
      <c r="I625" s="96">
        <v>162.1</v>
      </c>
      <c r="J625" s="96">
        <v>159.5</v>
      </c>
    </row>
    <row r="626" spans="8:10">
      <c r="H626" s="51">
        <v>39647</v>
      </c>
      <c r="I626" s="96">
        <v>163.1</v>
      </c>
      <c r="J626" s="96">
        <v>160.69999999999999</v>
      </c>
    </row>
    <row r="627" spans="8:10">
      <c r="H627" s="51">
        <v>39650</v>
      </c>
      <c r="I627" s="96">
        <v>163.80000000000001</v>
      </c>
      <c r="J627" s="96">
        <v>161.5</v>
      </c>
    </row>
    <row r="628" spans="8:10">
      <c r="H628" s="51">
        <v>39651</v>
      </c>
      <c r="I628" s="96">
        <v>164.2</v>
      </c>
      <c r="J628" s="96">
        <v>161.9</v>
      </c>
    </row>
    <row r="629" spans="8:10">
      <c r="H629" s="51">
        <v>39652</v>
      </c>
      <c r="I629" s="96">
        <v>163.5</v>
      </c>
      <c r="J629" s="96">
        <v>161.1</v>
      </c>
    </row>
    <row r="630" spans="8:10">
      <c r="H630" s="51">
        <v>39653</v>
      </c>
      <c r="I630" s="96">
        <v>163.80000000000001</v>
      </c>
      <c r="J630" s="96">
        <v>161.6</v>
      </c>
    </row>
    <row r="631" spans="8:10">
      <c r="H631" s="51">
        <v>39654</v>
      </c>
      <c r="I631" s="96">
        <v>163.69999999999999</v>
      </c>
      <c r="J631" s="96">
        <v>161.4</v>
      </c>
    </row>
    <row r="632" spans="8:10">
      <c r="H632" s="51">
        <v>39657</v>
      </c>
      <c r="I632" s="96">
        <v>163.5</v>
      </c>
      <c r="J632" s="96">
        <v>161.19999999999999</v>
      </c>
    </row>
    <row r="633" spans="8:10">
      <c r="H633" s="51">
        <v>39658</v>
      </c>
      <c r="I633" s="96">
        <v>162.80000000000001</v>
      </c>
      <c r="J633" s="96">
        <v>160.4</v>
      </c>
    </row>
    <row r="634" spans="8:10">
      <c r="H634" s="51">
        <v>39659</v>
      </c>
      <c r="I634" s="96">
        <v>163.4</v>
      </c>
      <c r="J634" s="96">
        <v>161.1</v>
      </c>
    </row>
    <row r="635" spans="8:10">
      <c r="H635" s="51">
        <v>39660</v>
      </c>
      <c r="I635" s="96">
        <v>162.69999999999999</v>
      </c>
      <c r="J635" s="96">
        <v>160.19999999999999</v>
      </c>
    </row>
    <row r="636" spans="8:10">
      <c r="H636" s="51">
        <v>39661</v>
      </c>
      <c r="I636" s="96">
        <v>163.4</v>
      </c>
      <c r="J636" s="96">
        <v>161.1</v>
      </c>
    </row>
    <row r="637" spans="8:10">
      <c r="H637" s="51">
        <v>39664</v>
      </c>
      <c r="I637" s="96">
        <v>162.5</v>
      </c>
      <c r="J637" s="96">
        <v>160.4</v>
      </c>
    </row>
    <row r="638" spans="8:10">
      <c r="H638" s="51">
        <v>39665</v>
      </c>
      <c r="I638" s="96">
        <v>162.69999999999999</v>
      </c>
      <c r="J638" s="96">
        <v>160.69999999999999</v>
      </c>
    </row>
    <row r="639" spans="8:10">
      <c r="H639" s="51">
        <v>39666</v>
      </c>
      <c r="I639" s="96">
        <v>162.6</v>
      </c>
      <c r="J639" s="96">
        <v>160.6</v>
      </c>
    </row>
    <row r="640" spans="8:10">
      <c r="H640" s="51">
        <v>39667</v>
      </c>
      <c r="I640" s="96">
        <v>162.80000000000001</v>
      </c>
      <c r="J640" s="96">
        <v>160.9</v>
      </c>
    </row>
    <row r="641" spans="8:10">
      <c r="H641" s="51">
        <v>39668</v>
      </c>
      <c r="I641" s="96">
        <v>162.19999999999999</v>
      </c>
      <c r="J641" s="96">
        <v>160.30000000000001</v>
      </c>
    </row>
    <row r="642" spans="8:10">
      <c r="H642" s="51">
        <v>39671</v>
      </c>
      <c r="I642" s="96">
        <v>161.5</v>
      </c>
      <c r="J642" s="96">
        <v>159.5</v>
      </c>
    </row>
    <row r="643" spans="8:10">
      <c r="H643" s="51">
        <v>39672</v>
      </c>
      <c r="I643" s="96">
        <v>162.1</v>
      </c>
      <c r="J643" s="96">
        <v>160</v>
      </c>
    </row>
    <row r="644" spans="8:10">
      <c r="H644" s="51">
        <v>39673</v>
      </c>
      <c r="I644" s="96">
        <v>160.9</v>
      </c>
      <c r="J644" s="96">
        <v>158.69999999999999</v>
      </c>
    </row>
    <row r="645" spans="8:10">
      <c r="H645" s="51">
        <v>39674</v>
      </c>
      <c r="I645" s="96">
        <v>161.1</v>
      </c>
      <c r="J645" s="96">
        <v>159</v>
      </c>
    </row>
    <row r="646" spans="8:10">
      <c r="H646" s="51">
        <v>39675</v>
      </c>
      <c r="I646" s="96">
        <v>161.69999999999999</v>
      </c>
      <c r="J646" s="96">
        <v>159.6</v>
      </c>
    </row>
    <row r="647" spans="8:10">
      <c r="H647" s="51">
        <v>39678</v>
      </c>
      <c r="I647" s="96">
        <v>161.80000000000001</v>
      </c>
      <c r="J647" s="96">
        <v>159.9</v>
      </c>
    </row>
    <row r="648" spans="8:10">
      <c r="H648" s="51">
        <v>39679</v>
      </c>
      <c r="I648" s="96">
        <v>162.30000000000001</v>
      </c>
      <c r="J648" s="96">
        <v>160.6</v>
      </c>
    </row>
    <row r="649" spans="8:10">
      <c r="H649" s="51">
        <v>39680</v>
      </c>
      <c r="I649" s="96">
        <v>163.1</v>
      </c>
      <c r="J649" s="96">
        <v>161.5</v>
      </c>
    </row>
    <row r="650" spans="8:10">
      <c r="H650" s="51">
        <v>39681</v>
      </c>
      <c r="I650" s="96">
        <v>162.1</v>
      </c>
      <c r="J650" s="96">
        <v>160.5</v>
      </c>
    </row>
    <row r="651" spans="8:10">
      <c r="H651" s="51">
        <v>39682</v>
      </c>
      <c r="I651" s="96">
        <v>162.80000000000001</v>
      </c>
      <c r="J651" s="96">
        <v>160.9</v>
      </c>
    </row>
    <row r="652" spans="8:10">
      <c r="H652" s="51">
        <v>39685</v>
      </c>
      <c r="I652" s="96">
        <v>161.5</v>
      </c>
      <c r="J652" s="96">
        <v>159.69999999999999</v>
      </c>
    </row>
    <row r="653" spans="8:10">
      <c r="H653" s="51">
        <v>39686</v>
      </c>
      <c r="I653" s="96">
        <v>164.9</v>
      </c>
      <c r="J653" s="96">
        <v>160.80000000000001</v>
      </c>
    </row>
    <row r="654" spans="8:10">
      <c r="H654" s="51">
        <v>39687</v>
      </c>
      <c r="I654" s="96">
        <v>163.9</v>
      </c>
      <c r="J654" s="96">
        <v>160.80000000000001</v>
      </c>
    </row>
    <row r="655" spans="8:10">
      <c r="H655" s="51">
        <v>39688</v>
      </c>
      <c r="I655" s="96">
        <v>164.6</v>
      </c>
      <c r="J655" s="96">
        <v>160.5</v>
      </c>
    </row>
    <row r="656" spans="8:10">
      <c r="H656" s="51">
        <v>39689</v>
      </c>
      <c r="I656" s="96">
        <v>164.3</v>
      </c>
      <c r="J656" s="96">
        <v>160.30000000000001</v>
      </c>
    </row>
    <row r="657" spans="8:10">
      <c r="H657" s="51">
        <v>39692</v>
      </c>
      <c r="I657" s="96">
        <v>165.4</v>
      </c>
      <c r="J657" s="96">
        <v>161.9</v>
      </c>
    </row>
    <row r="658" spans="8:10">
      <c r="H658" s="51">
        <v>39693</v>
      </c>
      <c r="I658" s="96">
        <v>163.69999999999999</v>
      </c>
      <c r="J658" s="96">
        <v>162.4</v>
      </c>
    </row>
    <row r="659" spans="8:10">
      <c r="H659" s="51">
        <v>39694</v>
      </c>
      <c r="I659" s="96">
        <v>163.80000000000001</v>
      </c>
      <c r="J659" s="96">
        <v>162.5</v>
      </c>
    </row>
    <row r="660" spans="8:10">
      <c r="H660" s="51">
        <v>39695</v>
      </c>
      <c r="I660" s="96">
        <v>164.7</v>
      </c>
      <c r="J660" s="96">
        <v>163.69999999999999</v>
      </c>
    </row>
    <row r="661" spans="8:10">
      <c r="H661" s="51">
        <v>39696</v>
      </c>
      <c r="I661" s="96">
        <v>163.9</v>
      </c>
      <c r="J661" s="96">
        <v>162.69999999999999</v>
      </c>
    </row>
    <row r="662" spans="8:10">
      <c r="H662" s="51">
        <v>39699</v>
      </c>
      <c r="I662" s="96">
        <v>162.1</v>
      </c>
      <c r="J662" s="96">
        <v>160.5</v>
      </c>
    </row>
    <row r="663" spans="8:10">
      <c r="H663" s="51">
        <v>39700</v>
      </c>
      <c r="I663" s="96">
        <v>161.30000000000001</v>
      </c>
      <c r="J663" s="96">
        <v>159.5</v>
      </c>
    </row>
    <row r="664" spans="8:10">
      <c r="H664" s="51">
        <v>39701</v>
      </c>
      <c r="I664" s="96">
        <v>162.1</v>
      </c>
      <c r="J664" s="96">
        <v>160.5</v>
      </c>
    </row>
    <row r="665" spans="8:10">
      <c r="H665" s="51">
        <v>39702</v>
      </c>
      <c r="I665" s="96">
        <v>162</v>
      </c>
      <c r="J665" s="96">
        <v>160.4</v>
      </c>
    </row>
    <row r="666" spans="8:10">
      <c r="H666" s="51">
        <v>39703</v>
      </c>
      <c r="I666" s="96">
        <v>161.1</v>
      </c>
      <c r="J666" s="96">
        <v>159.30000000000001</v>
      </c>
    </row>
    <row r="667" spans="8:10">
      <c r="H667" s="51">
        <v>39706</v>
      </c>
      <c r="I667" s="96">
        <v>160.9</v>
      </c>
      <c r="J667" s="96">
        <v>159.19999999999999</v>
      </c>
    </row>
    <row r="668" spans="8:10">
      <c r="H668" s="51">
        <v>39707</v>
      </c>
      <c r="I668" s="96">
        <v>161.19999999999999</v>
      </c>
      <c r="J668" s="96">
        <v>159.4</v>
      </c>
    </row>
    <row r="669" spans="8:10">
      <c r="H669" s="51">
        <v>39708</v>
      </c>
      <c r="I669" s="96">
        <v>160.9</v>
      </c>
      <c r="J669" s="96">
        <v>159</v>
      </c>
    </row>
    <row r="670" spans="8:10">
      <c r="H670" s="51">
        <v>39709</v>
      </c>
      <c r="I670" s="96">
        <v>159.1</v>
      </c>
      <c r="J670" s="96">
        <v>157</v>
      </c>
    </row>
    <row r="671" spans="8:10">
      <c r="H671" s="51">
        <v>39710</v>
      </c>
      <c r="I671" s="96">
        <v>159.1</v>
      </c>
      <c r="J671" s="96">
        <v>156.9</v>
      </c>
    </row>
    <row r="672" spans="8:10">
      <c r="H672" s="51">
        <v>39713</v>
      </c>
      <c r="I672" s="96">
        <v>158.9</v>
      </c>
      <c r="J672" s="96">
        <v>156.69999999999999</v>
      </c>
    </row>
    <row r="673" spans="8:10">
      <c r="H673" s="51">
        <v>39714</v>
      </c>
      <c r="I673" s="96">
        <v>158.9</v>
      </c>
      <c r="J673" s="96">
        <v>157</v>
      </c>
    </row>
    <row r="674" spans="8:10">
      <c r="H674" s="51">
        <v>39715</v>
      </c>
      <c r="I674" s="96">
        <v>158</v>
      </c>
      <c r="J674" s="96">
        <v>155.9</v>
      </c>
    </row>
    <row r="675" spans="8:10">
      <c r="H675" s="51">
        <v>39716</v>
      </c>
      <c r="I675" s="96">
        <v>157.69999999999999</v>
      </c>
      <c r="J675" s="96">
        <v>155.69999999999999</v>
      </c>
    </row>
    <row r="676" spans="8:10">
      <c r="H676" s="51">
        <v>39717</v>
      </c>
      <c r="I676" s="96">
        <v>158.30000000000001</v>
      </c>
      <c r="J676" s="96">
        <v>156.4</v>
      </c>
    </row>
    <row r="677" spans="8:10">
      <c r="H677" s="51">
        <v>39727</v>
      </c>
      <c r="I677" s="96">
        <v>157.80000000000001</v>
      </c>
      <c r="J677" s="96">
        <v>155.9</v>
      </c>
    </row>
    <row r="678" spans="8:10">
      <c r="H678" s="51">
        <v>39728</v>
      </c>
      <c r="I678" s="96">
        <v>157.5</v>
      </c>
      <c r="J678" s="96">
        <v>155.5</v>
      </c>
    </row>
    <row r="679" spans="8:10">
      <c r="H679" s="51">
        <v>39729</v>
      </c>
      <c r="I679" s="96">
        <v>156.4</v>
      </c>
      <c r="J679" s="96">
        <v>154.30000000000001</v>
      </c>
    </row>
    <row r="680" spans="8:10">
      <c r="H680" s="51">
        <v>39730</v>
      </c>
      <c r="I680" s="96">
        <v>156.80000000000001</v>
      </c>
      <c r="J680" s="96">
        <v>154.80000000000001</v>
      </c>
    </row>
    <row r="681" spans="8:10">
      <c r="H681" s="51">
        <v>39731</v>
      </c>
      <c r="I681" s="96">
        <v>156.4</v>
      </c>
      <c r="J681" s="96">
        <v>154.4</v>
      </c>
    </row>
    <row r="682" spans="8:10">
      <c r="H682" s="51">
        <v>39734</v>
      </c>
      <c r="I682" s="96">
        <v>156.1</v>
      </c>
      <c r="J682" s="96">
        <v>153.9</v>
      </c>
    </row>
    <row r="683" spans="8:10">
      <c r="H683" s="51">
        <v>39735</v>
      </c>
      <c r="I683" s="96">
        <v>155.80000000000001</v>
      </c>
      <c r="J683" s="96">
        <v>153.69999999999999</v>
      </c>
    </row>
    <row r="684" spans="8:10">
      <c r="H684" s="51">
        <v>39736</v>
      </c>
      <c r="I684" s="96">
        <v>154.30000000000001</v>
      </c>
      <c r="J684" s="96">
        <v>152</v>
      </c>
    </row>
    <row r="685" spans="8:10">
      <c r="H685" s="51">
        <v>39737</v>
      </c>
      <c r="I685" s="96">
        <v>155.1</v>
      </c>
      <c r="J685" s="96">
        <v>152.9</v>
      </c>
    </row>
    <row r="686" spans="8:10">
      <c r="H686" s="51">
        <v>39738</v>
      </c>
      <c r="I686" s="96">
        <v>154.69999999999999</v>
      </c>
      <c r="J686" s="96">
        <v>152.4</v>
      </c>
    </row>
    <row r="687" spans="8:10">
      <c r="H687" s="51">
        <v>39741</v>
      </c>
      <c r="I687" s="96">
        <v>153.6</v>
      </c>
      <c r="J687" s="96">
        <v>151</v>
      </c>
    </row>
    <row r="688" spans="8:10">
      <c r="H688" s="51">
        <v>39742</v>
      </c>
      <c r="I688" s="96">
        <v>153.5</v>
      </c>
      <c r="J688" s="96">
        <v>151</v>
      </c>
    </row>
    <row r="689" spans="8:10">
      <c r="H689" s="51">
        <v>39743</v>
      </c>
      <c r="I689" s="96">
        <v>152.6</v>
      </c>
      <c r="J689" s="96">
        <v>150</v>
      </c>
    </row>
    <row r="690" spans="8:10">
      <c r="H690" s="51">
        <v>39744</v>
      </c>
      <c r="I690" s="96">
        <v>151.5</v>
      </c>
      <c r="J690" s="96">
        <v>148.6</v>
      </c>
    </row>
    <row r="691" spans="8:10">
      <c r="H691" s="51">
        <v>39745</v>
      </c>
      <c r="I691" s="96">
        <v>151.30000000000001</v>
      </c>
      <c r="J691" s="96">
        <v>148.4</v>
      </c>
    </row>
    <row r="692" spans="8:10">
      <c r="H692" s="51">
        <v>39748</v>
      </c>
      <c r="I692" s="96">
        <v>150.30000000000001</v>
      </c>
      <c r="J692" s="96">
        <v>147.5</v>
      </c>
    </row>
    <row r="693" spans="8:10">
      <c r="H693" s="51">
        <v>39749</v>
      </c>
      <c r="I693" s="96">
        <v>150.5</v>
      </c>
      <c r="J693" s="96">
        <v>147.69999999999999</v>
      </c>
    </row>
    <row r="694" spans="8:10">
      <c r="H694" s="51">
        <v>39750</v>
      </c>
      <c r="I694" s="96">
        <v>149.30000000000001</v>
      </c>
      <c r="J694" s="96">
        <v>146.30000000000001</v>
      </c>
    </row>
    <row r="695" spans="8:10">
      <c r="H695" s="51">
        <v>39751</v>
      </c>
      <c r="I695" s="96">
        <v>150.30000000000001</v>
      </c>
      <c r="J695" s="96">
        <v>147.6</v>
      </c>
    </row>
    <row r="696" spans="8:10">
      <c r="H696" s="51">
        <v>39752</v>
      </c>
      <c r="I696" s="96">
        <v>149.1</v>
      </c>
      <c r="J696" s="96">
        <v>146.19999999999999</v>
      </c>
    </row>
    <row r="697" spans="8:10">
      <c r="H697" s="51">
        <v>39755</v>
      </c>
      <c r="I697" s="96">
        <v>148</v>
      </c>
      <c r="J697" s="96">
        <v>144.9</v>
      </c>
    </row>
    <row r="698" spans="8:10">
      <c r="H698" s="51">
        <v>39756</v>
      </c>
      <c r="I698" s="96">
        <v>147.9</v>
      </c>
      <c r="J698" s="96">
        <v>144.69999999999999</v>
      </c>
    </row>
    <row r="699" spans="8:10">
      <c r="H699" s="51">
        <v>39757</v>
      </c>
      <c r="I699" s="96">
        <v>149</v>
      </c>
      <c r="J699" s="96">
        <v>146</v>
      </c>
    </row>
    <row r="700" spans="8:10">
      <c r="H700" s="51">
        <v>39758</v>
      </c>
      <c r="I700" s="96">
        <v>147.6</v>
      </c>
      <c r="J700" s="96">
        <v>144.4</v>
      </c>
    </row>
    <row r="701" spans="8:10">
      <c r="H701" s="51">
        <v>39759</v>
      </c>
      <c r="I701" s="96">
        <v>148.30000000000001</v>
      </c>
      <c r="J701" s="96">
        <v>145.30000000000001</v>
      </c>
    </row>
    <row r="702" spans="8:10">
      <c r="H702" s="51">
        <v>39762</v>
      </c>
      <c r="I702" s="96">
        <v>147.69999999999999</v>
      </c>
      <c r="J702" s="96">
        <v>144.69999999999999</v>
      </c>
    </row>
    <row r="703" spans="8:10">
      <c r="H703" s="51">
        <v>39763</v>
      </c>
      <c r="I703" s="96">
        <v>148.19999999999999</v>
      </c>
      <c r="J703" s="96">
        <v>145.1</v>
      </c>
    </row>
    <row r="704" spans="8:10">
      <c r="H704" s="51">
        <v>39764</v>
      </c>
      <c r="I704" s="96">
        <v>147.80000000000001</v>
      </c>
      <c r="J704" s="96">
        <v>144.69999999999999</v>
      </c>
    </row>
    <row r="705" spans="8:10">
      <c r="H705" s="51">
        <v>39765</v>
      </c>
      <c r="I705" s="96">
        <v>147.80000000000001</v>
      </c>
      <c r="J705" s="96">
        <v>144.80000000000001</v>
      </c>
    </row>
    <row r="706" spans="8:10">
      <c r="H706" s="51">
        <v>39766</v>
      </c>
      <c r="I706" s="96">
        <v>147.6</v>
      </c>
      <c r="J706" s="96">
        <v>144.6</v>
      </c>
    </row>
    <row r="707" spans="8:10">
      <c r="H707" s="51">
        <v>39769</v>
      </c>
      <c r="I707" s="96">
        <v>147.80000000000001</v>
      </c>
      <c r="J707" s="96">
        <v>144.69999999999999</v>
      </c>
    </row>
    <row r="708" spans="8:10">
      <c r="H708" s="51">
        <v>39770</v>
      </c>
      <c r="I708" s="96">
        <v>148.1</v>
      </c>
      <c r="J708" s="96">
        <v>145.19999999999999</v>
      </c>
    </row>
    <row r="709" spans="8:10">
      <c r="H709" s="51">
        <v>39771</v>
      </c>
      <c r="I709" s="96">
        <v>148.19999999999999</v>
      </c>
      <c r="J709" s="96">
        <v>145.19999999999999</v>
      </c>
    </row>
    <row r="710" spans="8:10">
      <c r="H710" s="51">
        <v>39772</v>
      </c>
      <c r="I710" s="96">
        <v>148.19999999999999</v>
      </c>
      <c r="J710" s="96">
        <v>145.4</v>
      </c>
    </row>
    <row r="711" spans="8:10">
      <c r="H711" s="51">
        <v>39773</v>
      </c>
      <c r="I711" s="96">
        <v>147.69999999999999</v>
      </c>
      <c r="J711" s="96">
        <v>144.69999999999999</v>
      </c>
    </row>
    <row r="712" spans="8:10">
      <c r="H712" s="51">
        <v>39776</v>
      </c>
      <c r="I712" s="96">
        <v>146.9</v>
      </c>
      <c r="J712" s="96">
        <v>143.80000000000001</v>
      </c>
    </row>
    <row r="713" spans="8:10">
      <c r="H713" s="51">
        <v>39777</v>
      </c>
      <c r="I713" s="96">
        <v>147.4</v>
      </c>
      <c r="J713" s="96">
        <v>144.30000000000001</v>
      </c>
    </row>
    <row r="714" spans="8:10">
      <c r="H714" s="51">
        <v>39778</v>
      </c>
      <c r="I714" s="96">
        <v>147.30000000000001</v>
      </c>
      <c r="J714" s="96">
        <v>144.30000000000001</v>
      </c>
    </row>
    <row r="715" spans="8:10">
      <c r="H715" s="51">
        <v>39779</v>
      </c>
      <c r="I715" s="96">
        <v>147.1</v>
      </c>
      <c r="J715" s="96">
        <v>144.1</v>
      </c>
    </row>
    <row r="716" spans="8:10">
      <c r="H716" s="51">
        <v>39780</v>
      </c>
      <c r="I716" s="96">
        <v>147.19999999999999</v>
      </c>
      <c r="J716" s="96">
        <v>144.19999999999999</v>
      </c>
    </row>
    <row r="717" spans="8:10">
      <c r="H717" s="51">
        <v>39783</v>
      </c>
      <c r="I717" s="96">
        <v>147.80000000000001</v>
      </c>
      <c r="J717" s="96">
        <v>144.9</v>
      </c>
    </row>
    <row r="718" spans="8:10">
      <c r="H718" s="51">
        <v>39784</v>
      </c>
      <c r="I718" s="96">
        <v>148</v>
      </c>
      <c r="J718" s="96">
        <v>145.19999999999999</v>
      </c>
    </row>
    <row r="719" spans="8:10">
      <c r="H719" s="51">
        <v>39785</v>
      </c>
      <c r="I719" s="96">
        <v>148.4</v>
      </c>
      <c r="J719" s="96">
        <v>145.5</v>
      </c>
    </row>
    <row r="720" spans="8:10">
      <c r="H720" s="51">
        <v>39786</v>
      </c>
      <c r="I720" s="96">
        <v>147.80000000000001</v>
      </c>
      <c r="J720" s="96">
        <v>144.80000000000001</v>
      </c>
    </row>
    <row r="721" spans="8:10">
      <c r="H721" s="51">
        <v>39787</v>
      </c>
      <c r="I721" s="96">
        <v>148.5</v>
      </c>
      <c r="J721" s="96">
        <v>145.80000000000001</v>
      </c>
    </row>
    <row r="722" spans="8:10">
      <c r="H722" s="51">
        <v>39790</v>
      </c>
      <c r="I722" s="96">
        <v>149</v>
      </c>
      <c r="J722" s="96">
        <v>146.19999999999999</v>
      </c>
    </row>
    <row r="723" spans="8:10">
      <c r="H723" s="51">
        <v>39791</v>
      </c>
      <c r="I723" s="96">
        <v>150.1</v>
      </c>
      <c r="J723" s="96">
        <v>147.1</v>
      </c>
    </row>
    <row r="724" spans="8:10">
      <c r="H724" s="51">
        <v>39792</v>
      </c>
      <c r="I724" s="96">
        <v>150.69999999999999</v>
      </c>
      <c r="J724" s="96">
        <v>147.9</v>
      </c>
    </row>
    <row r="725" spans="8:10">
      <c r="H725" s="51">
        <v>39793</v>
      </c>
      <c r="I725" s="96">
        <v>149.30000000000001</v>
      </c>
      <c r="J725" s="96">
        <v>146.4</v>
      </c>
    </row>
    <row r="726" spans="8:10">
      <c r="H726" s="51">
        <v>39794</v>
      </c>
      <c r="I726" s="96">
        <v>149.80000000000001</v>
      </c>
      <c r="J726" s="96">
        <v>146.69999999999999</v>
      </c>
    </row>
    <row r="727" spans="8:10">
      <c r="H727" s="51">
        <v>39797</v>
      </c>
      <c r="I727" s="96">
        <v>150.5</v>
      </c>
      <c r="J727" s="96">
        <v>147.6</v>
      </c>
    </row>
    <row r="728" spans="8:10">
      <c r="H728" s="51">
        <v>39798</v>
      </c>
      <c r="I728" s="96">
        <v>150.69999999999999</v>
      </c>
      <c r="J728" s="96">
        <v>147.9</v>
      </c>
    </row>
    <row r="729" spans="8:10">
      <c r="H729" s="51">
        <v>39799</v>
      </c>
      <c r="I729" s="96">
        <v>149.9</v>
      </c>
      <c r="J729" s="96">
        <v>146.9</v>
      </c>
    </row>
    <row r="730" spans="8:10">
      <c r="H730" s="51">
        <v>39800</v>
      </c>
      <c r="I730" s="96">
        <v>150.5</v>
      </c>
      <c r="J730" s="96">
        <v>147.6</v>
      </c>
    </row>
    <row r="731" spans="8:10">
      <c r="H731" s="51">
        <v>39801</v>
      </c>
      <c r="I731" s="96">
        <v>150.5</v>
      </c>
      <c r="J731" s="96">
        <v>147.69999999999999</v>
      </c>
    </row>
    <row r="732" spans="8:10">
      <c r="H732" s="51">
        <v>39804</v>
      </c>
      <c r="I732" s="96">
        <v>151.6</v>
      </c>
      <c r="J732" s="96">
        <v>149</v>
      </c>
    </row>
    <row r="733" spans="8:10">
      <c r="H733" s="51">
        <v>39805</v>
      </c>
      <c r="I733" s="96">
        <v>152</v>
      </c>
      <c r="J733" s="96">
        <v>149.6</v>
      </c>
    </row>
    <row r="734" spans="8:10">
      <c r="H734" s="51">
        <v>39806</v>
      </c>
      <c r="I734" s="96">
        <v>152.1</v>
      </c>
      <c r="J734" s="96">
        <v>149.6</v>
      </c>
    </row>
    <row r="735" spans="8:10">
      <c r="H735" s="51">
        <v>39807</v>
      </c>
      <c r="I735" s="96">
        <v>152.6</v>
      </c>
      <c r="J735" s="96">
        <v>150.19999999999999</v>
      </c>
    </row>
    <row r="736" spans="8:10">
      <c r="H736" s="51">
        <v>39811</v>
      </c>
      <c r="I736" s="96">
        <v>153.19999999999999</v>
      </c>
      <c r="J736" s="96">
        <v>150.5</v>
      </c>
    </row>
    <row r="737" spans="8:10">
      <c r="H737" s="51">
        <v>39812</v>
      </c>
      <c r="I737" s="96">
        <v>152.9</v>
      </c>
      <c r="J737" s="96">
        <v>150.6</v>
      </c>
    </row>
    <row r="738" spans="8:10">
      <c r="H738" s="51">
        <v>39813</v>
      </c>
      <c r="I738" s="96">
        <v>153.30000000000001</v>
      </c>
      <c r="J738" s="96">
        <v>151.1</v>
      </c>
    </row>
    <row r="739" spans="8:10">
      <c r="H739" s="51">
        <v>39814</v>
      </c>
      <c r="I739" s="96">
        <v>154.1</v>
      </c>
      <c r="J739" s="96">
        <v>151.6</v>
      </c>
    </row>
    <row r="740" spans="8:10">
      <c r="H740" s="51">
        <v>39815</v>
      </c>
      <c r="I740" s="96">
        <v>153.80000000000001</v>
      </c>
      <c r="J740" s="96">
        <v>151.30000000000001</v>
      </c>
    </row>
    <row r="741" spans="8:10">
      <c r="H741" s="51">
        <v>39818</v>
      </c>
      <c r="I741" s="96">
        <v>154.19999999999999</v>
      </c>
      <c r="J741" s="96">
        <v>151.6</v>
      </c>
    </row>
    <row r="742" spans="8:10">
      <c r="H742" s="51">
        <v>39819</v>
      </c>
      <c r="I742" s="96">
        <v>155.19999999999999</v>
      </c>
      <c r="J742" s="96">
        <v>152.80000000000001</v>
      </c>
    </row>
    <row r="743" spans="8:10">
      <c r="H743" s="51">
        <v>39820</v>
      </c>
      <c r="I743" s="96">
        <v>155.30000000000001</v>
      </c>
      <c r="J743" s="96">
        <v>152.9</v>
      </c>
    </row>
    <row r="744" spans="8:10">
      <c r="H744" s="51">
        <v>39821</v>
      </c>
      <c r="I744" s="96">
        <v>155.69999999999999</v>
      </c>
      <c r="J744" s="96">
        <v>153.4</v>
      </c>
    </row>
    <row r="745" spans="8:10">
      <c r="H745" s="51">
        <v>39822</v>
      </c>
      <c r="I745" s="96">
        <v>156</v>
      </c>
      <c r="J745" s="96">
        <v>153.80000000000001</v>
      </c>
    </row>
    <row r="746" spans="8:10">
      <c r="H746" s="51">
        <v>39825</v>
      </c>
      <c r="I746" s="96">
        <v>157.5</v>
      </c>
      <c r="J746" s="96">
        <v>155.6</v>
      </c>
    </row>
    <row r="747" spans="8:10">
      <c r="H747" s="51">
        <v>39826</v>
      </c>
      <c r="I747" s="96">
        <v>158.30000000000001</v>
      </c>
      <c r="J747" s="96">
        <v>156.6</v>
      </c>
    </row>
    <row r="748" spans="8:10">
      <c r="H748" s="51">
        <v>39827</v>
      </c>
      <c r="I748" s="96">
        <v>159.1</v>
      </c>
      <c r="J748" s="96">
        <v>157.6</v>
      </c>
    </row>
    <row r="749" spans="8:10">
      <c r="H749" s="51">
        <v>39828</v>
      </c>
      <c r="I749" s="96">
        <v>159.9</v>
      </c>
      <c r="J749" s="96">
        <v>158.6</v>
      </c>
    </row>
    <row r="750" spans="8:10">
      <c r="H750" s="51">
        <v>39829</v>
      </c>
      <c r="I750" s="96">
        <v>159.4</v>
      </c>
      <c r="J750" s="96">
        <v>158.6</v>
      </c>
    </row>
    <row r="751" spans="8:10">
      <c r="H751" s="51">
        <v>39832</v>
      </c>
      <c r="I751" s="96">
        <v>160.80000000000001</v>
      </c>
      <c r="J751" s="96">
        <v>160.19999999999999</v>
      </c>
    </row>
    <row r="752" spans="8:10">
      <c r="H752" s="51">
        <v>39833</v>
      </c>
      <c r="I752" s="96">
        <v>161.4</v>
      </c>
      <c r="J752" s="96">
        <v>160.9</v>
      </c>
    </row>
    <row r="753" spans="8:10">
      <c r="H753" s="51">
        <v>39834</v>
      </c>
      <c r="I753" s="96">
        <v>162.6</v>
      </c>
      <c r="J753" s="96">
        <v>162.30000000000001</v>
      </c>
    </row>
    <row r="754" spans="8:10">
      <c r="H754" s="51">
        <v>39835</v>
      </c>
      <c r="I754" s="96">
        <v>163</v>
      </c>
      <c r="J754" s="96">
        <v>162.80000000000001</v>
      </c>
    </row>
    <row r="755" spans="8:10">
      <c r="H755" s="51">
        <v>39836</v>
      </c>
      <c r="I755" s="96">
        <v>154.6</v>
      </c>
      <c r="J755" s="96">
        <v>161.30000000000001</v>
      </c>
    </row>
    <row r="756" spans="8:10">
      <c r="H756" s="51">
        <v>39846</v>
      </c>
      <c r="I756" s="96">
        <v>163.5</v>
      </c>
      <c r="J756" s="96">
        <v>163.4</v>
      </c>
    </row>
    <row r="757" spans="8:10">
      <c r="H757" s="51">
        <v>39847</v>
      </c>
      <c r="I757" s="96">
        <v>163.80000000000001</v>
      </c>
      <c r="J757" s="96">
        <v>163.69999999999999</v>
      </c>
    </row>
    <row r="758" spans="8:10">
      <c r="H758" s="51">
        <v>39848</v>
      </c>
      <c r="I758" s="96">
        <v>162.30000000000001</v>
      </c>
      <c r="J758" s="96">
        <v>162.19999999999999</v>
      </c>
    </row>
    <row r="759" spans="8:10">
      <c r="H759" s="51">
        <v>39849</v>
      </c>
      <c r="I759" s="96">
        <v>161.4</v>
      </c>
      <c r="J759" s="96">
        <v>161.1</v>
      </c>
    </row>
    <row r="760" spans="8:10">
      <c r="H760" s="51">
        <v>39850</v>
      </c>
      <c r="I760" s="96">
        <v>160.9</v>
      </c>
      <c r="J760" s="96">
        <v>160.5</v>
      </c>
    </row>
    <row r="761" spans="8:10">
      <c r="H761" s="51">
        <v>39853</v>
      </c>
      <c r="I761" s="96">
        <v>160.30000000000001</v>
      </c>
      <c r="J761" s="96">
        <v>159.80000000000001</v>
      </c>
    </row>
    <row r="762" spans="8:10">
      <c r="H762" s="51">
        <v>39854</v>
      </c>
      <c r="I762" s="96">
        <v>158.6</v>
      </c>
      <c r="J762" s="96">
        <v>157.80000000000001</v>
      </c>
    </row>
    <row r="763" spans="8:10">
      <c r="H763" s="51">
        <v>39855</v>
      </c>
      <c r="I763" s="96">
        <v>158</v>
      </c>
      <c r="J763" s="96">
        <v>157</v>
      </c>
    </row>
    <row r="764" spans="8:10">
      <c r="H764" s="51">
        <v>39856</v>
      </c>
      <c r="I764" s="96">
        <v>158.4</v>
      </c>
      <c r="J764" s="96">
        <v>157.5</v>
      </c>
    </row>
    <row r="765" spans="8:10">
      <c r="H765" s="51">
        <v>39857</v>
      </c>
      <c r="I765" s="96">
        <v>157.9</v>
      </c>
      <c r="J765" s="96">
        <v>156.9</v>
      </c>
    </row>
    <row r="766" spans="8:10">
      <c r="H766" s="51">
        <v>39860</v>
      </c>
      <c r="I766" s="96">
        <v>157.9</v>
      </c>
      <c r="J766" s="96">
        <v>156.9</v>
      </c>
    </row>
    <row r="767" spans="8:10">
      <c r="H767" s="51">
        <v>39861</v>
      </c>
      <c r="I767" s="96">
        <v>158.4</v>
      </c>
      <c r="J767" s="96">
        <v>157.5</v>
      </c>
    </row>
    <row r="768" spans="8:10">
      <c r="H768" s="51">
        <v>39862</v>
      </c>
      <c r="I768" s="96">
        <v>158.30000000000001</v>
      </c>
      <c r="J768" s="96">
        <v>157.4</v>
      </c>
    </row>
    <row r="769" spans="8:10">
      <c r="H769" s="51">
        <v>39863</v>
      </c>
      <c r="I769" s="96">
        <v>156.4</v>
      </c>
      <c r="J769" s="96">
        <v>155.1</v>
      </c>
    </row>
    <row r="770" spans="8:10">
      <c r="H770" s="51">
        <v>39864</v>
      </c>
      <c r="I770" s="96">
        <v>156.80000000000001</v>
      </c>
      <c r="J770" s="96">
        <v>155.4</v>
      </c>
    </row>
    <row r="771" spans="8:10">
      <c r="H771" s="51">
        <v>39867</v>
      </c>
      <c r="I771" s="96">
        <v>157.1</v>
      </c>
      <c r="J771" s="96">
        <v>155.69999999999999</v>
      </c>
    </row>
    <row r="772" spans="8:10">
      <c r="H772" s="51">
        <v>39868</v>
      </c>
      <c r="I772" s="96">
        <v>158.1</v>
      </c>
      <c r="J772" s="96">
        <v>156.69999999999999</v>
      </c>
    </row>
    <row r="773" spans="8:10">
      <c r="H773" s="51">
        <v>39869</v>
      </c>
      <c r="I773" s="96">
        <v>158.69999999999999</v>
      </c>
      <c r="J773" s="96">
        <v>157.4</v>
      </c>
    </row>
    <row r="774" spans="8:10">
      <c r="H774" s="51">
        <v>39870</v>
      </c>
      <c r="I774" s="96">
        <v>158.4</v>
      </c>
      <c r="J774" s="96">
        <v>157.4</v>
      </c>
    </row>
    <row r="775" spans="8:10">
      <c r="H775" s="51">
        <v>39871</v>
      </c>
      <c r="I775" s="96">
        <v>159.1</v>
      </c>
      <c r="J775" s="96">
        <v>158.19999999999999</v>
      </c>
    </row>
    <row r="776" spans="8:10">
      <c r="H776" s="51">
        <v>39874</v>
      </c>
      <c r="I776" s="96">
        <v>158.69999999999999</v>
      </c>
      <c r="J776" s="96">
        <v>157.80000000000001</v>
      </c>
    </row>
    <row r="777" spans="8:10">
      <c r="H777" s="51">
        <v>39875</v>
      </c>
      <c r="I777" s="96">
        <v>159.69999999999999</v>
      </c>
      <c r="J777" s="96">
        <v>159</v>
      </c>
    </row>
    <row r="778" spans="8:10">
      <c r="H778" s="51">
        <v>39876</v>
      </c>
      <c r="I778" s="96">
        <v>159.6</v>
      </c>
      <c r="J778" s="96">
        <v>158.9</v>
      </c>
    </row>
    <row r="779" spans="8:10">
      <c r="H779" s="51">
        <v>39877</v>
      </c>
      <c r="I779" s="96">
        <v>160.1</v>
      </c>
      <c r="J779" s="96">
        <v>159.4</v>
      </c>
    </row>
    <row r="780" spans="8:10">
      <c r="H780" s="51">
        <v>39878</v>
      </c>
      <c r="I780" s="96">
        <v>160.30000000000001</v>
      </c>
      <c r="J780" s="96">
        <v>159.69999999999999</v>
      </c>
    </row>
    <row r="781" spans="8:10">
      <c r="H781" s="51">
        <v>39881</v>
      </c>
      <c r="I781" s="96">
        <v>160.30000000000001</v>
      </c>
      <c r="J781" s="96">
        <v>159.69999999999999</v>
      </c>
    </row>
    <row r="782" spans="8:10">
      <c r="H782" s="51">
        <v>39882</v>
      </c>
      <c r="I782" s="96">
        <v>160.1</v>
      </c>
      <c r="J782" s="96">
        <v>159.6</v>
      </c>
    </row>
    <row r="783" spans="8:10">
      <c r="H783" s="51">
        <v>39883</v>
      </c>
      <c r="I783" s="96">
        <v>160.69999999999999</v>
      </c>
      <c r="J783" s="96">
        <v>160.30000000000001</v>
      </c>
    </row>
    <row r="784" spans="8:10">
      <c r="H784" s="51">
        <v>39884</v>
      </c>
      <c r="I784" s="96">
        <v>160.80000000000001</v>
      </c>
      <c r="J784" s="96">
        <v>160.4</v>
      </c>
    </row>
    <row r="785" spans="8:10">
      <c r="H785" s="51">
        <v>39885</v>
      </c>
      <c r="I785" s="96">
        <v>160.4</v>
      </c>
      <c r="J785" s="96">
        <v>160</v>
      </c>
    </row>
    <row r="786" spans="8:10">
      <c r="H786" s="51">
        <v>39888</v>
      </c>
      <c r="I786" s="96">
        <v>160.69999999999999</v>
      </c>
      <c r="J786" s="96">
        <v>160.4</v>
      </c>
    </row>
    <row r="787" spans="8:10">
      <c r="H787" s="51">
        <v>39889</v>
      </c>
      <c r="I787" s="96">
        <v>161.30000000000001</v>
      </c>
      <c r="J787" s="96">
        <v>161.1</v>
      </c>
    </row>
    <row r="788" spans="8:10">
      <c r="H788" s="51">
        <v>39890</v>
      </c>
      <c r="I788" s="96">
        <v>161.19999999999999</v>
      </c>
      <c r="J788" s="96">
        <v>160.9</v>
      </c>
    </row>
    <row r="789" spans="8:10">
      <c r="H789" s="51">
        <v>39891</v>
      </c>
      <c r="I789" s="96">
        <v>160.30000000000001</v>
      </c>
      <c r="J789" s="96">
        <v>159.9</v>
      </c>
    </row>
    <row r="790" spans="8:10">
      <c r="H790" s="51">
        <v>39892</v>
      </c>
      <c r="I790" s="96">
        <v>160.1</v>
      </c>
      <c r="J790" s="96">
        <v>159.6</v>
      </c>
    </row>
    <row r="791" spans="8:10">
      <c r="H791" s="51">
        <v>39895</v>
      </c>
      <c r="I791" s="96">
        <v>158.6</v>
      </c>
      <c r="J791" s="96">
        <v>157.9</v>
      </c>
    </row>
    <row r="792" spans="8:10">
      <c r="H792" s="51">
        <v>39896</v>
      </c>
      <c r="I792" s="96">
        <v>158.5</v>
      </c>
      <c r="J792" s="96">
        <v>157.69999999999999</v>
      </c>
    </row>
    <row r="793" spans="8:10">
      <c r="H793" s="51">
        <v>39897</v>
      </c>
      <c r="I793" s="96">
        <v>159.1</v>
      </c>
      <c r="J793" s="96">
        <v>158.5</v>
      </c>
    </row>
    <row r="794" spans="8:10">
      <c r="H794" s="51">
        <v>39898</v>
      </c>
      <c r="I794" s="96">
        <v>159.19999999999999</v>
      </c>
      <c r="J794" s="96">
        <v>158.6</v>
      </c>
    </row>
    <row r="795" spans="8:10">
      <c r="H795" s="51">
        <v>39899</v>
      </c>
      <c r="I795" s="96">
        <v>159.6</v>
      </c>
      <c r="J795" s="96">
        <v>159</v>
      </c>
    </row>
    <row r="796" spans="8:10">
      <c r="H796" s="51">
        <v>39902</v>
      </c>
      <c r="I796" s="96">
        <v>159.9</v>
      </c>
      <c r="J796" s="96">
        <v>159.4</v>
      </c>
    </row>
    <row r="797" spans="8:10">
      <c r="H797" s="51">
        <v>39903</v>
      </c>
      <c r="I797" s="96">
        <v>161</v>
      </c>
      <c r="J797" s="96">
        <v>160.6</v>
      </c>
    </row>
    <row r="798" spans="8:10">
      <c r="H798" s="51">
        <v>39904</v>
      </c>
      <c r="I798" s="96">
        <v>161.5</v>
      </c>
      <c r="J798" s="96">
        <v>161.19999999999999</v>
      </c>
    </row>
    <row r="799" spans="8:10">
      <c r="H799" s="51">
        <v>39905</v>
      </c>
      <c r="I799" s="96">
        <v>161.19999999999999</v>
      </c>
      <c r="J799" s="96">
        <v>161</v>
      </c>
    </row>
    <row r="800" spans="8:10">
      <c r="H800" s="51">
        <v>39906</v>
      </c>
      <c r="I800" s="96">
        <v>161.30000000000001</v>
      </c>
      <c r="J800" s="96">
        <v>161.1</v>
      </c>
    </row>
    <row r="801" spans="8:10">
      <c r="H801" s="51">
        <v>39910</v>
      </c>
      <c r="I801" s="96">
        <v>162</v>
      </c>
      <c r="J801" s="96">
        <v>161.9</v>
      </c>
    </row>
    <row r="802" spans="8:10">
      <c r="H802" s="51">
        <v>39911</v>
      </c>
      <c r="I802" s="96">
        <v>161.69999999999999</v>
      </c>
      <c r="J802" s="96">
        <v>161.4</v>
      </c>
    </row>
    <row r="803" spans="8:10">
      <c r="H803" s="51">
        <v>39912</v>
      </c>
      <c r="I803" s="96">
        <v>161.69999999999999</v>
      </c>
      <c r="J803" s="96">
        <v>161.4</v>
      </c>
    </row>
    <row r="804" spans="8:10">
      <c r="H804" s="51">
        <v>39913</v>
      </c>
      <c r="I804" s="96">
        <v>161.69999999999999</v>
      </c>
      <c r="J804" s="96">
        <v>161.5</v>
      </c>
    </row>
    <row r="805" spans="8:10">
      <c r="H805" s="51">
        <v>39916</v>
      </c>
      <c r="I805" s="96">
        <v>161</v>
      </c>
      <c r="J805" s="96">
        <v>160.6</v>
      </c>
    </row>
    <row r="806" spans="8:10">
      <c r="H806" s="51">
        <v>39917</v>
      </c>
      <c r="I806" s="96">
        <v>160.5</v>
      </c>
      <c r="J806" s="96">
        <v>160</v>
      </c>
    </row>
    <row r="807" spans="8:10">
      <c r="H807" s="51">
        <v>39918</v>
      </c>
      <c r="I807" s="96">
        <v>160.19999999999999</v>
      </c>
      <c r="J807" s="96">
        <v>159.4</v>
      </c>
    </row>
    <row r="808" spans="8:10">
      <c r="H808" s="51">
        <v>39919</v>
      </c>
      <c r="I808" s="96">
        <v>159.69999999999999</v>
      </c>
      <c r="J808" s="96">
        <v>158.9</v>
      </c>
    </row>
    <row r="809" spans="8:10">
      <c r="H809" s="51">
        <v>39920</v>
      </c>
      <c r="I809" s="96">
        <v>159.6</v>
      </c>
      <c r="J809" s="96">
        <v>158.69999999999999</v>
      </c>
    </row>
    <row r="810" spans="8:10">
      <c r="H810" s="51">
        <v>39923</v>
      </c>
      <c r="I810" s="96">
        <v>159.9</v>
      </c>
      <c r="J810" s="96">
        <v>159.1</v>
      </c>
    </row>
    <row r="811" spans="8:10">
      <c r="H811" s="51">
        <v>39924</v>
      </c>
      <c r="I811" s="96">
        <v>160.19999999999999</v>
      </c>
      <c r="J811" s="96">
        <v>159.6</v>
      </c>
    </row>
    <row r="812" spans="8:10">
      <c r="H812" s="51">
        <v>39925</v>
      </c>
      <c r="I812" s="96">
        <v>160.9</v>
      </c>
      <c r="J812" s="96">
        <v>160.5</v>
      </c>
    </row>
    <row r="813" spans="8:10">
      <c r="H813" s="51">
        <v>39926</v>
      </c>
      <c r="I813" s="96">
        <v>160.69999999999999</v>
      </c>
      <c r="J813" s="96">
        <v>160.19999999999999</v>
      </c>
    </row>
    <row r="814" spans="8:10">
      <c r="H814" s="51">
        <v>39927</v>
      </c>
      <c r="I814" s="96">
        <v>159.80000000000001</v>
      </c>
      <c r="J814" s="96">
        <v>159.19999999999999</v>
      </c>
    </row>
    <row r="815" spans="8:10">
      <c r="H815" s="51">
        <v>39930</v>
      </c>
      <c r="I815" s="96">
        <v>162.30000000000001</v>
      </c>
      <c r="J815" s="96">
        <v>162.1</v>
      </c>
    </row>
    <row r="816" spans="8:10">
      <c r="H816" s="51">
        <v>39931</v>
      </c>
      <c r="I816" s="96">
        <v>161.9</v>
      </c>
      <c r="J816" s="96">
        <v>161.6</v>
      </c>
    </row>
    <row r="817" spans="8:10">
      <c r="H817" s="51">
        <v>39932</v>
      </c>
      <c r="I817" s="96">
        <v>162.30000000000001</v>
      </c>
      <c r="J817" s="96">
        <v>162.19999999999999</v>
      </c>
    </row>
    <row r="818" spans="8:10">
      <c r="H818" s="51">
        <v>39933</v>
      </c>
      <c r="I818" s="96">
        <v>162.9</v>
      </c>
      <c r="J818" s="96">
        <v>162.9</v>
      </c>
    </row>
    <row r="819" spans="8:10">
      <c r="H819" s="51">
        <v>39937</v>
      </c>
      <c r="I819" s="96">
        <v>162.5</v>
      </c>
      <c r="J819" s="96">
        <v>162.30000000000001</v>
      </c>
    </row>
    <row r="820" spans="8:10">
      <c r="H820" s="51">
        <v>39938</v>
      </c>
      <c r="I820" s="96">
        <v>162.69999999999999</v>
      </c>
      <c r="J820" s="96">
        <v>162.6</v>
      </c>
    </row>
    <row r="821" spans="8:10">
      <c r="H821" s="51">
        <v>39939</v>
      </c>
      <c r="I821" s="96">
        <v>162.5</v>
      </c>
      <c r="J821" s="96">
        <v>162.30000000000001</v>
      </c>
    </row>
    <row r="822" spans="8:10">
      <c r="H822" s="51">
        <v>39940</v>
      </c>
      <c r="I822" s="96">
        <v>162.5</v>
      </c>
      <c r="J822" s="96">
        <v>162.30000000000001</v>
      </c>
    </row>
    <row r="823" spans="8:10">
      <c r="H823" s="51">
        <v>39941</v>
      </c>
      <c r="I823" s="96">
        <v>162.4</v>
      </c>
      <c r="J823" s="96">
        <v>162.19999999999999</v>
      </c>
    </row>
    <row r="824" spans="8:10">
      <c r="H824" s="51">
        <v>39944</v>
      </c>
      <c r="I824" s="96">
        <v>161.6</v>
      </c>
      <c r="J824" s="96">
        <v>161.30000000000001</v>
      </c>
    </row>
    <row r="825" spans="8:10">
      <c r="H825" s="51">
        <v>39945</v>
      </c>
      <c r="I825" s="96">
        <v>162.30000000000001</v>
      </c>
      <c r="J825" s="96">
        <v>162.19999999999999</v>
      </c>
    </row>
    <row r="826" spans="8:10">
      <c r="H826" s="51">
        <v>39946</v>
      </c>
      <c r="I826" s="96">
        <v>161</v>
      </c>
      <c r="J826" s="96">
        <v>160.6</v>
      </c>
    </row>
    <row r="827" spans="8:10">
      <c r="H827" s="51">
        <v>39947</v>
      </c>
      <c r="I827" s="96">
        <v>161.30000000000001</v>
      </c>
      <c r="J827" s="96">
        <v>160.9</v>
      </c>
    </row>
    <row r="828" spans="8:10">
      <c r="H828" s="51">
        <v>39948</v>
      </c>
      <c r="I828" s="96">
        <v>165.5</v>
      </c>
      <c r="J828" s="96">
        <v>165.8</v>
      </c>
    </row>
    <row r="829" spans="8:10">
      <c r="H829" s="51">
        <v>39951</v>
      </c>
      <c r="I829" s="96">
        <v>162.19999999999999</v>
      </c>
      <c r="J829" s="96">
        <v>161.9</v>
      </c>
    </row>
    <row r="830" spans="8:10">
      <c r="H830" s="51">
        <v>39952</v>
      </c>
      <c r="I830" s="96">
        <v>163.30000000000001</v>
      </c>
      <c r="J830" s="96">
        <v>163.19999999999999</v>
      </c>
    </row>
    <row r="831" spans="8:10">
      <c r="H831" s="51">
        <v>39953</v>
      </c>
      <c r="I831" s="96">
        <v>162.9</v>
      </c>
      <c r="J831" s="96">
        <v>162.69999999999999</v>
      </c>
    </row>
    <row r="832" spans="8:10">
      <c r="H832" s="51">
        <v>39954</v>
      </c>
      <c r="I832" s="96">
        <v>163.1</v>
      </c>
      <c r="J832" s="96">
        <v>162.80000000000001</v>
      </c>
    </row>
    <row r="833" spans="8:10">
      <c r="H833" s="51">
        <v>39955</v>
      </c>
      <c r="I833" s="96">
        <v>163.6</v>
      </c>
      <c r="J833" s="96">
        <v>163.5</v>
      </c>
    </row>
    <row r="834" spans="8:10">
      <c r="H834" s="51">
        <v>39958</v>
      </c>
      <c r="I834" s="96">
        <v>164.1</v>
      </c>
      <c r="J834" s="96">
        <v>164.1</v>
      </c>
    </row>
    <row r="835" spans="8:10">
      <c r="H835" s="51">
        <v>39959</v>
      </c>
      <c r="I835" s="96">
        <v>164</v>
      </c>
      <c r="J835" s="96">
        <v>163.80000000000001</v>
      </c>
    </row>
    <row r="836" spans="8:10">
      <c r="H836" s="51">
        <v>39960</v>
      </c>
      <c r="I836" s="96">
        <v>164.3</v>
      </c>
      <c r="J836" s="96">
        <v>164.2</v>
      </c>
    </row>
    <row r="837" spans="8:10">
      <c r="H837" s="51">
        <v>39965</v>
      </c>
      <c r="I837" s="96">
        <v>163.19999999999999</v>
      </c>
      <c r="J837" s="96">
        <v>163.1</v>
      </c>
    </row>
    <row r="838" spans="8:10">
      <c r="H838" s="51">
        <v>39966</v>
      </c>
      <c r="I838" s="96">
        <v>162.6</v>
      </c>
      <c r="J838" s="96">
        <v>162.4</v>
      </c>
    </row>
    <row r="839" spans="8:10">
      <c r="H839" s="51">
        <v>39967</v>
      </c>
      <c r="I839" s="96">
        <v>161.9</v>
      </c>
      <c r="J839" s="96">
        <v>161.69999999999999</v>
      </c>
    </row>
    <row r="840" spans="8:10">
      <c r="H840" s="51">
        <v>39968</v>
      </c>
      <c r="I840" s="96">
        <v>161.9</v>
      </c>
      <c r="J840" s="96">
        <v>161.6</v>
      </c>
    </row>
    <row r="841" spans="8:10">
      <c r="H841" s="51">
        <v>39969</v>
      </c>
      <c r="I841" s="96">
        <v>161.69999999999999</v>
      </c>
      <c r="J841" s="96">
        <v>161.4</v>
      </c>
    </row>
    <row r="842" spans="8:10">
      <c r="H842" s="51">
        <v>39972</v>
      </c>
      <c r="I842" s="96">
        <v>160.19999999999999</v>
      </c>
      <c r="J842" s="96">
        <v>159.6</v>
      </c>
    </row>
    <row r="843" spans="8:10">
      <c r="H843" s="51">
        <v>39973</v>
      </c>
      <c r="I843" s="96">
        <v>160.6</v>
      </c>
      <c r="J843" s="96">
        <v>160.1</v>
      </c>
    </row>
    <row r="844" spans="8:10">
      <c r="H844" s="51">
        <v>39974</v>
      </c>
      <c r="I844" s="96">
        <v>159.69999999999999</v>
      </c>
      <c r="J844" s="96">
        <v>158.9</v>
      </c>
    </row>
    <row r="845" spans="8:10">
      <c r="H845" s="51">
        <v>39975</v>
      </c>
      <c r="I845" s="96">
        <v>158.69999999999999</v>
      </c>
      <c r="J845" s="96">
        <v>157.80000000000001</v>
      </c>
    </row>
    <row r="846" spans="8:10">
      <c r="H846" s="51">
        <v>39976</v>
      </c>
      <c r="I846" s="96">
        <v>159.1</v>
      </c>
      <c r="J846" s="96">
        <v>158.19999999999999</v>
      </c>
    </row>
    <row r="847" spans="8:10">
      <c r="H847" s="51">
        <v>39979</v>
      </c>
      <c r="I847" s="96">
        <v>159.19999999999999</v>
      </c>
      <c r="J847" s="96">
        <v>158.4</v>
      </c>
    </row>
    <row r="848" spans="8:10">
      <c r="H848" s="51">
        <v>39980</v>
      </c>
      <c r="I848" s="96">
        <v>158.9</v>
      </c>
      <c r="J848" s="96">
        <v>157.9</v>
      </c>
    </row>
    <row r="849" spans="8:10">
      <c r="H849" s="51">
        <v>39981</v>
      </c>
      <c r="I849" s="96">
        <v>159.1</v>
      </c>
      <c r="J849" s="96">
        <v>158.19999999999999</v>
      </c>
    </row>
    <row r="850" spans="8:10">
      <c r="H850" s="51">
        <v>39982</v>
      </c>
      <c r="I850" s="96">
        <v>158.80000000000001</v>
      </c>
      <c r="J850" s="96">
        <v>157.80000000000001</v>
      </c>
    </row>
    <row r="851" spans="8:10">
      <c r="H851" s="51">
        <v>39983</v>
      </c>
      <c r="I851" s="96">
        <v>159.4</v>
      </c>
      <c r="J851" s="96">
        <v>158.5</v>
      </c>
    </row>
    <row r="852" spans="8:10">
      <c r="H852" s="51">
        <v>39986</v>
      </c>
      <c r="I852" s="96">
        <v>159.30000000000001</v>
      </c>
      <c r="J852" s="96">
        <v>158.30000000000001</v>
      </c>
    </row>
    <row r="853" spans="8:10">
      <c r="H853" s="51">
        <v>39987</v>
      </c>
      <c r="I853" s="96">
        <v>159.9</v>
      </c>
      <c r="J853" s="96">
        <v>159.1</v>
      </c>
    </row>
    <row r="854" spans="8:10">
      <c r="H854" s="51">
        <v>39988</v>
      </c>
      <c r="I854" s="96">
        <v>159.1</v>
      </c>
      <c r="J854" s="96">
        <v>158.1</v>
      </c>
    </row>
    <row r="855" spans="8:10">
      <c r="H855" s="51">
        <v>39989</v>
      </c>
      <c r="I855" s="96">
        <v>158.6</v>
      </c>
      <c r="J855" s="96">
        <v>157.5</v>
      </c>
    </row>
    <row r="856" spans="8:10">
      <c r="H856" s="51">
        <v>39990</v>
      </c>
      <c r="I856" s="96">
        <v>158.19999999999999</v>
      </c>
      <c r="J856" s="96">
        <v>157</v>
      </c>
    </row>
    <row r="857" spans="8:10">
      <c r="H857" s="51">
        <v>39993</v>
      </c>
      <c r="I857" s="96">
        <v>157.5</v>
      </c>
      <c r="J857" s="96">
        <v>156.19999999999999</v>
      </c>
    </row>
    <row r="858" spans="8:10">
      <c r="H858" s="51">
        <v>39994</v>
      </c>
      <c r="I858" s="96">
        <v>158.19999999999999</v>
      </c>
      <c r="J858" s="96">
        <v>156.9</v>
      </c>
    </row>
    <row r="859" spans="8:10">
      <c r="H859" s="51">
        <v>39995</v>
      </c>
      <c r="I859" s="96">
        <v>158.4</v>
      </c>
      <c r="J859" s="96">
        <v>157.30000000000001</v>
      </c>
    </row>
    <row r="860" spans="8:10">
      <c r="H860" s="51">
        <v>39996</v>
      </c>
      <c r="I860" s="96">
        <v>157.5</v>
      </c>
      <c r="J860" s="96">
        <v>156.30000000000001</v>
      </c>
    </row>
    <row r="861" spans="8:10">
      <c r="H861" s="51">
        <v>39997</v>
      </c>
      <c r="I861" s="96">
        <v>158.1</v>
      </c>
      <c r="J861" s="96">
        <v>156.9</v>
      </c>
    </row>
    <row r="862" spans="8:10">
      <c r="H862" s="51">
        <v>40000</v>
      </c>
      <c r="I862" s="96">
        <v>156.9</v>
      </c>
      <c r="J862" s="96">
        <v>155.5</v>
      </c>
    </row>
    <row r="863" spans="8:10">
      <c r="H863" s="51">
        <v>40001</v>
      </c>
      <c r="I863" s="96">
        <v>157.80000000000001</v>
      </c>
      <c r="J863" s="96">
        <v>156.69999999999999</v>
      </c>
    </row>
    <row r="864" spans="8:10">
      <c r="H864" s="51">
        <v>40002</v>
      </c>
      <c r="I864" s="96">
        <v>156.9</v>
      </c>
      <c r="J864" s="96">
        <v>155.6</v>
      </c>
    </row>
    <row r="865" spans="8:10">
      <c r="H865" s="51">
        <v>40003</v>
      </c>
      <c r="I865" s="96">
        <v>158</v>
      </c>
      <c r="J865" s="96">
        <v>156.80000000000001</v>
      </c>
    </row>
    <row r="866" spans="8:10">
      <c r="H866" s="51">
        <v>40004</v>
      </c>
      <c r="I866" s="96">
        <v>158.1</v>
      </c>
      <c r="J866" s="96">
        <v>157</v>
      </c>
    </row>
    <row r="867" spans="8:10">
      <c r="H867" s="51">
        <v>40007</v>
      </c>
      <c r="I867" s="96">
        <v>158.30000000000001</v>
      </c>
      <c r="J867" s="96">
        <v>157.30000000000001</v>
      </c>
    </row>
    <row r="868" spans="8:10">
      <c r="H868" s="51">
        <v>40008</v>
      </c>
      <c r="I868" s="96">
        <v>157.69999999999999</v>
      </c>
      <c r="J868" s="96">
        <v>156.6</v>
      </c>
    </row>
    <row r="869" spans="8:10">
      <c r="H869" s="51">
        <v>40009</v>
      </c>
      <c r="I869" s="96">
        <v>158.6</v>
      </c>
      <c r="J869" s="96">
        <v>157.5</v>
      </c>
    </row>
    <row r="870" spans="8:10">
      <c r="H870" s="51">
        <v>40010</v>
      </c>
      <c r="I870" s="96">
        <v>158</v>
      </c>
      <c r="J870" s="96">
        <v>157</v>
      </c>
    </row>
    <row r="871" spans="8:10">
      <c r="H871" s="51">
        <v>40014</v>
      </c>
      <c r="I871" s="96">
        <v>158.6</v>
      </c>
      <c r="J871" s="96">
        <v>157.5</v>
      </c>
    </row>
    <row r="872" spans="8:10">
      <c r="H872" s="51">
        <v>40015</v>
      </c>
      <c r="I872" s="96">
        <v>158.5</v>
      </c>
      <c r="J872" s="96">
        <v>157.4</v>
      </c>
    </row>
    <row r="873" spans="8:10">
      <c r="H873" s="51">
        <v>40016</v>
      </c>
      <c r="I873" s="96">
        <v>158.5</v>
      </c>
      <c r="J873" s="96">
        <v>157.4</v>
      </c>
    </row>
    <row r="874" spans="8:10">
      <c r="H874" s="51">
        <v>40017</v>
      </c>
      <c r="I874" s="96">
        <v>158.4</v>
      </c>
      <c r="J874" s="96">
        <v>157.4</v>
      </c>
    </row>
    <row r="875" spans="8:10">
      <c r="H875" s="51">
        <v>40018</v>
      </c>
      <c r="I875" s="96">
        <v>159</v>
      </c>
      <c r="J875" s="96">
        <v>158.4</v>
      </c>
    </row>
    <row r="876" spans="8:10">
      <c r="H876" s="51">
        <v>40021</v>
      </c>
      <c r="I876" s="96">
        <v>159.19999999999999</v>
      </c>
      <c r="J876" s="96">
        <v>158.4</v>
      </c>
    </row>
    <row r="877" spans="8:10">
      <c r="H877" s="51">
        <v>40022</v>
      </c>
      <c r="I877" s="96">
        <v>159.9</v>
      </c>
      <c r="J877" s="96">
        <v>159.19999999999999</v>
      </c>
    </row>
    <row r="878" spans="8:10">
      <c r="H878" s="51">
        <v>40023</v>
      </c>
      <c r="I878" s="96">
        <v>159.69999999999999</v>
      </c>
      <c r="J878" s="96">
        <v>159</v>
      </c>
    </row>
    <row r="879" spans="8:10">
      <c r="H879" s="51">
        <v>40024</v>
      </c>
      <c r="I879" s="96">
        <v>159.30000000000001</v>
      </c>
      <c r="J879" s="96">
        <v>158.5</v>
      </c>
    </row>
    <row r="880" spans="8:10">
      <c r="H880" s="51">
        <v>40025</v>
      </c>
      <c r="I880" s="96">
        <v>160.19999999999999</v>
      </c>
      <c r="J880" s="96">
        <v>159.6</v>
      </c>
    </row>
    <row r="881" spans="8:10">
      <c r="H881" s="51">
        <v>40028</v>
      </c>
      <c r="I881" s="96">
        <v>161.1</v>
      </c>
      <c r="J881" s="96">
        <v>160.69999999999999</v>
      </c>
    </row>
    <row r="882" spans="8:10">
      <c r="H882" s="51">
        <v>40029</v>
      </c>
      <c r="I882" s="96">
        <v>160.9</v>
      </c>
      <c r="J882" s="96">
        <v>160.4</v>
      </c>
    </row>
    <row r="883" spans="8:10">
      <c r="H883" s="51">
        <v>40030</v>
      </c>
      <c r="I883" s="96">
        <v>161.19999999999999</v>
      </c>
      <c r="J883" s="96">
        <v>160.80000000000001</v>
      </c>
    </row>
    <row r="884" spans="8:10">
      <c r="H884" s="51">
        <v>40031</v>
      </c>
      <c r="I884" s="96">
        <v>160.69999999999999</v>
      </c>
      <c r="J884" s="96">
        <v>160.19999999999999</v>
      </c>
    </row>
    <row r="885" spans="8:10">
      <c r="H885" s="51">
        <v>40032</v>
      </c>
      <c r="I885" s="96">
        <v>160.6</v>
      </c>
      <c r="J885" s="96">
        <v>160.1</v>
      </c>
    </row>
    <row r="886" spans="8:10">
      <c r="H886" s="51">
        <v>40035</v>
      </c>
      <c r="I886" s="96">
        <v>161.5</v>
      </c>
      <c r="J886" s="96">
        <v>161.1</v>
      </c>
    </row>
    <row r="887" spans="8:10">
      <c r="H887" s="51">
        <v>40036</v>
      </c>
      <c r="I887" s="96">
        <v>162.19999999999999</v>
      </c>
      <c r="J887" s="96">
        <v>162</v>
      </c>
    </row>
    <row r="888" spans="8:10">
      <c r="H888" s="51">
        <v>40037</v>
      </c>
      <c r="I888" s="96">
        <v>161.80000000000001</v>
      </c>
      <c r="J888" s="96">
        <v>161.4</v>
      </c>
    </row>
    <row r="889" spans="8:10">
      <c r="H889" s="51">
        <v>40038</v>
      </c>
      <c r="I889" s="96">
        <v>162.1</v>
      </c>
      <c r="J889" s="96">
        <v>161.80000000000001</v>
      </c>
    </row>
    <row r="890" spans="8:10">
      <c r="H890" s="51">
        <v>40039</v>
      </c>
      <c r="I890" s="96">
        <v>163</v>
      </c>
      <c r="J890" s="96">
        <v>162.9</v>
      </c>
    </row>
    <row r="891" spans="8:10">
      <c r="H891" s="51">
        <v>40042</v>
      </c>
      <c r="I891" s="96">
        <v>164.6</v>
      </c>
      <c r="J891" s="96">
        <v>164.7</v>
      </c>
    </row>
    <row r="892" spans="8:10">
      <c r="H892" s="51">
        <v>40043</v>
      </c>
      <c r="I892" s="96">
        <v>163.4</v>
      </c>
      <c r="J892" s="96">
        <v>163.30000000000001</v>
      </c>
    </row>
    <row r="893" spans="8:10">
      <c r="H893" s="51">
        <v>40044</v>
      </c>
      <c r="I893" s="96">
        <v>163.80000000000001</v>
      </c>
      <c r="J893" s="96">
        <v>163.69999999999999</v>
      </c>
    </row>
    <row r="894" spans="8:10">
      <c r="H894" s="51">
        <v>40045</v>
      </c>
      <c r="I894" s="96">
        <v>164.1</v>
      </c>
      <c r="J894" s="96">
        <v>164.3</v>
      </c>
    </row>
    <row r="895" spans="8:10">
      <c r="H895" s="51">
        <v>40046</v>
      </c>
      <c r="I895" s="96">
        <v>163.1</v>
      </c>
      <c r="J895" s="96">
        <v>163.1</v>
      </c>
    </row>
    <row r="896" spans="8:10">
      <c r="H896" s="51">
        <v>40049</v>
      </c>
      <c r="I896" s="96">
        <v>163.4</v>
      </c>
      <c r="J896" s="96">
        <v>163.6</v>
      </c>
    </row>
    <row r="897" spans="8:10">
      <c r="H897" s="51">
        <v>40050</v>
      </c>
      <c r="I897" s="96">
        <v>162.1</v>
      </c>
      <c r="J897" s="96">
        <v>161.9</v>
      </c>
    </row>
    <row r="898" spans="8:10">
      <c r="H898" s="51">
        <v>40051</v>
      </c>
      <c r="I898" s="96">
        <v>164.3</v>
      </c>
      <c r="J898" s="96">
        <v>164.6</v>
      </c>
    </row>
    <row r="899" spans="8:10">
      <c r="H899" s="51">
        <v>40052</v>
      </c>
      <c r="I899" s="96">
        <v>162.9</v>
      </c>
      <c r="J899" s="96">
        <v>162.80000000000001</v>
      </c>
    </row>
    <row r="900" spans="8:10">
      <c r="H900" s="51">
        <v>40053</v>
      </c>
      <c r="I900" s="96">
        <v>163</v>
      </c>
      <c r="J900" s="96">
        <v>163</v>
      </c>
    </row>
    <row r="901" spans="8:10">
      <c r="H901" s="51">
        <v>40056</v>
      </c>
      <c r="I901" s="96">
        <v>164.9</v>
      </c>
      <c r="J901" s="96">
        <v>165.2</v>
      </c>
    </row>
    <row r="902" spans="8:10">
      <c r="H902" s="51">
        <v>40057</v>
      </c>
      <c r="I902" s="96">
        <v>164</v>
      </c>
      <c r="J902" s="96">
        <v>164.2</v>
      </c>
    </row>
    <row r="903" spans="8:10">
      <c r="H903" s="51">
        <v>40058</v>
      </c>
      <c r="I903" s="96">
        <v>165.7</v>
      </c>
      <c r="J903" s="96">
        <v>166.2</v>
      </c>
    </row>
    <row r="904" spans="8:10">
      <c r="H904" s="51">
        <v>40060</v>
      </c>
      <c r="I904" s="96">
        <v>165.1</v>
      </c>
      <c r="J904" s="96">
        <v>165.6</v>
      </c>
    </row>
    <row r="905" spans="8:10">
      <c r="H905" s="51">
        <v>40063</v>
      </c>
      <c r="I905" s="96">
        <v>164.3</v>
      </c>
      <c r="J905" s="96">
        <v>164.4</v>
      </c>
    </row>
    <row r="906" spans="8:10">
      <c r="H906" s="51">
        <v>40064</v>
      </c>
      <c r="I906" s="96">
        <v>164.9</v>
      </c>
      <c r="J906" s="96">
        <v>165.1</v>
      </c>
    </row>
    <row r="907" spans="8:10">
      <c r="H907" s="51">
        <v>40065</v>
      </c>
      <c r="I907" s="96">
        <v>163.19999999999999</v>
      </c>
      <c r="J907" s="96">
        <v>163.1</v>
      </c>
    </row>
    <row r="908" spans="8:10">
      <c r="H908" s="51">
        <v>40066</v>
      </c>
      <c r="I908" s="96">
        <v>163.4</v>
      </c>
      <c r="J908" s="96">
        <v>163.5</v>
      </c>
    </row>
    <row r="909" spans="8:10">
      <c r="H909" s="51">
        <v>40067</v>
      </c>
      <c r="I909" s="96">
        <v>163.30000000000001</v>
      </c>
      <c r="J909" s="96">
        <v>163.30000000000001</v>
      </c>
    </row>
    <row r="910" spans="8:10">
      <c r="H910" s="51">
        <v>40070</v>
      </c>
      <c r="I910" s="96">
        <v>163.9</v>
      </c>
      <c r="J910" s="96">
        <v>164.1</v>
      </c>
    </row>
    <row r="911" spans="8:10">
      <c r="H911" s="51">
        <v>40071</v>
      </c>
      <c r="I911" s="96">
        <v>163.80000000000001</v>
      </c>
      <c r="J911" s="96">
        <v>163.9</v>
      </c>
    </row>
    <row r="912" spans="8:10">
      <c r="H912" s="51">
        <v>40072</v>
      </c>
      <c r="I912" s="96">
        <v>163</v>
      </c>
      <c r="J912" s="96">
        <v>162.9</v>
      </c>
    </row>
    <row r="913" spans="8:10">
      <c r="H913" s="51">
        <v>40073</v>
      </c>
      <c r="I913" s="96">
        <v>162.80000000000001</v>
      </c>
      <c r="J913" s="96">
        <v>162.6</v>
      </c>
    </row>
    <row r="914" spans="8:10">
      <c r="H914" s="51">
        <v>40074</v>
      </c>
      <c r="I914" s="96">
        <v>162</v>
      </c>
      <c r="J914" s="96">
        <v>161.6</v>
      </c>
    </row>
    <row r="915" spans="8:10">
      <c r="H915" s="51">
        <v>40077</v>
      </c>
      <c r="I915" s="96">
        <v>160.9</v>
      </c>
      <c r="J915" s="96">
        <v>160.30000000000001</v>
      </c>
    </row>
    <row r="916" spans="8:10">
      <c r="H916" s="51">
        <v>40078</v>
      </c>
      <c r="I916" s="96">
        <v>160.9</v>
      </c>
      <c r="J916" s="96">
        <v>160.19999999999999</v>
      </c>
    </row>
    <row r="917" spans="8:10">
      <c r="H917" s="51">
        <v>40079</v>
      </c>
      <c r="I917" s="96">
        <v>160.19999999999999</v>
      </c>
      <c r="J917" s="96">
        <v>159.30000000000001</v>
      </c>
    </row>
    <row r="918" spans="8:10">
      <c r="H918" s="51">
        <v>40080</v>
      </c>
      <c r="I918" s="96">
        <v>161</v>
      </c>
      <c r="J918" s="96">
        <v>160.30000000000001</v>
      </c>
    </row>
    <row r="919" spans="8:10">
      <c r="H919" s="51">
        <v>40081</v>
      </c>
      <c r="I919" s="96">
        <v>160.19999999999999</v>
      </c>
      <c r="J919" s="96">
        <v>159.4</v>
      </c>
    </row>
    <row r="920" spans="8:10">
      <c r="H920" s="51">
        <v>40084</v>
      </c>
      <c r="I920" s="96">
        <v>159.6</v>
      </c>
      <c r="J920" s="96">
        <v>158.6</v>
      </c>
    </row>
    <row r="921" spans="8:10">
      <c r="H921" s="51">
        <v>40085</v>
      </c>
      <c r="I921" s="96">
        <v>159</v>
      </c>
      <c r="J921" s="96">
        <v>158.1</v>
      </c>
    </row>
    <row r="922" spans="8:10">
      <c r="H922" s="51">
        <v>40086</v>
      </c>
      <c r="I922" s="96">
        <v>158.4</v>
      </c>
      <c r="J922" s="96">
        <v>157.30000000000001</v>
      </c>
    </row>
    <row r="923" spans="8:10">
      <c r="H923" s="51">
        <v>40095</v>
      </c>
      <c r="I923" s="96">
        <v>156.30000000000001</v>
      </c>
      <c r="J923" s="96">
        <v>154.9</v>
      </c>
    </row>
    <row r="924" spans="8:10">
      <c r="H924" s="51">
        <v>40098</v>
      </c>
      <c r="I924" s="96">
        <v>153.5</v>
      </c>
      <c r="J924" s="96">
        <v>151.5</v>
      </c>
    </row>
    <row r="925" spans="8:10">
      <c r="H925" s="51">
        <v>40099</v>
      </c>
      <c r="I925" s="96">
        <v>151.4</v>
      </c>
      <c r="J925" s="96">
        <v>149.1</v>
      </c>
    </row>
    <row r="926" spans="8:10">
      <c r="H926" s="51">
        <v>40100</v>
      </c>
      <c r="I926" s="96">
        <v>152.69999999999999</v>
      </c>
      <c r="J926" s="96">
        <v>150.69999999999999</v>
      </c>
    </row>
    <row r="927" spans="8:10">
      <c r="H927" s="51">
        <v>40101</v>
      </c>
      <c r="I927" s="96">
        <v>152.9</v>
      </c>
      <c r="J927" s="96">
        <v>150.69999999999999</v>
      </c>
    </row>
    <row r="928" spans="8:10">
      <c r="H928" s="51">
        <v>40102</v>
      </c>
      <c r="I928" s="96">
        <v>152.30000000000001</v>
      </c>
      <c r="J928" s="96">
        <v>150</v>
      </c>
    </row>
    <row r="929" spans="8:10">
      <c r="H929" s="51">
        <v>40105</v>
      </c>
      <c r="I929" s="96">
        <v>152.69999999999999</v>
      </c>
      <c r="J929" s="96">
        <v>150.5</v>
      </c>
    </row>
    <row r="930" spans="8:10">
      <c r="H930" s="51">
        <v>40106</v>
      </c>
      <c r="I930" s="96">
        <v>152.19999999999999</v>
      </c>
      <c r="J930" s="96">
        <v>149.9</v>
      </c>
    </row>
    <row r="931" spans="8:10">
      <c r="H931" s="51">
        <v>40107</v>
      </c>
      <c r="I931" s="96">
        <v>151.19999999999999</v>
      </c>
      <c r="J931" s="96">
        <v>148.5</v>
      </c>
    </row>
    <row r="932" spans="8:10">
      <c r="H932" s="51">
        <v>40108</v>
      </c>
      <c r="I932" s="96">
        <v>150.6</v>
      </c>
      <c r="J932" s="96">
        <v>147.9</v>
      </c>
    </row>
    <row r="933" spans="8:10">
      <c r="H933" s="51">
        <v>40109</v>
      </c>
      <c r="I933" s="96">
        <v>149.9</v>
      </c>
      <c r="J933" s="96">
        <v>147</v>
      </c>
    </row>
    <row r="934" spans="8:10">
      <c r="H934" s="51">
        <v>40112</v>
      </c>
      <c r="I934" s="96">
        <v>149.5</v>
      </c>
      <c r="J934" s="96">
        <v>146.5</v>
      </c>
    </row>
    <row r="935" spans="8:10">
      <c r="H935" s="51">
        <v>40113</v>
      </c>
      <c r="I935" s="96">
        <v>148.80000000000001</v>
      </c>
      <c r="J935" s="96">
        <v>145.69999999999999</v>
      </c>
    </row>
    <row r="936" spans="8:10">
      <c r="H936" s="51">
        <v>40114</v>
      </c>
      <c r="I936" s="96">
        <v>148</v>
      </c>
      <c r="J936" s="96">
        <v>144.69999999999999</v>
      </c>
    </row>
    <row r="937" spans="8:10">
      <c r="H937" s="51">
        <v>40115</v>
      </c>
      <c r="I937" s="96">
        <v>147.5</v>
      </c>
      <c r="J937" s="96">
        <v>144</v>
      </c>
    </row>
    <row r="938" spans="8:10">
      <c r="H938" s="51">
        <v>40116</v>
      </c>
      <c r="I938" s="96">
        <v>147.1</v>
      </c>
      <c r="J938" s="96">
        <v>143.69999999999999</v>
      </c>
    </row>
    <row r="939" spans="8:10">
      <c r="H939" s="51">
        <v>40119</v>
      </c>
      <c r="I939" s="96">
        <v>147.19999999999999</v>
      </c>
      <c r="J939" s="96">
        <v>143.80000000000001</v>
      </c>
    </row>
    <row r="940" spans="8:10">
      <c r="H940" s="51">
        <v>40120</v>
      </c>
      <c r="I940" s="96">
        <v>148.5</v>
      </c>
      <c r="J940" s="96">
        <v>145.4</v>
      </c>
    </row>
    <row r="941" spans="8:10">
      <c r="H941" s="51">
        <v>40121</v>
      </c>
      <c r="I941" s="96">
        <v>148.19999999999999</v>
      </c>
      <c r="J941" s="96">
        <v>144.9</v>
      </c>
    </row>
    <row r="942" spans="8:10">
      <c r="H942" s="51">
        <v>40122</v>
      </c>
      <c r="I942" s="96">
        <v>148.1</v>
      </c>
      <c r="J942" s="96">
        <v>144.80000000000001</v>
      </c>
    </row>
    <row r="943" spans="8:10">
      <c r="H943" s="51">
        <v>40123</v>
      </c>
      <c r="I943" s="96">
        <v>148.5</v>
      </c>
      <c r="J943" s="96">
        <v>145.4</v>
      </c>
    </row>
    <row r="944" spans="8:10">
      <c r="H944" s="51">
        <v>40126</v>
      </c>
      <c r="I944" s="96">
        <v>147.9</v>
      </c>
      <c r="J944" s="96">
        <v>144.5</v>
      </c>
    </row>
    <row r="945" spans="8:10">
      <c r="H945" s="51">
        <v>40127</v>
      </c>
      <c r="I945" s="96">
        <v>147.9</v>
      </c>
      <c r="J945" s="96">
        <v>144.69999999999999</v>
      </c>
    </row>
    <row r="946" spans="8:10">
      <c r="H946" s="51">
        <v>40128</v>
      </c>
      <c r="I946" s="96">
        <v>149.19999999999999</v>
      </c>
      <c r="J946" s="96">
        <v>146.19999999999999</v>
      </c>
    </row>
    <row r="947" spans="8:10">
      <c r="H947" s="51">
        <v>40129</v>
      </c>
      <c r="I947" s="96">
        <v>150.1</v>
      </c>
      <c r="J947" s="96">
        <v>147.4</v>
      </c>
    </row>
    <row r="948" spans="8:10">
      <c r="H948" s="51">
        <v>40130</v>
      </c>
      <c r="I948" s="96">
        <v>151.19999999999999</v>
      </c>
      <c r="J948" s="96">
        <v>148.69999999999999</v>
      </c>
    </row>
    <row r="949" spans="8:10">
      <c r="H949" s="51">
        <v>40133</v>
      </c>
      <c r="I949" s="96">
        <v>154</v>
      </c>
      <c r="J949" s="96">
        <v>152</v>
      </c>
    </row>
    <row r="950" spans="8:10">
      <c r="H950" s="51">
        <v>40134</v>
      </c>
      <c r="I950" s="96">
        <v>155.1</v>
      </c>
      <c r="J950" s="96">
        <v>153.30000000000001</v>
      </c>
    </row>
    <row r="951" spans="8:10">
      <c r="H951" s="51">
        <v>40135</v>
      </c>
      <c r="I951" s="96">
        <v>154.9</v>
      </c>
      <c r="J951" s="96">
        <v>153</v>
      </c>
    </row>
    <row r="952" spans="8:10">
      <c r="H952" s="51">
        <v>40136</v>
      </c>
      <c r="I952" s="96">
        <v>156.5</v>
      </c>
      <c r="J952" s="96">
        <v>154.9</v>
      </c>
    </row>
    <row r="953" spans="8:10">
      <c r="H953" s="51">
        <v>40137</v>
      </c>
      <c r="I953" s="96">
        <v>157.19999999999999</v>
      </c>
      <c r="J953" s="96">
        <v>155.80000000000001</v>
      </c>
    </row>
    <row r="954" spans="8:10">
      <c r="H954" s="51">
        <v>40140</v>
      </c>
      <c r="I954" s="96">
        <v>156.69999999999999</v>
      </c>
      <c r="J954" s="96">
        <v>155.19999999999999</v>
      </c>
    </row>
    <row r="955" spans="8:10">
      <c r="H955" s="51">
        <v>40141</v>
      </c>
      <c r="I955" s="96">
        <v>156.6</v>
      </c>
      <c r="J955" s="96">
        <v>155.1</v>
      </c>
    </row>
    <row r="956" spans="8:10">
      <c r="H956" s="51">
        <v>40142</v>
      </c>
      <c r="I956" s="96">
        <v>156.9</v>
      </c>
      <c r="J956" s="96">
        <v>155.5</v>
      </c>
    </row>
    <row r="957" spans="8:10">
      <c r="H957" s="51">
        <v>40143</v>
      </c>
      <c r="I957" s="96">
        <v>156.69999999999999</v>
      </c>
      <c r="J957" s="96">
        <v>155.4</v>
      </c>
    </row>
    <row r="958" spans="8:10">
      <c r="H958" s="51">
        <v>40144</v>
      </c>
      <c r="I958" s="96">
        <v>157.30000000000001</v>
      </c>
      <c r="J958" s="96">
        <v>155.9</v>
      </c>
    </row>
    <row r="959" spans="8:10">
      <c r="H959" s="51">
        <v>40147</v>
      </c>
      <c r="I959" s="96">
        <v>157.80000000000001</v>
      </c>
      <c r="J959" s="96">
        <v>156.5</v>
      </c>
    </row>
    <row r="960" spans="8:10">
      <c r="H960" s="51">
        <v>40148</v>
      </c>
      <c r="I960" s="96">
        <v>157.69999999999999</v>
      </c>
      <c r="J960" s="96">
        <v>156.5</v>
      </c>
    </row>
    <row r="961" spans="8:10">
      <c r="H961" s="51">
        <v>40149</v>
      </c>
      <c r="I961" s="96">
        <v>158.19999999999999</v>
      </c>
      <c r="J961" s="96">
        <v>157</v>
      </c>
    </row>
    <row r="962" spans="8:10">
      <c r="H962" s="51">
        <v>40150</v>
      </c>
      <c r="I962" s="96">
        <v>158.4</v>
      </c>
      <c r="J962" s="96">
        <v>157.30000000000001</v>
      </c>
    </row>
    <row r="963" spans="8:10">
      <c r="H963" s="51">
        <v>40151</v>
      </c>
      <c r="I963" s="96">
        <v>158.69999999999999</v>
      </c>
      <c r="J963" s="96">
        <v>157.6</v>
      </c>
    </row>
    <row r="964" spans="8:10">
      <c r="H964" s="51">
        <v>40154</v>
      </c>
      <c r="I964" s="96">
        <v>158.1</v>
      </c>
      <c r="J964" s="96">
        <v>157</v>
      </c>
    </row>
    <row r="965" spans="8:10">
      <c r="H965" s="51">
        <v>40155</v>
      </c>
      <c r="I965" s="96">
        <v>159.1</v>
      </c>
      <c r="J965" s="96">
        <v>158.30000000000001</v>
      </c>
    </row>
    <row r="966" spans="8:10">
      <c r="H966" s="51">
        <v>40156</v>
      </c>
      <c r="I966" s="96">
        <v>159.69999999999999</v>
      </c>
      <c r="J966" s="96">
        <v>158.80000000000001</v>
      </c>
    </row>
    <row r="967" spans="8:10">
      <c r="H967" s="51">
        <v>40157</v>
      </c>
      <c r="I967" s="96">
        <v>160.4</v>
      </c>
      <c r="J967" s="96">
        <v>159.69999999999999</v>
      </c>
    </row>
    <row r="968" spans="8:10">
      <c r="H968" s="51">
        <v>40158</v>
      </c>
      <c r="I968" s="96">
        <v>159.6</v>
      </c>
      <c r="J968" s="96">
        <v>158.69999999999999</v>
      </c>
    </row>
    <row r="969" spans="8:10">
      <c r="H969" s="51">
        <v>40161</v>
      </c>
      <c r="I969" s="96">
        <v>160.80000000000001</v>
      </c>
      <c r="J969" s="96">
        <v>159.9</v>
      </c>
    </row>
    <row r="970" spans="8:10">
      <c r="H970" s="51">
        <v>40162</v>
      </c>
      <c r="I970" s="96">
        <v>161.19999999999999</v>
      </c>
      <c r="J970" s="96">
        <v>160.4</v>
      </c>
    </row>
    <row r="971" spans="8:10">
      <c r="H971" s="51">
        <v>40163</v>
      </c>
      <c r="I971" s="96">
        <v>161.6</v>
      </c>
      <c r="J971" s="96">
        <v>160.9</v>
      </c>
    </row>
    <row r="972" spans="8:10">
      <c r="H972" s="51">
        <v>40164</v>
      </c>
      <c r="I972" s="96">
        <v>161.69999999999999</v>
      </c>
      <c r="J972" s="96">
        <v>160.80000000000001</v>
      </c>
    </row>
    <row r="973" spans="8:10">
      <c r="H973" s="51">
        <v>40165</v>
      </c>
      <c r="I973" s="96">
        <v>161.80000000000001</v>
      </c>
      <c r="J973" s="96">
        <v>161</v>
      </c>
    </row>
    <row r="974" spans="8:10">
      <c r="H974" s="51">
        <v>40168</v>
      </c>
      <c r="I974" s="96">
        <v>162.19999999999999</v>
      </c>
      <c r="J974" s="96">
        <v>161.6</v>
      </c>
    </row>
    <row r="975" spans="8:10">
      <c r="H975" s="51">
        <v>40169</v>
      </c>
      <c r="I975" s="96">
        <v>162.1</v>
      </c>
      <c r="J975" s="96">
        <v>161.5</v>
      </c>
    </row>
    <row r="976" spans="8:10">
      <c r="H976" s="51">
        <v>40170</v>
      </c>
      <c r="I976" s="96">
        <v>162.4</v>
      </c>
      <c r="J976" s="96">
        <v>161.80000000000001</v>
      </c>
    </row>
    <row r="977" spans="8:10">
      <c r="H977" s="51">
        <v>40171</v>
      </c>
      <c r="I977" s="96">
        <v>162.69999999999999</v>
      </c>
      <c r="J977" s="96">
        <v>162.1</v>
      </c>
    </row>
    <row r="978" spans="8:10">
      <c r="H978" s="51">
        <v>40172</v>
      </c>
      <c r="I978" s="96">
        <v>162.80000000000001</v>
      </c>
      <c r="J978" s="96">
        <v>162.30000000000001</v>
      </c>
    </row>
    <row r="979" spans="8:10">
      <c r="H979" s="51">
        <v>40175</v>
      </c>
      <c r="I979" s="96">
        <v>163.4</v>
      </c>
      <c r="J979" s="96">
        <v>163</v>
      </c>
    </row>
    <row r="980" spans="8:10">
      <c r="H980" s="51">
        <v>40176</v>
      </c>
      <c r="I980" s="96">
        <v>164</v>
      </c>
      <c r="J980" s="96">
        <v>163.6</v>
      </c>
    </row>
    <row r="981" spans="8:10">
      <c r="H981" s="51">
        <v>40177</v>
      </c>
      <c r="I981" s="96">
        <v>164</v>
      </c>
      <c r="J981" s="96">
        <v>163.6</v>
      </c>
    </row>
    <row r="982" spans="8:10">
      <c r="H982" s="51">
        <v>40178</v>
      </c>
      <c r="I982" s="96">
        <v>164.1</v>
      </c>
      <c r="J982" s="96">
        <v>163.69999999999999</v>
      </c>
    </row>
    <row r="983" spans="8:10">
      <c r="H983" s="51">
        <v>40182</v>
      </c>
      <c r="I983" s="96">
        <v>166.2</v>
      </c>
      <c r="J983" s="96">
        <v>166.1</v>
      </c>
    </row>
    <row r="984" spans="8:10">
      <c r="H984" s="51">
        <v>40183</v>
      </c>
      <c r="I984" s="96">
        <v>166.7</v>
      </c>
      <c r="J984" s="96">
        <v>166.8</v>
      </c>
    </row>
    <row r="985" spans="8:10">
      <c r="H985" s="51">
        <v>40184</v>
      </c>
      <c r="I985" s="96">
        <v>167.8</v>
      </c>
      <c r="J985" s="96">
        <v>168.2</v>
      </c>
    </row>
    <row r="986" spans="8:10">
      <c r="H986" s="51">
        <v>40185</v>
      </c>
      <c r="I986" s="96">
        <v>167.6</v>
      </c>
      <c r="J986" s="96">
        <v>167.8</v>
      </c>
    </row>
    <row r="987" spans="8:10">
      <c r="H987" s="51">
        <v>40186</v>
      </c>
      <c r="I987" s="96">
        <v>167.9</v>
      </c>
      <c r="J987" s="96">
        <v>168.1</v>
      </c>
    </row>
    <row r="988" spans="8:10">
      <c r="H988" s="51">
        <v>40189</v>
      </c>
      <c r="I988" s="96">
        <v>167.5</v>
      </c>
      <c r="J988" s="96">
        <v>167.7</v>
      </c>
    </row>
    <row r="989" spans="8:10">
      <c r="H989" s="51">
        <v>40190</v>
      </c>
      <c r="I989" s="96">
        <v>168</v>
      </c>
      <c r="J989" s="96">
        <v>168.3</v>
      </c>
    </row>
    <row r="990" spans="8:10">
      <c r="H990" s="51">
        <v>40191</v>
      </c>
      <c r="I990" s="96">
        <v>168.7</v>
      </c>
      <c r="J990" s="96">
        <v>169</v>
      </c>
    </row>
    <row r="991" spans="8:10">
      <c r="H991" s="51">
        <v>40192</v>
      </c>
      <c r="I991" s="96">
        <v>169.3</v>
      </c>
      <c r="J991" s="96">
        <v>169.6</v>
      </c>
    </row>
    <row r="992" spans="8:10">
      <c r="H992" s="51">
        <v>40193</v>
      </c>
      <c r="I992" s="96">
        <v>169.1</v>
      </c>
      <c r="J992" s="96">
        <v>169.4</v>
      </c>
    </row>
    <row r="993" spans="8:10">
      <c r="H993" s="51">
        <v>40196</v>
      </c>
      <c r="I993" s="96">
        <v>168.8</v>
      </c>
      <c r="J993" s="96">
        <v>169.1</v>
      </c>
    </row>
    <row r="994" spans="8:10">
      <c r="H994" s="51">
        <v>40197</v>
      </c>
      <c r="I994" s="96">
        <v>169.6</v>
      </c>
      <c r="J994" s="96">
        <v>170</v>
      </c>
    </row>
    <row r="995" spans="8:10">
      <c r="H995" s="51">
        <v>40198</v>
      </c>
      <c r="I995" s="96">
        <v>170.5</v>
      </c>
      <c r="J995" s="96">
        <v>171</v>
      </c>
    </row>
    <row r="996" spans="8:10">
      <c r="H996" s="51">
        <v>40199</v>
      </c>
      <c r="I996" s="96">
        <v>170.8</v>
      </c>
      <c r="J996" s="96">
        <v>171.4</v>
      </c>
    </row>
    <row r="997" spans="8:10">
      <c r="H997" s="51">
        <v>40200</v>
      </c>
      <c r="I997" s="96">
        <v>170.5</v>
      </c>
      <c r="J997" s="96">
        <v>171.1</v>
      </c>
    </row>
    <row r="998" spans="8:10">
      <c r="H998" s="51">
        <v>40203</v>
      </c>
      <c r="I998" s="96">
        <v>170.2</v>
      </c>
      <c r="J998" s="96">
        <v>170.6</v>
      </c>
    </row>
    <row r="999" spans="8:10">
      <c r="H999" s="51">
        <v>40204</v>
      </c>
      <c r="I999" s="96">
        <v>169.5</v>
      </c>
      <c r="J999" s="96">
        <v>169.9</v>
      </c>
    </row>
    <row r="1000" spans="8:10">
      <c r="H1000" s="51">
        <v>40205</v>
      </c>
      <c r="I1000" s="96">
        <v>170.3</v>
      </c>
      <c r="J1000" s="96">
        <v>170.9</v>
      </c>
    </row>
    <row r="1001" spans="8:10">
      <c r="H1001" s="51">
        <v>40206</v>
      </c>
      <c r="I1001" s="96">
        <v>169.9</v>
      </c>
      <c r="J1001" s="96">
        <v>170.3</v>
      </c>
    </row>
    <row r="1002" spans="8:10">
      <c r="H1002" s="51">
        <v>40207</v>
      </c>
      <c r="I1002" s="96">
        <v>170.2</v>
      </c>
      <c r="J1002" s="96">
        <v>170.8</v>
      </c>
    </row>
    <row r="1003" spans="8:10">
      <c r="H1003" s="51">
        <v>40210</v>
      </c>
      <c r="I1003" s="96">
        <v>169.8</v>
      </c>
      <c r="J1003" s="96">
        <v>170.2</v>
      </c>
    </row>
    <row r="1004" spans="8:10">
      <c r="H1004" s="51">
        <v>40211</v>
      </c>
      <c r="I1004" s="96">
        <v>169.9</v>
      </c>
      <c r="J1004" s="96">
        <v>170.3</v>
      </c>
    </row>
    <row r="1005" spans="8:10">
      <c r="H1005" s="51">
        <v>40212</v>
      </c>
      <c r="I1005" s="96">
        <v>168.7</v>
      </c>
      <c r="J1005" s="96">
        <v>168.9</v>
      </c>
    </row>
    <row r="1006" spans="8:10">
      <c r="H1006" s="51">
        <v>40213</v>
      </c>
      <c r="I1006" s="96">
        <v>168.8</v>
      </c>
      <c r="J1006" s="96">
        <v>168.9</v>
      </c>
    </row>
    <row r="1007" spans="8:10">
      <c r="H1007" s="51">
        <v>40214</v>
      </c>
      <c r="I1007" s="96">
        <v>168.6</v>
      </c>
      <c r="J1007" s="96">
        <v>168.8</v>
      </c>
    </row>
    <row r="1008" spans="8:10">
      <c r="H1008" s="51">
        <v>40217</v>
      </c>
      <c r="I1008" s="96">
        <v>172</v>
      </c>
      <c r="J1008" s="96">
        <v>172.8</v>
      </c>
    </row>
    <row r="1009" spans="8:10">
      <c r="H1009" s="51">
        <v>40218</v>
      </c>
      <c r="I1009" s="96">
        <v>173</v>
      </c>
      <c r="J1009" s="96">
        <v>173.9</v>
      </c>
    </row>
    <row r="1010" spans="8:10">
      <c r="H1010" s="51">
        <v>40219</v>
      </c>
      <c r="I1010" s="96">
        <v>174.1</v>
      </c>
      <c r="J1010" s="96">
        <v>175.3</v>
      </c>
    </row>
    <row r="1011" spans="8:10">
      <c r="H1011" s="51">
        <v>40220</v>
      </c>
      <c r="I1011" s="96">
        <v>175.4</v>
      </c>
      <c r="J1011" s="96">
        <v>176.8</v>
      </c>
    </row>
    <row r="1012" spans="8:10">
      <c r="H1012" s="51">
        <v>40221</v>
      </c>
      <c r="I1012" s="96">
        <v>175.5</v>
      </c>
      <c r="J1012" s="96">
        <v>176.9</v>
      </c>
    </row>
    <row r="1013" spans="8:10">
      <c r="H1013" s="51">
        <v>40231</v>
      </c>
      <c r="I1013" s="96">
        <v>174.7</v>
      </c>
      <c r="J1013" s="96">
        <v>176.1</v>
      </c>
    </row>
    <row r="1014" spans="8:10">
      <c r="H1014" s="51">
        <v>40232</v>
      </c>
      <c r="I1014" s="96">
        <v>174.1</v>
      </c>
      <c r="J1014" s="96">
        <v>175.4</v>
      </c>
    </row>
    <row r="1015" spans="8:10">
      <c r="H1015" s="51">
        <v>40233</v>
      </c>
      <c r="I1015" s="96">
        <v>173.2</v>
      </c>
      <c r="J1015" s="96">
        <v>174.3</v>
      </c>
    </row>
    <row r="1016" spans="8:10">
      <c r="H1016" s="51">
        <v>40234</v>
      </c>
      <c r="I1016" s="96">
        <v>172.4</v>
      </c>
      <c r="J1016" s="96">
        <v>173.4</v>
      </c>
    </row>
    <row r="1017" spans="8:10">
      <c r="H1017" s="51">
        <v>40235</v>
      </c>
      <c r="I1017" s="96">
        <v>171.3</v>
      </c>
      <c r="J1017" s="96">
        <v>172.1</v>
      </c>
    </row>
    <row r="1018" spans="8:10">
      <c r="H1018" s="51">
        <v>40238</v>
      </c>
      <c r="I1018" s="96">
        <v>169.6</v>
      </c>
      <c r="J1018" s="96">
        <v>170</v>
      </c>
    </row>
    <row r="1019" spans="8:10">
      <c r="H1019" s="51">
        <v>40239</v>
      </c>
      <c r="I1019" s="96">
        <v>170.3</v>
      </c>
      <c r="J1019" s="96">
        <v>170.9</v>
      </c>
    </row>
    <row r="1020" spans="8:10">
      <c r="H1020" s="51">
        <v>40240</v>
      </c>
      <c r="I1020" s="96">
        <v>169.1</v>
      </c>
      <c r="J1020" s="96">
        <v>169.4</v>
      </c>
    </row>
    <row r="1021" spans="8:10">
      <c r="H1021" s="51">
        <v>40241</v>
      </c>
      <c r="I1021" s="96">
        <v>169.7</v>
      </c>
      <c r="J1021" s="96">
        <v>170.1</v>
      </c>
    </row>
    <row r="1022" spans="8:10">
      <c r="H1022" s="51">
        <v>40242</v>
      </c>
      <c r="I1022" s="96">
        <v>170.1</v>
      </c>
      <c r="J1022" s="96">
        <v>170.5</v>
      </c>
    </row>
    <row r="1023" spans="8:10">
      <c r="H1023" s="51">
        <v>40245</v>
      </c>
      <c r="I1023" s="96">
        <v>168.6</v>
      </c>
      <c r="J1023" s="96">
        <v>168.8</v>
      </c>
    </row>
    <row r="1024" spans="8:10">
      <c r="H1024" s="51">
        <v>40246</v>
      </c>
      <c r="I1024" s="96">
        <v>169.5</v>
      </c>
      <c r="J1024" s="96">
        <v>169.8</v>
      </c>
    </row>
    <row r="1025" spans="8:10">
      <c r="H1025" s="51">
        <v>40247</v>
      </c>
      <c r="I1025" s="96">
        <v>169</v>
      </c>
      <c r="J1025" s="96">
        <v>169.2</v>
      </c>
    </row>
    <row r="1026" spans="8:10">
      <c r="H1026" s="51">
        <v>40248</v>
      </c>
      <c r="I1026" s="96">
        <v>168.8</v>
      </c>
      <c r="J1026" s="96">
        <v>168.9</v>
      </c>
    </row>
    <row r="1027" spans="8:10">
      <c r="H1027" s="51">
        <v>40249</v>
      </c>
      <c r="I1027" s="96">
        <v>168.5</v>
      </c>
      <c r="J1027" s="96">
        <v>168.7</v>
      </c>
    </row>
    <row r="1028" spans="8:10">
      <c r="H1028" s="51">
        <v>40252</v>
      </c>
      <c r="I1028" s="96">
        <v>168.8</v>
      </c>
      <c r="J1028" s="96">
        <v>169</v>
      </c>
    </row>
    <row r="1029" spans="8:10">
      <c r="H1029" s="51">
        <v>40253</v>
      </c>
      <c r="I1029" s="96">
        <v>168.8</v>
      </c>
      <c r="J1029" s="96">
        <v>169</v>
      </c>
    </row>
    <row r="1030" spans="8:10">
      <c r="H1030" s="51">
        <v>40254</v>
      </c>
      <c r="I1030" s="96">
        <v>169.1</v>
      </c>
      <c r="J1030" s="96">
        <v>169.3</v>
      </c>
    </row>
    <row r="1031" spans="8:10">
      <c r="H1031" s="51">
        <v>40255</v>
      </c>
      <c r="I1031" s="96">
        <v>168.9</v>
      </c>
      <c r="J1031" s="96">
        <v>169.1</v>
      </c>
    </row>
    <row r="1032" spans="8:10">
      <c r="H1032" s="51">
        <v>40256</v>
      </c>
      <c r="I1032" s="96">
        <v>168.5</v>
      </c>
      <c r="J1032" s="96">
        <v>168.6</v>
      </c>
    </row>
    <row r="1033" spans="8:10">
      <c r="H1033" s="51">
        <v>40259</v>
      </c>
      <c r="I1033" s="96">
        <v>167.5</v>
      </c>
      <c r="J1033" s="96">
        <v>167.4</v>
      </c>
    </row>
    <row r="1034" spans="8:10">
      <c r="H1034" s="51">
        <v>40260</v>
      </c>
      <c r="I1034" s="96">
        <v>168</v>
      </c>
      <c r="J1034" s="96">
        <v>167.9</v>
      </c>
    </row>
    <row r="1035" spans="8:10">
      <c r="H1035" s="51">
        <v>40261</v>
      </c>
      <c r="I1035" s="96">
        <v>167.7</v>
      </c>
      <c r="J1035" s="96">
        <v>167.6</v>
      </c>
    </row>
    <row r="1036" spans="8:10">
      <c r="H1036" s="51">
        <v>40262</v>
      </c>
      <c r="I1036" s="96">
        <v>167.6</v>
      </c>
      <c r="J1036" s="96">
        <v>167.6</v>
      </c>
    </row>
    <row r="1037" spans="8:10">
      <c r="H1037" s="51">
        <v>40263</v>
      </c>
      <c r="I1037" s="96">
        <v>168.1</v>
      </c>
      <c r="J1037" s="96">
        <v>168.1</v>
      </c>
    </row>
    <row r="1038" spans="8:10">
      <c r="H1038" s="51">
        <v>40266</v>
      </c>
      <c r="I1038" s="96">
        <v>168.3</v>
      </c>
      <c r="J1038" s="96">
        <v>168.2</v>
      </c>
    </row>
    <row r="1039" spans="8:10">
      <c r="H1039" s="51">
        <v>40267</v>
      </c>
      <c r="I1039" s="96">
        <v>168.1</v>
      </c>
      <c r="J1039" s="96">
        <v>168.2</v>
      </c>
    </row>
    <row r="1040" spans="8:10">
      <c r="H1040" s="51">
        <v>40268</v>
      </c>
      <c r="I1040" s="96">
        <v>168.2</v>
      </c>
      <c r="J1040" s="96">
        <v>168.2</v>
      </c>
    </row>
    <row r="1041" spans="8:10">
      <c r="H1041" s="51">
        <v>40269</v>
      </c>
      <c r="I1041" s="96">
        <v>168.2</v>
      </c>
      <c r="J1041" s="96">
        <v>168.1</v>
      </c>
    </row>
    <row r="1042" spans="8:10">
      <c r="H1042" s="51">
        <v>40270</v>
      </c>
      <c r="I1042" s="96">
        <v>168.6</v>
      </c>
      <c r="J1042" s="96">
        <v>168.6</v>
      </c>
    </row>
    <row r="1043" spans="8:10">
      <c r="H1043" s="51">
        <v>40274</v>
      </c>
      <c r="I1043" s="96">
        <v>168.4</v>
      </c>
      <c r="J1043" s="96">
        <v>168.4</v>
      </c>
    </row>
    <row r="1044" spans="8:10">
      <c r="H1044" s="51">
        <v>40275</v>
      </c>
      <c r="I1044" s="96">
        <v>167.4</v>
      </c>
      <c r="J1044" s="96">
        <v>167.1</v>
      </c>
    </row>
    <row r="1045" spans="8:10">
      <c r="H1045" s="51">
        <v>40276</v>
      </c>
      <c r="I1045" s="96">
        <v>168.1</v>
      </c>
      <c r="J1045" s="96">
        <v>168</v>
      </c>
    </row>
    <row r="1046" spans="8:10">
      <c r="H1046" s="51">
        <v>40277</v>
      </c>
      <c r="I1046" s="96">
        <v>166.5</v>
      </c>
      <c r="J1046" s="96">
        <v>166.2</v>
      </c>
    </row>
    <row r="1047" spans="8:10">
      <c r="H1047" s="51">
        <v>40280</v>
      </c>
      <c r="I1047" s="96">
        <v>166</v>
      </c>
      <c r="J1047" s="96">
        <v>165.5</v>
      </c>
    </row>
    <row r="1048" spans="8:10">
      <c r="H1048" s="51">
        <v>40281</v>
      </c>
      <c r="I1048" s="96">
        <v>166.1</v>
      </c>
      <c r="J1048" s="96">
        <v>165.6</v>
      </c>
    </row>
    <row r="1049" spans="8:10">
      <c r="H1049" s="51">
        <v>40282</v>
      </c>
      <c r="I1049" s="96">
        <v>166.6</v>
      </c>
      <c r="J1049" s="96">
        <v>166</v>
      </c>
    </row>
    <row r="1050" spans="8:10">
      <c r="H1050" s="51">
        <v>40283</v>
      </c>
      <c r="I1050" s="96">
        <v>167.3</v>
      </c>
      <c r="J1050" s="96">
        <v>166.8</v>
      </c>
    </row>
    <row r="1051" spans="8:10">
      <c r="H1051" s="51">
        <v>40284</v>
      </c>
      <c r="I1051" s="96">
        <v>167.2</v>
      </c>
      <c r="J1051" s="96">
        <v>166.8</v>
      </c>
    </row>
    <row r="1052" spans="8:10">
      <c r="H1052" s="51">
        <v>40287</v>
      </c>
      <c r="I1052" s="96">
        <v>168</v>
      </c>
      <c r="J1052" s="96">
        <v>167.8</v>
      </c>
    </row>
    <row r="1053" spans="8:10">
      <c r="H1053" s="51">
        <v>40288</v>
      </c>
      <c r="I1053" s="96">
        <v>169.4</v>
      </c>
      <c r="J1053" s="96">
        <v>169.5</v>
      </c>
    </row>
    <row r="1054" spans="8:10">
      <c r="H1054" s="51">
        <v>40289</v>
      </c>
      <c r="I1054" s="96">
        <v>169.3</v>
      </c>
      <c r="J1054" s="96">
        <v>169.4</v>
      </c>
    </row>
    <row r="1055" spans="8:10">
      <c r="H1055" s="51">
        <v>40290</v>
      </c>
      <c r="I1055" s="96">
        <v>168.4</v>
      </c>
      <c r="J1055" s="96">
        <v>168.2</v>
      </c>
    </row>
    <row r="1056" spans="8:10">
      <c r="H1056" s="51">
        <v>40291</v>
      </c>
      <c r="I1056" s="96">
        <v>168.4</v>
      </c>
      <c r="J1056" s="96">
        <v>168.3</v>
      </c>
    </row>
    <row r="1057" spans="8:10">
      <c r="H1057" s="51">
        <v>40294</v>
      </c>
      <c r="I1057" s="96">
        <v>168.2</v>
      </c>
      <c r="J1057" s="96">
        <v>168.1</v>
      </c>
    </row>
    <row r="1058" spans="8:10">
      <c r="H1058" s="51">
        <v>40295</v>
      </c>
      <c r="I1058" s="96">
        <v>169.1</v>
      </c>
      <c r="J1058" s="96">
        <v>168.9</v>
      </c>
    </row>
    <row r="1059" spans="8:10">
      <c r="H1059" s="51">
        <v>40296</v>
      </c>
      <c r="I1059" s="96">
        <v>169.1</v>
      </c>
      <c r="J1059" s="96">
        <v>169</v>
      </c>
    </row>
    <row r="1060" spans="8:10">
      <c r="H1060" s="51">
        <v>40297</v>
      </c>
      <c r="I1060" s="96">
        <v>170.6</v>
      </c>
      <c r="J1060" s="96">
        <v>170.7</v>
      </c>
    </row>
    <row r="1061" spans="8:10">
      <c r="H1061" s="51">
        <v>40298</v>
      </c>
      <c r="I1061" s="96">
        <v>169.6</v>
      </c>
      <c r="J1061" s="96">
        <v>169.5</v>
      </c>
    </row>
    <row r="1062" spans="8:10">
      <c r="H1062" s="51">
        <v>40302</v>
      </c>
      <c r="I1062" s="96">
        <v>167.9</v>
      </c>
      <c r="J1062" s="96">
        <v>167.4</v>
      </c>
    </row>
    <row r="1063" spans="8:10">
      <c r="H1063" s="51">
        <v>40303</v>
      </c>
      <c r="I1063" s="96">
        <v>167.7</v>
      </c>
      <c r="J1063" s="96">
        <v>167.3</v>
      </c>
    </row>
    <row r="1064" spans="8:10">
      <c r="H1064" s="51">
        <v>40304</v>
      </c>
      <c r="I1064" s="96">
        <v>166.8</v>
      </c>
      <c r="J1064" s="96">
        <v>166.2</v>
      </c>
    </row>
    <row r="1065" spans="8:10">
      <c r="H1065" s="51">
        <v>40305</v>
      </c>
      <c r="I1065" s="96">
        <v>165.6</v>
      </c>
      <c r="J1065" s="96">
        <v>164.7</v>
      </c>
    </row>
    <row r="1066" spans="8:10">
      <c r="H1066" s="51">
        <v>40308</v>
      </c>
      <c r="I1066" s="96">
        <v>164</v>
      </c>
      <c r="J1066" s="96">
        <v>162.80000000000001</v>
      </c>
    </row>
    <row r="1067" spans="8:10">
      <c r="H1067" s="51">
        <v>40309</v>
      </c>
      <c r="I1067" s="96">
        <v>163.19999999999999</v>
      </c>
      <c r="J1067" s="96">
        <v>161.69999999999999</v>
      </c>
    </row>
    <row r="1068" spans="8:10">
      <c r="H1068" s="51">
        <v>40310</v>
      </c>
      <c r="I1068" s="96">
        <v>163.69999999999999</v>
      </c>
      <c r="J1068" s="96">
        <v>162.4</v>
      </c>
    </row>
    <row r="1069" spans="8:10">
      <c r="H1069" s="51">
        <v>40311</v>
      </c>
      <c r="I1069" s="96">
        <v>163.4</v>
      </c>
      <c r="J1069" s="96">
        <v>162.1</v>
      </c>
    </row>
    <row r="1070" spans="8:10">
      <c r="H1070" s="51">
        <v>40312</v>
      </c>
      <c r="I1070" s="96">
        <v>164</v>
      </c>
      <c r="J1070" s="96">
        <v>162.69999999999999</v>
      </c>
    </row>
    <row r="1071" spans="8:10">
      <c r="H1071" s="51">
        <v>40315</v>
      </c>
      <c r="I1071" s="96">
        <v>160.5</v>
      </c>
      <c r="J1071" s="96">
        <v>159.30000000000001</v>
      </c>
    </row>
    <row r="1072" spans="8:10">
      <c r="H1072" s="51">
        <v>40316</v>
      </c>
      <c r="I1072" s="96">
        <v>160.5</v>
      </c>
      <c r="J1072" s="96">
        <v>159.19999999999999</v>
      </c>
    </row>
    <row r="1073" spans="8:10">
      <c r="H1073" s="51">
        <v>40317</v>
      </c>
      <c r="I1073" s="96">
        <v>160.4</v>
      </c>
      <c r="J1073" s="96">
        <v>159</v>
      </c>
    </row>
    <row r="1074" spans="8:10">
      <c r="H1074" s="51">
        <v>40318</v>
      </c>
      <c r="I1074" s="96">
        <v>159.80000000000001</v>
      </c>
      <c r="J1074" s="96">
        <v>158.4</v>
      </c>
    </row>
    <row r="1075" spans="8:10">
      <c r="H1075" s="51">
        <v>40319</v>
      </c>
      <c r="I1075" s="96">
        <v>159.9</v>
      </c>
      <c r="J1075" s="96">
        <v>158.30000000000001</v>
      </c>
    </row>
    <row r="1076" spans="8:10">
      <c r="H1076" s="51">
        <v>40322</v>
      </c>
      <c r="I1076" s="96">
        <v>159.1</v>
      </c>
      <c r="J1076" s="96">
        <v>157.5</v>
      </c>
    </row>
    <row r="1077" spans="8:10">
      <c r="H1077" s="51">
        <v>40323</v>
      </c>
      <c r="I1077" s="96">
        <v>158.19999999999999</v>
      </c>
      <c r="J1077" s="96">
        <v>156.4</v>
      </c>
    </row>
    <row r="1078" spans="8:10">
      <c r="H1078" s="51">
        <v>40324</v>
      </c>
      <c r="I1078" s="96">
        <v>158.4</v>
      </c>
      <c r="J1078" s="96">
        <v>156.69999999999999</v>
      </c>
    </row>
    <row r="1079" spans="8:10">
      <c r="H1079" s="51">
        <v>40325</v>
      </c>
      <c r="I1079" s="96">
        <v>158.80000000000001</v>
      </c>
      <c r="J1079" s="96">
        <v>157.1</v>
      </c>
    </row>
    <row r="1080" spans="8:10">
      <c r="H1080" s="51">
        <v>40326</v>
      </c>
      <c r="I1080" s="96">
        <v>159.4</v>
      </c>
      <c r="J1080" s="96">
        <v>157.9</v>
      </c>
    </row>
    <row r="1081" spans="8:10">
      <c r="H1081" s="51">
        <v>40329</v>
      </c>
      <c r="I1081" s="96">
        <v>158.6</v>
      </c>
      <c r="J1081" s="96">
        <v>156.9</v>
      </c>
    </row>
    <row r="1082" spans="8:10">
      <c r="H1082" s="51">
        <v>40330</v>
      </c>
      <c r="I1082" s="96">
        <v>158.19999999999999</v>
      </c>
      <c r="J1082" s="96">
        <v>156.5</v>
      </c>
    </row>
    <row r="1083" spans="8:10">
      <c r="H1083" s="51">
        <v>40331</v>
      </c>
      <c r="I1083" s="96">
        <v>158.30000000000001</v>
      </c>
      <c r="J1083" s="96">
        <v>156.6</v>
      </c>
    </row>
    <row r="1084" spans="8:10">
      <c r="H1084" s="51">
        <v>40332</v>
      </c>
      <c r="I1084" s="96">
        <v>158</v>
      </c>
      <c r="J1084" s="96">
        <v>156.19999999999999</v>
      </c>
    </row>
    <row r="1085" spans="8:10">
      <c r="H1085" s="51">
        <v>40333</v>
      </c>
      <c r="I1085" s="96">
        <v>157.4</v>
      </c>
      <c r="J1085" s="96">
        <v>155.4</v>
      </c>
    </row>
    <row r="1086" spans="8:10">
      <c r="H1086" s="51">
        <v>40336</v>
      </c>
      <c r="I1086" s="96">
        <v>157.80000000000001</v>
      </c>
      <c r="J1086" s="96">
        <v>155.9</v>
      </c>
    </row>
    <row r="1087" spans="8:10">
      <c r="H1087" s="51">
        <v>40337</v>
      </c>
      <c r="I1087" s="96">
        <v>157.4</v>
      </c>
      <c r="J1087" s="96">
        <v>155.5</v>
      </c>
    </row>
    <row r="1088" spans="8:10">
      <c r="H1088" s="51">
        <v>40338</v>
      </c>
      <c r="I1088" s="96">
        <v>156.80000000000001</v>
      </c>
      <c r="J1088" s="96">
        <v>154.80000000000001</v>
      </c>
    </row>
    <row r="1089" spans="8:10">
      <c r="H1089" s="51">
        <v>40339</v>
      </c>
      <c r="I1089" s="96">
        <v>156.69999999999999</v>
      </c>
      <c r="J1089" s="96">
        <v>154.69999999999999</v>
      </c>
    </row>
    <row r="1090" spans="8:10">
      <c r="H1090" s="51">
        <v>40340</v>
      </c>
      <c r="I1090" s="96">
        <v>157.19999999999999</v>
      </c>
      <c r="J1090" s="96">
        <v>155.30000000000001</v>
      </c>
    </row>
    <row r="1091" spans="8:10">
      <c r="H1091" s="51">
        <v>40341</v>
      </c>
      <c r="I1091" s="96">
        <v>157.80000000000001</v>
      </c>
      <c r="J1091" s="96">
        <v>156</v>
      </c>
    </row>
    <row r="1092" spans="8:10">
      <c r="H1092" s="51">
        <v>40342</v>
      </c>
      <c r="I1092" s="96">
        <v>157.80000000000001</v>
      </c>
      <c r="J1092" s="96">
        <v>156</v>
      </c>
    </row>
    <row r="1093" spans="8:10">
      <c r="H1093" s="51">
        <v>40344</v>
      </c>
      <c r="I1093" s="96">
        <v>157.4</v>
      </c>
      <c r="J1093" s="96">
        <v>154.80000000000001</v>
      </c>
    </row>
    <row r="1094" spans="8:10">
      <c r="H1094" s="51">
        <v>40346</v>
      </c>
      <c r="I1094" s="96">
        <v>157.80000000000001</v>
      </c>
      <c r="J1094" s="96">
        <v>155.80000000000001</v>
      </c>
    </row>
    <row r="1095" spans="8:10">
      <c r="H1095" s="51">
        <v>40347</v>
      </c>
      <c r="I1095" s="96">
        <v>157.5</v>
      </c>
      <c r="J1095" s="96">
        <v>155.6</v>
      </c>
    </row>
    <row r="1096" spans="8:10">
      <c r="H1096" s="51">
        <v>40350</v>
      </c>
      <c r="I1096" s="96">
        <v>157.9</v>
      </c>
      <c r="J1096" s="96">
        <v>155.9</v>
      </c>
    </row>
    <row r="1097" spans="8:10">
      <c r="H1097" s="51">
        <v>40351</v>
      </c>
      <c r="I1097" s="96">
        <v>157.6</v>
      </c>
      <c r="J1097" s="96">
        <v>155.30000000000001</v>
      </c>
    </row>
    <row r="1098" spans="8:10">
      <c r="H1098" s="51">
        <v>40352</v>
      </c>
      <c r="I1098" s="96">
        <v>157.6</v>
      </c>
      <c r="J1098" s="96">
        <v>155.30000000000001</v>
      </c>
    </row>
    <row r="1099" spans="8:10">
      <c r="H1099" s="51">
        <v>40353</v>
      </c>
      <c r="I1099" s="96">
        <v>158.69999999999999</v>
      </c>
      <c r="J1099" s="96">
        <v>156.6</v>
      </c>
    </row>
    <row r="1100" spans="8:10">
      <c r="H1100" s="51">
        <v>40354</v>
      </c>
      <c r="I1100" s="96">
        <v>158.30000000000001</v>
      </c>
      <c r="J1100" s="96">
        <v>156.1</v>
      </c>
    </row>
    <row r="1101" spans="8:10">
      <c r="H1101" s="51">
        <v>40357</v>
      </c>
      <c r="I1101" s="96">
        <v>158.9</v>
      </c>
      <c r="J1101" s="96">
        <v>156.80000000000001</v>
      </c>
    </row>
    <row r="1102" spans="8:10">
      <c r="H1102" s="51">
        <v>40358</v>
      </c>
      <c r="I1102" s="96">
        <v>158.30000000000001</v>
      </c>
      <c r="J1102" s="96">
        <v>156.19999999999999</v>
      </c>
    </row>
    <row r="1103" spans="8:10">
      <c r="H1103" s="51">
        <v>40359</v>
      </c>
      <c r="I1103" s="96">
        <v>158.6</v>
      </c>
      <c r="J1103" s="96">
        <v>156.4</v>
      </c>
    </row>
    <row r="1104" spans="8:10">
      <c r="H1104" s="51">
        <v>40360</v>
      </c>
      <c r="I1104" s="96">
        <v>158.9</v>
      </c>
      <c r="J1104" s="96">
        <v>156.80000000000001</v>
      </c>
    </row>
    <row r="1105" spans="8:10">
      <c r="H1105" s="51">
        <v>40361</v>
      </c>
      <c r="I1105" s="96">
        <v>158.80000000000001</v>
      </c>
      <c r="J1105" s="96">
        <v>156.69999999999999</v>
      </c>
    </row>
    <row r="1106" spans="8:10">
      <c r="H1106" s="51">
        <v>40364</v>
      </c>
      <c r="I1106" s="96">
        <v>159.1</v>
      </c>
      <c r="J1106" s="96">
        <v>157.30000000000001</v>
      </c>
    </row>
    <row r="1107" spans="8:10">
      <c r="H1107" s="51">
        <v>40365</v>
      </c>
      <c r="I1107" s="96">
        <v>159.4</v>
      </c>
      <c r="J1107" s="96">
        <v>157.6</v>
      </c>
    </row>
    <row r="1108" spans="8:10">
      <c r="H1108" s="51">
        <v>40366</v>
      </c>
      <c r="I1108" s="96">
        <v>160.1</v>
      </c>
      <c r="J1108" s="96">
        <v>158.30000000000001</v>
      </c>
    </row>
    <row r="1109" spans="8:10">
      <c r="H1109" s="51">
        <v>40367</v>
      </c>
      <c r="I1109" s="96">
        <v>160.30000000000001</v>
      </c>
      <c r="J1109" s="96">
        <v>158.5</v>
      </c>
    </row>
    <row r="1110" spans="8:10">
      <c r="H1110" s="51">
        <v>40368</v>
      </c>
      <c r="I1110" s="96">
        <v>160.5</v>
      </c>
      <c r="J1110" s="96">
        <v>158.9</v>
      </c>
    </row>
    <row r="1111" spans="8:10">
      <c r="H1111" s="51">
        <v>40371</v>
      </c>
      <c r="I1111" s="96">
        <v>162</v>
      </c>
      <c r="J1111" s="96">
        <v>160.6</v>
      </c>
    </row>
    <row r="1112" spans="8:10">
      <c r="H1112" s="51">
        <v>40372</v>
      </c>
      <c r="I1112" s="96">
        <v>162.30000000000001</v>
      </c>
      <c r="J1112" s="96">
        <v>160.80000000000001</v>
      </c>
    </row>
    <row r="1113" spans="8:10">
      <c r="H1113" s="51">
        <v>40373</v>
      </c>
      <c r="I1113" s="96">
        <v>162.69999999999999</v>
      </c>
      <c r="J1113" s="96">
        <v>161.30000000000001</v>
      </c>
    </row>
    <row r="1114" spans="8:10">
      <c r="H1114" s="51">
        <v>40374</v>
      </c>
      <c r="I1114" s="96">
        <v>163.6</v>
      </c>
      <c r="J1114" s="96">
        <v>162.5</v>
      </c>
    </row>
    <row r="1115" spans="8:10">
      <c r="H1115" s="51">
        <v>40375</v>
      </c>
      <c r="I1115" s="96">
        <v>165</v>
      </c>
      <c r="J1115" s="96">
        <v>164.1</v>
      </c>
    </row>
    <row r="1116" spans="8:10">
      <c r="H1116" s="51">
        <v>40378</v>
      </c>
      <c r="I1116" s="96">
        <v>165.6</v>
      </c>
      <c r="J1116" s="96">
        <v>164.9</v>
      </c>
    </row>
    <row r="1117" spans="8:10">
      <c r="H1117" s="51">
        <v>40379</v>
      </c>
      <c r="I1117" s="96">
        <v>167.6</v>
      </c>
      <c r="J1117" s="96">
        <v>167.1</v>
      </c>
    </row>
    <row r="1118" spans="8:10">
      <c r="H1118" s="51">
        <v>40380</v>
      </c>
      <c r="I1118" s="96">
        <v>167.7</v>
      </c>
      <c r="J1118" s="96">
        <v>167.5</v>
      </c>
    </row>
    <row r="1119" spans="8:10">
      <c r="H1119" s="51">
        <v>40381</v>
      </c>
      <c r="I1119" s="96">
        <v>169.1</v>
      </c>
      <c r="J1119" s="96">
        <v>168.7</v>
      </c>
    </row>
    <row r="1120" spans="8:10">
      <c r="H1120" s="51">
        <v>40382</v>
      </c>
      <c r="I1120" s="96">
        <v>169.6</v>
      </c>
      <c r="J1120" s="96">
        <v>169.4</v>
      </c>
    </row>
    <row r="1121" spans="8:10">
      <c r="H1121" s="51">
        <v>40385</v>
      </c>
      <c r="I1121" s="96">
        <v>171.2</v>
      </c>
      <c r="J1121" s="96">
        <v>171.7</v>
      </c>
    </row>
    <row r="1122" spans="8:10">
      <c r="H1122" s="51">
        <v>40386</v>
      </c>
      <c r="I1122" s="96">
        <v>171.5</v>
      </c>
      <c r="J1122" s="96">
        <v>171.7</v>
      </c>
    </row>
    <row r="1123" spans="8:10">
      <c r="H1123" s="51">
        <v>40387</v>
      </c>
      <c r="I1123" s="96">
        <v>170.8</v>
      </c>
      <c r="J1123" s="96">
        <v>170.9</v>
      </c>
    </row>
    <row r="1124" spans="8:10">
      <c r="H1124" s="51">
        <v>40388</v>
      </c>
      <c r="I1124" s="96">
        <v>170.4</v>
      </c>
      <c r="J1124" s="96">
        <v>170.4</v>
      </c>
    </row>
    <row r="1125" spans="8:10">
      <c r="H1125" s="51">
        <v>40389</v>
      </c>
      <c r="I1125" s="96">
        <v>169.8</v>
      </c>
      <c r="J1125" s="96">
        <v>169.7</v>
      </c>
    </row>
    <row r="1126" spans="8:10">
      <c r="H1126" s="51">
        <v>40392</v>
      </c>
      <c r="I1126" s="96">
        <v>169.8</v>
      </c>
      <c r="J1126" s="96">
        <v>169.7</v>
      </c>
    </row>
    <row r="1127" spans="8:10">
      <c r="H1127" s="51">
        <v>40393</v>
      </c>
      <c r="I1127" s="96">
        <v>171</v>
      </c>
      <c r="J1127" s="96">
        <v>171.3</v>
      </c>
    </row>
    <row r="1128" spans="8:10">
      <c r="H1128" s="51">
        <v>40394</v>
      </c>
      <c r="I1128" s="96">
        <v>170.8</v>
      </c>
      <c r="J1128" s="96">
        <v>171.2</v>
      </c>
    </row>
    <row r="1129" spans="8:10">
      <c r="H1129" s="51">
        <v>40395</v>
      </c>
      <c r="I1129" s="96">
        <v>170.5</v>
      </c>
      <c r="J1129" s="96">
        <v>170.8</v>
      </c>
    </row>
    <row r="1130" spans="8:10">
      <c r="H1130" s="51">
        <v>40396</v>
      </c>
      <c r="I1130" s="96">
        <v>171.5</v>
      </c>
      <c r="J1130" s="96">
        <v>171.9</v>
      </c>
    </row>
    <row r="1131" spans="8:10">
      <c r="H1131" s="51">
        <v>40399</v>
      </c>
      <c r="I1131" s="96">
        <v>173.3</v>
      </c>
      <c r="J1131" s="96">
        <v>174</v>
      </c>
    </row>
    <row r="1132" spans="8:10">
      <c r="H1132" s="51">
        <v>40400</v>
      </c>
      <c r="I1132" s="96">
        <v>173.2</v>
      </c>
      <c r="J1132" s="96">
        <v>173.9</v>
      </c>
    </row>
    <row r="1133" spans="8:10">
      <c r="H1133" s="51">
        <v>40401</v>
      </c>
      <c r="I1133" s="96">
        <v>172.8</v>
      </c>
      <c r="J1133" s="96">
        <v>173.4</v>
      </c>
    </row>
    <row r="1134" spans="8:10">
      <c r="H1134" s="51">
        <v>40402</v>
      </c>
      <c r="I1134" s="96">
        <v>172.5</v>
      </c>
      <c r="J1134" s="96">
        <v>173.1</v>
      </c>
    </row>
    <row r="1135" spans="8:10">
      <c r="H1135" s="51">
        <v>40403</v>
      </c>
      <c r="I1135" s="96">
        <v>170</v>
      </c>
      <c r="J1135" s="96">
        <v>170.1</v>
      </c>
    </row>
    <row r="1136" spans="8:10">
      <c r="H1136" s="51">
        <v>40406</v>
      </c>
      <c r="I1136" s="96">
        <v>172.9</v>
      </c>
      <c r="J1136" s="96">
        <v>173.5</v>
      </c>
    </row>
    <row r="1137" spans="8:10">
      <c r="H1137" s="51">
        <v>40407</v>
      </c>
      <c r="I1137" s="96">
        <v>173.9</v>
      </c>
      <c r="J1137" s="96">
        <v>174.7</v>
      </c>
    </row>
    <row r="1138" spans="8:10">
      <c r="H1138" s="51">
        <v>40408</v>
      </c>
      <c r="I1138" s="96">
        <v>174.1</v>
      </c>
      <c r="J1138" s="96">
        <v>175</v>
      </c>
    </row>
    <row r="1139" spans="8:10">
      <c r="H1139" s="51">
        <v>40409</v>
      </c>
      <c r="I1139" s="96">
        <v>173.7</v>
      </c>
      <c r="J1139" s="96">
        <v>174.4</v>
      </c>
    </row>
    <row r="1140" spans="8:10">
      <c r="H1140" s="51">
        <v>40410</v>
      </c>
      <c r="I1140" s="96">
        <v>173.8</v>
      </c>
      <c r="J1140" s="96">
        <v>174.4</v>
      </c>
    </row>
    <row r="1141" spans="8:10">
      <c r="H1141" s="51">
        <v>40413</v>
      </c>
      <c r="I1141" s="96">
        <v>174.6</v>
      </c>
      <c r="J1141" s="96">
        <v>175.5</v>
      </c>
    </row>
    <row r="1142" spans="8:10">
      <c r="H1142" s="51">
        <v>40414</v>
      </c>
      <c r="I1142" s="96">
        <v>174.2</v>
      </c>
      <c r="J1142" s="96">
        <v>174.9</v>
      </c>
    </row>
    <row r="1143" spans="8:10">
      <c r="H1143" s="51">
        <v>40415</v>
      </c>
      <c r="I1143" s="96">
        <v>174.4</v>
      </c>
      <c r="J1143" s="96">
        <v>175.1</v>
      </c>
    </row>
    <row r="1144" spans="8:10">
      <c r="H1144" s="51">
        <v>40416</v>
      </c>
      <c r="I1144" s="96">
        <v>174.4</v>
      </c>
      <c r="J1144" s="96">
        <v>175.1</v>
      </c>
    </row>
    <row r="1145" spans="8:10">
      <c r="H1145" s="51">
        <v>40417</v>
      </c>
      <c r="I1145" s="96">
        <v>173.5</v>
      </c>
      <c r="J1145" s="96">
        <v>174</v>
      </c>
    </row>
    <row r="1146" spans="8:10">
      <c r="H1146" s="51">
        <v>40420</v>
      </c>
      <c r="I1146" s="96">
        <v>174.3</v>
      </c>
      <c r="J1146" s="96">
        <v>174.8</v>
      </c>
    </row>
    <row r="1147" spans="8:10">
      <c r="H1147" s="51">
        <v>40421</v>
      </c>
      <c r="I1147" s="96">
        <v>173.3</v>
      </c>
      <c r="J1147" s="96">
        <v>173.7</v>
      </c>
    </row>
    <row r="1148" spans="8:10">
      <c r="H1148" s="51">
        <v>40422</v>
      </c>
      <c r="I1148" s="96">
        <v>172.3</v>
      </c>
      <c r="J1148" s="96">
        <v>172.5</v>
      </c>
    </row>
    <row r="1149" spans="8:10">
      <c r="H1149" s="51">
        <v>40423</v>
      </c>
      <c r="I1149" s="96">
        <v>171.9</v>
      </c>
      <c r="J1149" s="96">
        <v>172.1</v>
      </c>
    </row>
    <row r="1150" spans="8:10">
      <c r="H1150" s="51">
        <v>40424</v>
      </c>
      <c r="I1150" s="96">
        <v>171.1</v>
      </c>
      <c r="J1150" s="96">
        <v>171</v>
      </c>
    </row>
    <row r="1151" spans="8:10">
      <c r="H1151" s="51">
        <v>40427</v>
      </c>
      <c r="I1151" s="96">
        <v>170.3</v>
      </c>
      <c r="J1151" s="96">
        <v>170</v>
      </c>
    </row>
    <row r="1152" spans="8:10">
      <c r="H1152" s="51">
        <v>40428</v>
      </c>
      <c r="I1152" s="96">
        <v>170.1</v>
      </c>
      <c r="J1152" s="96">
        <v>169.7</v>
      </c>
    </row>
    <row r="1153" spans="8:10">
      <c r="H1153" s="51">
        <v>40429</v>
      </c>
      <c r="I1153" s="96">
        <v>170.1</v>
      </c>
      <c r="J1153" s="96">
        <v>169.6</v>
      </c>
    </row>
    <row r="1154" spans="8:10">
      <c r="H1154" s="51">
        <v>40430</v>
      </c>
      <c r="I1154" s="96">
        <v>168.9</v>
      </c>
      <c r="J1154" s="96">
        <v>168.2</v>
      </c>
    </row>
    <row r="1155" spans="8:10">
      <c r="H1155" s="51">
        <v>40431</v>
      </c>
      <c r="I1155" s="96">
        <v>168.5</v>
      </c>
      <c r="J1155" s="96">
        <v>167.7</v>
      </c>
    </row>
    <row r="1156" spans="8:10">
      <c r="H1156" s="51">
        <v>40434</v>
      </c>
      <c r="I1156" s="96">
        <v>170.2</v>
      </c>
      <c r="J1156" s="96">
        <v>169.9</v>
      </c>
    </row>
    <row r="1157" spans="8:10">
      <c r="H1157" s="51">
        <v>40435</v>
      </c>
      <c r="I1157" s="96">
        <v>171.3</v>
      </c>
      <c r="J1157" s="96">
        <v>171</v>
      </c>
    </row>
    <row r="1158" spans="8:10">
      <c r="H1158" s="51">
        <v>40436</v>
      </c>
      <c r="I1158" s="96">
        <v>170.3</v>
      </c>
      <c r="J1158" s="96">
        <v>169.9</v>
      </c>
    </row>
    <row r="1159" spans="8:10">
      <c r="H1159" s="51">
        <v>40437</v>
      </c>
      <c r="I1159" s="96">
        <v>170</v>
      </c>
      <c r="J1159" s="96">
        <v>169.5</v>
      </c>
    </row>
    <row r="1160" spans="8:10">
      <c r="H1160" s="51">
        <v>40438</v>
      </c>
      <c r="I1160" s="96">
        <v>170.1</v>
      </c>
      <c r="J1160" s="96">
        <v>169.6</v>
      </c>
    </row>
    <row r="1161" spans="8:10">
      <c r="H1161" s="51">
        <v>40440</v>
      </c>
      <c r="I1161" s="96">
        <v>170.6</v>
      </c>
      <c r="J1161" s="96">
        <v>170.2</v>
      </c>
    </row>
    <row r="1162" spans="8:10">
      <c r="H1162" s="51">
        <v>40441</v>
      </c>
      <c r="I1162" s="96">
        <v>170.4</v>
      </c>
      <c r="J1162" s="96">
        <v>169.8</v>
      </c>
    </row>
    <row r="1163" spans="8:10">
      <c r="H1163" s="51">
        <v>40442</v>
      </c>
      <c r="I1163" s="96">
        <v>170.5</v>
      </c>
      <c r="J1163" s="96">
        <v>170</v>
      </c>
    </row>
    <row r="1164" spans="8:10">
      <c r="H1164" s="51">
        <v>40448</v>
      </c>
      <c r="I1164" s="96">
        <v>173.3</v>
      </c>
      <c r="J1164" s="96">
        <v>173.3</v>
      </c>
    </row>
    <row r="1165" spans="8:10">
      <c r="H1165" s="51">
        <v>40449</v>
      </c>
      <c r="I1165" s="96">
        <v>173.8</v>
      </c>
      <c r="J1165" s="96">
        <v>173.8</v>
      </c>
    </row>
    <row r="1166" spans="8:10">
      <c r="H1166" s="51">
        <v>40450</v>
      </c>
      <c r="I1166" s="96">
        <v>172.9</v>
      </c>
      <c r="J1166" s="96">
        <v>172.6</v>
      </c>
    </row>
    <row r="1167" spans="8:10">
      <c r="H1167" s="51">
        <v>40451</v>
      </c>
      <c r="I1167" s="96">
        <v>172.5</v>
      </c>
      <c r="J1167" s="96">
        <v>172.3</v>
      </c>
    </row>
    <row r="1168" spans="8:10">
      <c r="H1168" s="51">
        <v>40459</v>
      </c>
      <c r="I1168" s="96">
        <v>171.7</v>
      </c>
      <c r="J1168" s="96">
        <v>171.6</v>
      </c>
    </row>
    <row r="1169" spans="8:10">
      <c r="H1169" s="51">
        <v>40462</v>
      </c>
      <c r="I1169" s="96">
        <v>171.1</v>
      </c>
      <c r="J1169" s="96">
        <v>170.9</v>
      </c>
    </row>
    <row r="1170" spans="8:10">
      <c r="H1170" s="51">
        <v>40463</v>
      </c>
      <c r="I1170" s="96">
        <v>171</v>
      </c>
      <c r="J1170" s="96">
        <v>170.7</v>
      </c>
    </row>
    <row r="1171" spans="8:10">
      <c r="H1171" s="51">
        <v>40464</v>
      </c>
      <c r="I1171" s="96">
        <v>170.2</v>
      </c>
      <c r="J1171" s="96">
        <v>169.7</v>
      </c>
    </row>
    <row r="1172" spans="8:10">
      <c r="H1172" s="51">
        <v>40465</v>
      </c>
      <c r="I1172" s="96">
        <v>171.1</v>
      </c>
      <c r="J1172" s="96">
        <v>170.4</v>
      </c>
    </row>
    <row r="1173" spans="8:10">
      <c r="H1173" s="51">
        <v>40466</v>
      </c>
      <c r="I1173" s="96">
        <v>171.1</v>
      </c>
      <c r="J1173" s="96">
        <v>170.6</v>
      </c>
    </row>
    <row r="1174" spans="8:10">
      <c r="H1174" s="51">
        <v>40469</v>
      </c>
      <c r="I1174" s="96">
        <v>170.9</v>
      </c>
      <c r="J1174" s="96">
        <v>170.3</v>
      </c>
    </row>
    <row r="1175" spans="8:10">
      <c r="H1175" s="51">
        <v>40470</v>
      </c>
      <c r="I1175" s="96">
        <v>172</v>
      </c>
      <c r="J1175" s="96">
        <v>171.5</v>
      </c>
    </row>
    <row r="1176" spans="8:10">
      <c r="H1176" s="51">
        <v>40471</v>
      </c>
      <c r="I1176" s="96">
        <v>171.8</v>
      </c>
      <c r="J1176" s="96">
        <v>171.3</v>
      </c>
    </row>
    <row r="1177" spans="8:10">
      <c r="H1177" s="51">
        <v>40472</v>
      </c>
      <c r="I1177" s="96">
        <v>171.2</v>
      </c>
      <c r="J1177" s="96">
        <v>170.5</v>
      </c>
    </row>
    <row r="1178" spans="8:10">
      <c r="H1178" s="51">
        <v>40473</v>
      </c>
      <c r="I1178" s="96">
        <v>171.6</v>
      </c>
      <c r="J1178" s="96">
        <v>170.8</v>
      </c>
    </row>
    <row r="1179" spans="8:10">
      <c r="H1179" s="51">
        <v>40476</v>
      </c>
      <c r="I1179" s="96">
        <v>171.3</v>
      </c>
      <c r="J1179" s="96">
        <v>170.4</v>
      </c>
    </row>
    <row r="1180" spans="8:10">
      <c r="H1180" s="51">
        <v>40477</v>
      </c>
      <c r="I1180" s="96">
        <v>171.6</v>
      </c>
      <c r="J1180" s="96">
        <v>170.8</v>
      </c>
    </row>
    <row r="1181" spans="8:10">
      <c r="H1181" s="51">
        <v>40478</v>
      </c>
      <c r="I1181" s="96">
        <v>171.3</v>
      </c>
      <c r="J1181" s="96">
        <v>170.5</v>
      </c>
    </row>
    <row r="1182" spans="8:10">
      <c r="H1182" s="51">
        <v>40479</v>
      </c>
      <c r="I1182" s="96">
        <v>173</v>
      </c>
      <c r="J1182" s="96">
        <v>172.4</v>
      </c>
    </row>
    <row r="1183" spans="8:10">
      <c r="H1183" s="51">
        <v>40480</v>
      </c>
      <c r="I1183" s="96">
        <v>173.4</v>
      </c>
      <c r="J1183" s="96">
        <v>172.9</v>
      </c>
    </row>
    <row r="1184" spans="8:10">
      <c r="H1184" s="51">
        <v>40483</v>
      </c>
      <c r="I1184" s="96">
        <v>174.2</v>
      </c>
      <c r="J1184" s="96">
        <v>173.9</v>
      </c>
    </row>
    <row r="1185" spans="8:10">
      <c r="H1185" s="51">
        <v>40484</v>
      </c>
      <c r="I1185" s="96">
        <v>174.5</v>
      </c>
      <c r="J1185" s="96">
        <v>174.2</v>
      </c>
    </row>
    <row r="1186" spans="8:10">
      <c r="H1186" s="51">
        <v>40485</v>
      </c>
      <c r="I1186" s="96">
        <v>175.1</v>
      </c>
      <c r="J1186" s="96">
        <v>175.1</v>
      </c>
    </row>
    <row r="1187" spans="8:10">
      <c r="H1187" s="51">
        <v>40486</v>
      </c>
      <c r="I1187" s="96">
        <v>176.2</v>
      </c>
      <c r="J1187" s="96">
        <v>176.2</v>
      </c>
    </row>
    <row r="1188" spans="8:10">
      <c r="H1188" s="51">
        <v>40487</v>
      </c>
      <c r="I1188" s="96">
        <v>176.8</v>
      </c>
      <c r="J1188" s="96">
        <v>176.9</v>
      </c>
    </row>
    <row r="1189" spans="8:10">
      <c r="H1189" s="51">
        <v>40490</v>
      </c>
      <c r="I1189" s="96">
        <v>177</v>
      </c>
      <c r="J1189" s="96">
        <v>177</v>
      </c>
    </row>
    <row r="1190" spans="8:10">
      <c r="H1190" s="51">
        <v>40491</v>
      </c>
      <c r="I1190" s="96">
        <v>176.3</v>
      </c>
      <c r="J1190" s="96">
        <v>176</v>
      </c>
    </row>
    <row r="1191" spans="8:10">
      <c r="H1191" s="51">
        <v>40492</v>
      </c>
      <c r="I1191" s="96">
        <v>175.5</v>
      </c>
      <c r="J1191" s="96">
        <v>175</v>
      </c>
    </row>
    <row r="1192" spans="8:10">
      <c r="H1192" s="51">
        <v>40493</v>
      </c>
      <c r="I1192" s="96">
        <v>176.5</v>
      </c>
      <c r="J1192" s="96">
        <v>176.2</v>
      </c>
    </row>
    <row r="1193" spans="8:10">
      <c r="H1193" s="51">
        <v>40494</v>
      </c>
      <c r="I1193" s="96">
        <v>176.2</v>
      </c>
      <c r="J1193" s="96">
        <v>175.9</v>
      </c>
    </row>
    <row r="1194" spans="8:10">
      <c r="H1194" s="51">
        <v>40497</v>
      </c>
      <c r="I1194" s="96">
        <v>176.7</v>
      </c>
      <c r="J1194" s="96">
        <v>176.3</v>
      </c>
    </row>
    <row r="1195" spans="8:10">
      <c r="H1195" s="51">
        <v>40498</v>
      </c>
      <c r="I1195" s="96">
        <v>177.2</v>
      </c>
      <c r="J1195" s="96">
        <v>176.9</v>
      </c>
    </row>
    <row r="1196" spans="8:10">
      <c r="H1196" s="51">
        <v>40499</v>
      </c>
      <c r="I1196" s="96">
        <v>176.8</v>
      </c>
      <c r="J1196" s="96">
        <v>176.5</v>
      </c>
    </row>
    <row r="1197" spans="8:10">
      <c r="H1197" s="51">
        <v>40500</v>
      </c>
      <c r="I1197" s="96">
        <v>176.4</v>
      </c>
      <c r="J1197" s="96">
        <v>176</v>
      </c>
    </row>
    <row r="1198" spans="8:10">
      <c r="H1198" s="51">
        <v>40501</v>
      </c>
      <c r="I1198" s="96">
        <v>176.7</v>
      </c>
      <c r="J1198" s="96">
        <v>176.3</v>
      </c>
    </row>
    <row r="1199" spans="8:10">
      <c r="H1199" s="51">
        <v>40504</v>
      </c>
      <c r="I1199" s="96">
        <v>176.4</v>
      </c>
      <c r="J1199" s="96">
        <v>175.7</v>
      </c>
    </row>
    <row r="1200" spans="8:10">
      <c r="H1200" s="51">
        <v>40505</v>
      </c>
      <c r="I1200" s="96">
        <v>176</v>
      </c>
      <c r="J1200" s="96">
        <v>175.2</v>
      </c>
    </row>
    <row r="1201" spans="8:10">
      <c r="H1201" s="51">
        <v>40506</v>
      </c>
      <c r="I1201" s="96">
        <v>175.7</v>
      </c>
      <c r="J1201" s="96">
        <v>174.8</v>
      </c>
    </row>
    <row r="1202" spans="8:10">
      <c r="H1202" s="51">
        <v>40507</v>
      </c>
      <c r="I1202" s="96">
        <v>175.9</v>
      </c>
      <c r="J1202" s="96">
        <v>175.1</v>
      </c>
    </row>
    <row r="1203" spans="8:10">
      <c r="H1203" s="51">
        <v>40508</v>
      </c>
      <c r="I1203" s="96">
        <v>175</v>
      </c>
      <c r="J1203" s="96">
        <v>173.7</v>
      </c>
    </row>
    <row r="1204" spans="8:10">
      <c r="H1204" s="51">
        <v>40511</v>
      </c>
      <c r="I1204" s="96">
        <v>175</v>
      </c>
      <c r="J1204" s="96">
        <v>173.8</v>
      </c>
    </row>
    <row r="1205" spans="8:10">
      <c r="H1205" s="51">
        <v>40512</v>
      </c>
      <c r="I1205" s="96">
        <v>175.8</v>
      </c>
      <c r="J1205" s="96">
        <v>174.5</v>
      </c>
    </row>
    <row r="1206" spans="8:10">
      <c r="H1206" s="51">
        <v>40513</v>
      </c>
      <c r="I1206" s="96">
        <v>175.2</v>
      </c>
      <c r="J1206" s="96">
        <v>173.9</v>
      </c>
    </row>
    <row r="1207" spans="8:10">
      <c r="H1207" s="51">
        <v>40514</v>
      </c>
      <c r="I1207" s="96">
        <v>174.2</v>
      </c>
      <c r="J1207" s="96">
        <v>172.7</v>
      </c>
    </row>
    <row r="1208" spans="8:10">
      <c r="H1208" s="51">
        <v>40515</v>
      </c>
      <c r="I1208" s="96">
        <v>173.8</v>
      </c>
      <c r="J1208" s="96">
        <v>172.2</v>
      </c>
    </row>
    <row r="1209" spans="8:10">
      <c r="H1209" s="51">
        <v>40518</v>
      </c>
      <c r="I1209" s="96">
        <v>173.2</v>
      </c>
      <c r="J1209" s="96">
        <v>171.3</v>
      </c>
    </row>
    <row r="1210" spans="8:10">
      <c r="H1210" s="51">
        <v>40519</v>
      </c>
      <c r="I1210" s="96">
        <v>173.8</v>
      </c>
      <c r="J1210" s="96">
        <v>172.2</v>
      </c>
    </row>
    <row r="1211" spans="8:10">
      <c r="H1211" s="51">
        <v>40520</v>
      </c>
      <c r="I1211" s="96">
        <v>174</v>
      </c>
      <c r="J1211" s="96">
        <v>172.1</v>
      </c>
    </row>
    <row r="1212" spans="8:10">
      <c r="H1212" s="51">
        <v>40521</v>
      </c>
      <c r="I1212" s="96">
        <v>173.8</v>
      </c>
      <c r="J1212" s="96">
        <v>172</v>
      </c>
    </row>
    <row r="1213" spans="8:10">
      <c r="H1213" s="51">
        <v>40522</v>
      </c>
      <c r="I1213" s="96">
        <v>174.3</v>
      </c>
      <c r="J1213" s="96">
        <v>172.6</v>
      </c>
    </row>
    <row r="1214" spans="8:10">
      <c r="H1214" s="51">
        <v>40525</v>
      </c>
      <c r="I1214" s="96">
        <v>174.1</v>
      </c>
      <c r="J1214" s="96">
        <v>172.2</v>
      </c>
    </row>
    <row r="1215" spans="8:10">
      <c r="H1215" s="51">
        <v>40526</v>
      </c>
      <c r="I1215" s="96">
        <v>174.4</v>
      </c>
      <c r="J1215" s="96">
        <v>172.7</v>
      </c>
    </row>
    <row r="1216" spans="8:10">
      <c r="H1216" s="51">
        <v>40527</v>
      </c>
      <c r="I1216" s="96">
        <v>175.2</v>
      </c>
      <c r="J1216" s="96">
        <v>173.6</v>
      </c>
    </row>
    <row r="1217" spans="8:10">
      <c r="H1217" s="51">
        <v>40528</v>
      </c>
      <c r="I1217" s="96">
        <v>175.5</v>
      </c>
      <c r="J1217" s="96">
        <v>174</v>
      </c>
    </row>
    <row r="1218" spans="8:10">
      <c r="H1218" s="51">
        <v>40529</v>
      </c>
      <c r="I1218" s="96">
        <v>175.7</v>
      </c>
      <c r="J1218" s="96">
        <v>174.2</v>
      </c>
    </row>
    <row r="1219" spans="8:10">
      <c r="H1219" s="51">
        <v>40532</v>
      </c>
      <c r="I1219" s="96">
        <v>174.8</v>
      </c>
      <c r="J1219" s="96">
        <v>173.1</v>
      </c>
    </row>
    <row r="1220" spans="8:10">
      <c r="H1220" s="51">
        <v>40533</v>
      </c>
      <c r="I1220" s="96">
        <v>174.8</v>
      </c>
      <c r="J1220" s="96">
        <v>173</v>
      </c>
    </row>
    <row r="1221" spans="8:10">
      <c r="H1221" s="51">
        <v>40534</v>
      </c>
      <c r="I1221" s="96">
        <v>175.9</v>
      </c>
      <c r="J1221" s="96">
        <v>174.2</v>
      </c>
    </row>
    <row r="1222" spans="8:10">
      <c r="H1222" s="51">
        <v>40535</v>
      </c>
      <c r="I1222" s="96">
        <v>175.7</v>
      </c>
      <c r="J1222" s="96">
        <v>174</v>
      </c>
    </row>
    <row r="1223" spans="8:10">
      <c r="H1223" s="51">
        <v>40536</v>
      </c>
      <c r="I1223" s="96">
        <v>175.6</v>
      </c>
      <c r="J1223" s="96">
        <v>173.8</v>
      </c>
    </row>
    <row r="1224" spans="8:10">
      <c r="H1224" s="51">
        <v>40539</v>
      </c>
      <c r="I1224" s="96">
        <v>175.8</v>
      </c>
      <c r="J1224" s="96">
        <v>174</v>
      </c>
    </row>
    <row r="1225" spans="8:10">
      <c r="H1225" s="51">
        <v>40540</v>
      </c>
      <c r="I1225" s="96">
        <v>176</v>
      </c>
      <c r="J1225" s="96">
        <v>174.3</v>
      </c>
    </row>
    <row r="1226" spans="8:10">
      <c r="H1226" s="51">
        <v>40541</v>
      </c>
      <c r="I1226" s="96">
        <v>176.9</v>
      </c>
      <c r="J1226" s="96">
        <v>175.4</v>
      </c>
    </row>
    <row r="1227" spans="8:10">
      <c r="H1227" s="51">
        <v>40542</v>
      </c>
      <c r="I1227" s="96">
        <v>176.6</v>
      </c>
      <c r="J1227" s="96">
        <v>174.9</v>
      </c>
    </row>
    <row r="1228" spans="8:10">
      <c r="H1228" s="51">
        <v>40543</v>
      </c>
      <c r="I1228" s="96">
        <v>176.1</v>
      </c>
      <c r="J1228" s="96">
        <v>174.4</v>
      </c>
    </row>
    <row r="1229" spans="8:10">
      <c r="H1229" s="51">
        <v>40546</v>
      </c>
      <c r="I1229" s="96">
        <v>178.3</v>
      </c>
      <c r="J1229" s="96">
        <v>177</v>
      </c>
    </row>
    <row r="1230" spans="8:10">
      <c r="H1230" s="51">
        <v>40547</v>
      </c>
      <c r="I1230" s="96">
        <v>179.9</v>
      </c>
      <c r="J1230" s="96">
        <v>178.8</v>
      </c>
    </row>
    <row r="1231" spans="8:10">
      <c r="H1231" s="51">
        <v>40548</v>
      </c>
      <c r="I1231" s="96">
        <v>179.1</v>
      </c>
      <c r="J1231" s="96">
        <v>177.9</v>
      </c>
    </row>
    <row r="1232" spans="8:10">
      <c r="H1232" s="51">
        <v>40549</v>
      </c>
      <c r="I1232" s="96">
        <v>180.2</v>
      </c>
      <c r="J1232" s="96">
        <v>179.1</v>
      </c>
    </row>
    <row r="1233" spans="8:10">
      <c r="H1233" s="51">
        <v>40550</v>
      </c>
      <c r="I1233" s="96">
        <v>180.1</v>
      </c>
      <c r="J1233" s="96">
        <v>179</v>
      </c>
    </row>
    <row r="1234" spans="8:10">
      <c r="H1234" s="51">
        <v>40553</v>
      </c>
      <c r="I1234" s="96">
        <v>179.9</v>
      </c>
      <c r="J1234" s="96">
        <v>178.7</v>
      </c>
    </row>
    <row r="1235" spans="8:10">
      <c r="H1235" s="51">
        <v>40554</v>
      </c>
      <c r="I1235" s="96">
        <v>180.8</v>
      </c>
      <c r="J1235" s="96">
        <v>179.9</v>
      </c>
    </row>
    <row r="1236" spans="8:10">
      <c r="H1236" s="51">
        <v>40555</v>
      </c>
      <c r="I1236" s="96">
        <v>182.4</v>
      </c>
      <c r="J1236" s="96">
        <v>181.7</v>
      </c>
    </row>
    <row r="1237" spans="8:10">
      <c r="H1237" s="51">
        <v>40556</v>
      </c>
      <c r="I1237" s="96">
        <v>182</v>
      </c>
      <c r="J1237" s="96">
        <v>181.2</v>
      </c>
    </row>
    <row r="1238" spans="8:10">
      <c r="H1238" s="51">
        <v>40557</v>
      </c>
      <c r="I1238" s="96">
        <v>182.6</v>
      </c>
      <c r="J1238" s="96">
        <v>182</v>
      </c>
    </row>
    <row r="1239" spans="8:10">
      <c r="H1239" s="51">
        <v>40560</v>
      </c>
      <c r="I1239" s="96">
        <v>184.9</v>
      </c>
      <c r="J1239" s="96">
        <v>184.6</v>
      </c>
    </row>
    <row r="1240" spans="8:10">
      <c r="H1240" s="51">
        <v>40561</v>
      </c>
      <c r="I1240" s="96">
        <v>184.3</v>
      </c>
      <c r="J1240" s="96">
        <v>183.9</v>
      </c>
    </row>
    <row r="1241" spans="8:10">
      <c r="H1241" s="51">
        <v>40562</v>
      </c>
      <c r="I1241" s="96">
        <v>186.7</v>
      </c>
      <c r="J1241" s="96">
        <v>186.8</v>
      </c>
    </row>
    <row r="1242" spans="8:10">
      <c r="H1242" s="51">
        <v>40563</v>
      </c>
      <c r="I1242" s="96">
        <v>188.2</v>
      </c>
      <c r="J1242" s="96">
        <v>188.6</v>
      </c>
    </row>
    <row r="1243" spans="8:10">
      <c r="H1243" s="51">
        <v>40564</v>
      </c>
      <c r="I1243" s="96">
        <v>189.5</v>
      </c>
      <c r="J1243" s="96">
        <v>190.3</v>
      </c>
    </row>
    <row r="1244" spans="8:10">
      <c r="H1244" s="51">
        <v>40567</v>
      </c>
      <c r="I1244" s="96">
        <v>191.2</v>
      </c>
      <c r="J1244" s="96">
        <v>192.2</v>
      </c>
    </row>
    <row r="1245" spans="8:10">
      <c r="H1245" s="51">
        <v>40568</v>
      </c>
      <c r="I1245" s="96">
        <v>190.8</v>
      </c>
      <c r="J1245" s="96">
        <v>191.7</v>
      </c>
    </row>
    <row r="1246" spans="8:10">
      <c r="H1246" s="51">
        <v>40569</v>
      </c>
      <c r="I1246" s="96">
        <v>192.2</v>
      </c>
      <c r="J1246" s="96">
        <v>193.4</v>
      </c>
    </row>
    <row r="1247" spans="8:10">
      <c r="H1247" s="51">
        <v>40570</v>
      </c>
      <c r="I1247" s="96">
        <v>193.6</v>
      </c>
      <c r="J1247" s="96">
        <v>195</v>
      </c>
    </row>
    <row r="1248" spans="8:10">
      <c r="H1248" s="51">
        <v>40571</v>
      </c>
      <c r="I1248" s="96">
        <v>194</v>
      </c>
      <c r="J1248" s="96">
        <v>195.5</v>
      </c>
    </row>
    <row r="1249" spans="8:10">
      <c r="H1249" s="51">
        <v>40573</v>
      </c>
      <c r="I1249" s="96">
        <v>194.3</v>
      </c>
      <c r="J1249" s="96">
        <v>195.8</v>
      </c>
    </row>
    <row r="1250" spans="8:10">
      <c r="H1250" s="51">
        <v>40574</v>
      </c>
      <c r="I1250" s="96">
        <v>195.5</v>
      </c>
      <c r="J1250" s="96">
        <v>197.3</v>
      </c>
    </row>
    <row r="1251" spans="8:10">
      <c r="H1251" s="51">
        <v>40575</v>
      </c>
      <c r="I1251" s="96">
        <v>195.7</v>
      </c>
      <c r="J1251" s="96">
        <v>197.4</v>
      </c>
    </row>
    <row r="1252" spans="8:10">
      <c r="H1252" s="51">
        <v>40576</v>
      </c>
      <c r="I1252" s="96">
        <v>196.5</v>
      </c>
      <c r="J1252" s="96">
        <v>198.4</v>
      </c>
    </row>
    <row r="1253" spans="8:10">
      <c r="H1253" s="51">
        <v>40577</v>
      </c>
      <c r="I1253" s="96">
        <v>195.2</v>
      </c>
      <c r="J1253" s="96">
        <v>196.9</v>
      </c>
    </row>
    <row r="1254" spans="8:10">
      <c r="H1254" s="51">
        <v>40578</v>
      </c>
      <c r="I1254" s="96">
        <v>195.7</v>
      </c>
      <c r="J1254" s="96">
        <v>197.4</v>
      </c>
    </row>
    <row r="1255" spans="8:10">
      <c r="H1255" s="51">
        <v>40581</v>
      </c>
      <c r="I1255" s="96">
        <v>191.9</v>
      </c>
      <c r="J1255" s="96">
        <v>193</v>
      </c>
    </row>
    <row r="1256" spans="8:10">
      <c r="H1256" s="51">
        <v>40582</v>
      </c>
      <c r="I1256" s="96">
        <v>192.6</v>
      </c>
      <c r="J1256" s="96">
        <v>193.7</v>
      </c>
    </row>
    <row r="1257" spans="8:10">
      <c r="H1257" s="51">
        <v>40583</v>
      </c>
      <c r="I1257" s="96">
        <v>190</v>
      </c>
      <c r="J1257" s="96">
        <v>190.6</v>
      </c>
    </row>
    <row r="1258" spans="8:10">
      <c r="H1258" s="51">
        <v>40584</v>
      </c>
      <c r="I1258" s="96">
        <v>191.3</v>
      </c>
      <c r="J1258" s="96">
        <v>191.7</v>
      </c>
    </row>
    <row r="1259" spans="8:10">
      <c r="H1259" s="51">
        <v>40585</v>
      </c>
      <c r="I1259" s="96">
        <v>190.9</v>
      </c>
      <c r="J1259" s="96">
        <v>191.3</v>
      </c>
    </row>
    <row r="1260" spans="8:10">
      <c r="H1260" s="51">
        <v>40586</v>
      </c>
      <c r="I1260" s="96">
        <v>190.8</v>
      </c>
      <c r="J1260" s="96">
        <v>191.1</v>
      </c>
    </row>
    <row r="1261" spans="8:10">
      <c r="H1261" s="51">
        <v>40588</v>
      </c>
      <c r="I1261" s="96">
        <v>189.8</v>
      </c>
      <c r="J1261" s="96">
        <v>189.9</v>
      </c>
    </row>
    <row r="1262" spans="8:10">
      <c r="H1262" s="51">
        <v>40589</v>
      </c>
      <c r="I1262" s="96">
        <v>189.7</v>
      </c>
      <c r="J1262" s="96">
        <v>189.8</v>
      </c>
    </row>
    <row r="1263" spans="8:10">
      <c r="H1263" s="51">
        <v>40590</v>
      </c>
      <c r="I1263" s="96">
        <v>188.6</v>
      </c>
      <c r="J1263" s="96">
        <v>188.5</v>
      </c>
    </row>
    <row r="1264" spans="8:10">
      <c r="H1264" s="51">
        <v>40591</v>
      </c>
      <c r="I1264" s="96">
        <v>188.6</v>
      </c>
      <c r="J1264" s="96">
        <v>188.5</v>
      </c>
    </row>
    <row r="1265" spans="8:10">
      <c r="H1265" s="51">
        <v>40592</v>
      </c>
      <c r="I1265" s="96">
        <v>188.9</v>
      </c>
      <c r="J1265" s="96">
        <v>188.9</v>
      </c>
    </row>
    <row r="1266" spans="8:10">
      <c r="H1266" s="51">
        <v>40595</v>
      </c>
      <c r="I1266" s="96">
        <v>188.4</v>
      </c>
      <c r="J1266" s="96">
        <v>188.4</v>
      </c>
    </row>
    <row r="1267" spans="8:10">
      <c r="H1267" s="51">
        <v>40596</v>
      </c>
      <c r="I1267" s="96">
        <v>188.2</v>
      </c>
      <c r="J1267" s="96">
        <v>188.1</v>
      </c>
    </row>
    <row r="1268" spans="8:10">
      <c r="H1268" s="51">
        <v>40597</v>
      </c>
      <c r="I1268" s="96">
        <v>187.7</v>
      </c>
      <c r="J1268" s="96">
        <v>187.6</v>
      </c>
    </row>
    <row r="1269" spans="8:10">
      <c r="H1269" s="51">
        <v>40598</v>
      </c>
      <c r="I1269" s="96">
        <v>187.3</v>
      </c>
      <c r="J1269" s="96">
        <v>187.2</v>
      </c>
    </row>
    <row r="1270" spans="8:10">
      <c r="H1270" s="51">
        <v>40599</v>
      </c>
      <c r="I1270" s="96">
        <v>186.6</v>
      </c>
      <c r="J1270" s="96">
        <v>186.3</v>
      </c>
    </row>
    <row r="1271" spans="8:10">
      <c r="H1271" s="51">
        <v>40602</v>
      </c>
      <c r="I1271" s="96">
        <v>186.3</v>
      </c>
      <c r="J1271" s="96">
        <v>185.9</v>
      </c>
    </row>
    <row r="1272" spans="8:10">
      <c r="H1272" s="51">
        <v>40603</v>
      </c>
      <c r="I1272" s="96">
        <v>187.2</v>
      </c>
      <c r="J1272" s="96">
        <v>187</v>
      </c>
    </row>
    <row r="1273" spans="8:10">
      <c r="H1273" s="51">
        <v>40604</v>
      </c>
      <c r="I1273" s="96">
        <v>187.5</v>
      </c>
      <c r="J1273" s="96">
        <v>187.5</v>
      </c>
    </row>
    <row r="1274" spans="8:10">
      <c r="H1274" s="51">
        <v>40605</v>
      </c>
      <c r="I1274" s="96">
        <v>188.5</v>
      </c>
      <c r="J1274" s="96">
        <v>188.6</v>
      </c>
    </row>
    <row r="1275" spans="8:10">
      <c r="H1275" s="51">
        <v>40606</v>
      </c>
      <c r="I1275" s="96">
        <v>187.1</v>
      </c>
      <c r="J1275" s="96">
        <v>186.9</v>
      </c>
    </row>
    <row r="1276" spans="8:10">
      <c r="H1276" s="51">
        <v>40609</v>
      </c>
      <c r="I1276" s="96">
        <v>186.3</v>
      </c>
      <c r="J1276" s="96">
        <v>186</v>
      </c>
    </row>
    <row r="1277" spans="8:10">
      <c r="H1277" s="51">
        <v>40610</v>
      </c>
      <c r="I1277" s="96">
        <v>187.3</v>
      </c>
      <c r="J1277" s="96">
        <v>187.2</v>
      </c>
    </row>
    <row r="1278" spans="8:10">
      <c r="H1278" s="51">
        <v>40611</v>
      </c>
      <c r="I1278" s="96">
        <v>185.6</v>
      </c>
      <c r="J1278" s="96">
        <v>185.2</v>
      </c>
    </row>
    <row r="1279" spans="8:10">
      <c r="H1279" s="51">
        <v>40612</v>
      </c>
      <c r="I1279" s="96">
        <v>185.9</v>
      </c>
      <c r="J1279" s="96">
        <v>185.5</v>
      </c>
    </row>
    <row r="1280" spans="8:10">
      <c r="H1280" s="51">
        <v>40613</v>
      </c>
      <c r="I1280" s="96">
        <v>185.8</v>
      </c>
      <c r="J1280" s="96">
        <v>185.3</v>
      </c>
    </row>
    <row r="1281" spans="8:10">
      <c r="H1281" s="51">
        <v>40616</v>
      </c>
      <c r="I1281" s="96">
        <v>185</v>
      </c>
      <c r="J1281" s="96">
        <v>184.4</v>
      </c>
    </row>
    <row r="1282" spans="8:10">
      <c r="H1282" s="51">
        <v>40617</v>
      </c>
      <c r="I1282" s="96">
        <v>184.9</v>
      </c>
      <c r="J1282" s="96">
        <v>184.2</v>
      </c>
    </row>
    <row r="1283" spans="8:10">
      <c r="H1283" s="51">
        <v>40618</v>
      </c>
      <c r="I1283" s="96">
        <v>184.1</v>
      </c>
      <c r="J1283" s="96">
        <v>183.4</v>
      </c>
    </row>
    <row r="1284" spans="8:10">
      <c r="H1284" s="51">
        <v>40619</v>
      </c>
      <c r="I1284" s="96">
        <v>184.1</v>
      </c>
      <c r="J1284" s="96">
        <v>183.2</v>
      </c>
    </row>
    <row r="1285" spans="8:10">
      <c r="H1285" s="51">
        <v>40620</v>
      </c>
      <c r="I1285" s="96">
        <v>184.1</v>
      </c>
      <c r="J1285" s="96">
        <v>183.3</v>
      </c>
    </row>
    <row r="1286" spans="8:10">
      <c r="H1286" s="51">
        <v>40623</v>
      </c>
      <c r="I1286" s="96">
        <v>184.2</v>
      </c>
      <c r="J1286" s="96">
        <v>183.2</v>
      </c>
    </row>
    <row r="1287" spans="8:10">
      <c r="H1287" s="51">
        <v>40624</v>
      </c>
      <c r="I1287" s="96">
        <v>185.2</v>
      </c>
      <c r="J1287" s="96">
        <v>184.6</v>
      </c>
    </row>
    <row r="1288" spans="8:10">
      <c r="H1288" s="51">
        <v>40625</v>
      </c>
      <c r="I1288" s="96">
        <v>185.6</v>
      </c>
      <c r="J1288" s="96">
        <v>185.2</v>
      </c>
    </row>
    <row r="1289" spans="8:10">
      <c r="H1289" s="51">
        <v>40626</v>
      </c>
      <c r="I1289" s="96">
        <v>185.3</v>
      </c>
      <c r="J1289" s="96">
        <v>184.9</v>
      </c>
    </row>
    <row r="1290" spans="8:10">
      <c r="H1290" s="51">
        <v>40627</v>
      </c>
      <c r="I1290" s="96">
        <v>185.5</v>
      </c>
      <c r="J1290" s="96">
        <v>185.1</v>
      </c>
    </row>
    <row r="1291" spans="8:10">
      <c r="H1291" s="51">
        <v>40630</v>
      </c>
      <c r="I1291" s="96">
        <v>185.6</v>
      </c>
      <c r="J1291" s="96">
        <v>184.9</v>
      </c>
    </row>
    <row r="1292" spans="8:10">
      <c r="H1292" s="51">
        <v>40631</v>
      </c>
      <c r="I1292" s="96">
        <v>185.2</v>
      </c>
      <c r="J1292" s="96">
        <v>184.5</v>
      </c>
    </row>
    <row r="1293" spans="8:10">
      <c r="H1293" s="51">
        <v>40632</v>
      </c>
      <c r="I1293" s="96">
        <v>185.5</v>
      </c>
      <c r="J1293" s="96">
        <v>184.9</v>
      </c>
    </row>
    <row r="1294" spans="8:10">
      <c r="H1294" s="51">
        <v>40633</v>
      </c>
      <c r="I1294" s="96">
        <v>185.4</v>
      </c>
      <c r="J1294" s="96">
        <v>184.6</v>
      </c>
    </row>
    <row r="1295" spans="8:10">
      <c r="H1295" s="51">
        <v>40634</v>
      </c>
      <c r="I1295" s="96">
        <v>184.9</v>
      </c>
      <c r="J1295" s="96">
        <v>184</v>
      </c>
    </row>
    <row r="1296" spans="8:10">
      <c r="H1296" s="51">
        <v>40635</v>
      </c>
      <c r="I1296" s="96">
        <v>184.9</v>
      </c>
      <c r="J1296" s="96">
        <v>184.2</v>
      </c>
    </row>
    <row r="1297" spans="8:10">
      <c r="H1297" s="51">
        <v>40639</v>
      </c>
      <c r="I1297" s="96">
        <v>184.3</v>
      </c>
      <c r="J1297" s="96">
        <v>183.3</v>
      </c>
    </row>
    <row r="1298" spans="8:10">
      <c r="H1298" s="51">
        <v>40640</v>
      </c>
      <c r="I1298" s="96">
        <v>184.4</v>
      </c>
      <c r="J1298" s="96">
        <v>183.4</v>
      </c>
    </row>
    <row r="1299" spans="8:10">
      <c r="H1299" s="51">
        <v>40641</v>
      </c>
      <c r="I1299" s="96">
        <v>183.3</v>
      </c>
      <c r="J1299" s="96">
        <v>182.3</v>
      </c>
    </row>
    <row r="1300" spans="8:10">
      <c r="H1300" s="51">
        <v>40644</v>
      </c>
      <c r="I1300" s="96">
        <v>181.8</v>
      </c>
      <c r="J1300" s="96">
        <v>180.5</v>
      </c>
    </row>
    <row r="1301" spans="8:10">
      <c r="H1301" s="51">
        <v>40645</v>
      </c>
      <c r="I1301" s="96">
        <v>181.4</v>
      </c>
      <c r="J1301" s="96">
        <v>180</v>
      </c>
    </row>
    <row r="1302" spans="8:10">
      <c r="H1302" s="51">
        <v>40646</v>
      </c>
      <c r="I1302" s="96">
        <v>181.7</v>
      </c>
      <c r="J1302" s="96">
        <v>180.3</v>
      </c>
    </row>
    <row r="1303" spans="8:10">
      <c r="H1303" s="51">
        <v>40647</v>
      </c>
      <c r="I1303" s="96">
        <v>181.8</v>
      </c>
      <c r="J1303" s="96">
        <v>180.4</v>
      </c>
    </row>
    <row r="1304" spans="8:10">
      <c r="H1304" s="51">
        <v>40648</v>
      </c>
      <c r="I1304" s="96">
        <v>180.8</v>
      </c>
      <c r="J1304" s="96">
        <v>179.2</v>
      </c>
    </row>
    <row r="1305" spans="8:10">
      <c r="H1305" s="51">
        <v>40651</v>
      </c>
      <c r="I1305" s="96">
        <v>180.9</v>
      </c>
      <c r="J1305" s="96">
        <v>179.3</v>
      </c>
    </row>
    <row r="1306" spans="8:10">
      <c r="H1306" s="51">
        <v>40652</v>
      </c>
      <c r="I1306" s="96">
        <v>181</v>
      </c>
      <c r="J1306" s="96">
        <v>179.4</v>
      </c>
    </row>
    <row r="1307" spans="8:10">
      <c r="H1307" s="51">
        <v>40653</v>
      </c>
      <c r="I1307" s="96">
        <v>180.6</v>
      </c>
      <c r="J1307" s="96">
        <v>178.9</v>
      </c>
    </row>
    <row r="1308" spans="8:10">
      <c r="H1308" s="51">
        <v>40654</v>
      </c>
      <c r="I1308" s="96">
        <v>180.9</v>
      </c>
      <c r="J1308" s="96">
        <v>179.3</v>
      </c>
    </row>
    <row r="1309" spans="8:10">
      <c r="H1309" s="51">
        <v>40655</v>
      </c>
      <c r="I1309" s="96">
        <v>180.2</v>
      </c>
      <c r="J1309" s="96">
        <v>178.5</v>
      </c>
    </row>
    <row r="1310" spans="8:10">
      <c r="H1310" s="51">
        <v>40658</v>
      </c>
      <c r="I1310" s="96">
        <v>179.7</v>
      </c>
      <c r="J1310" s="96">
        <v>177.8</v>
      </c>
    </row>
    <row r="1311" spans="8:10">
      <c r="H1311" s="51">
        <v>40659</v>
      </c>
      <c r="I1311" s="96">
        <v>179</v>
      </c>
      <c r="J1311" s="96">
        <v>177</v>
      </c>
    </row>
    <row r="1312" spans="8:10">
      <c r="H1312" s="51">
        <v>40660</v>
      </c>
      <c r="I1312" s="96">
        <v>180.8</v>
      </c>
      <c r="J1312" s="96">
        <v>179.1</v>
      </c>
    </row>
    <row r="1313" spans="8:10">
      <c r="H1313" s="51">
        <v>40661</v>
      </c>
      <c r="I1313" s="96">
        <v>180.5</v>
      </c>
      <c r="J1313" s="96">
        <v>178.8</v>
      </c>
    </row>
    <row r="1314" spans="8:10">
      <c r="H1314" s="51">
        <v>40662</v>
      </c>
      <c r="I1314" s="96">
        <v>180.3</v>
      </c>
      <c r="J1314" s="96">
        <v>178.5</v>
      </c>
    </row>
    <row r="1315" spans="8:10">
      <c r="H1315" s="51">
        <v>40666</v>
      </c>
      <c r="I1315" s="96">
        <v>180.1</v>
      </c>
      <c r="J1315" s="96">
        <v>178.3</v>
      </c>
    </row>
    <row r="1316" spans="8:10">
      <c r="H1316" s="51">
        <v>40667</v>
      </c>
      <c r="I1316" s="96">
        <v>179.1</v>
      </c>
      <c r="J1316" s="96">
        <v>177.1</v>
      </c>
    </row>
    <row r="1317" spans="8:10">
      <c r="H1317" s="51">
        <v>40668</v>
      </c>
      <c r="I1317" s="96">
        <v>179.5</v>
      </c>
      <c r="J1317" s="96">
        <v>177.6</v>
      </c>
    </row>
    <row r="1318" spans="8:10">
      <c r="H1318" s="51">
        <v>40669</v>
      </c>
      <c r="I1318" s="96">
        <v>179.6</v>
      </c>
      <c r="J1318" s="96">
        <v>177.7</v>
      </c>
    </row>
    <row r="1319" spans="8:10">
      <c r="H1319" s="51">
        <v>40672</v>
      </c>
      <c r="I1319" s="96">
        <v>178.5</v>
      </c>
      <c r="J1319" s="96">
        <v>176.3</v>
      </c>
    </row>
    <row r="1320" spans="8:10">
      <c r="H1320" s="51">
        <v>40673</v>
      </c>
      <c r="I1320" s="96">
        <v>179</v>
      </c>
      <c r="J1320" s="96">
        <v>176.9</v>
      </c>
    </row>
    <row r="1321" spans="8:10">
      <c r="H1321" s="51">
        <v>40674</v>
      </c>
      <c r="I1321" s="96">
        <v>179.4</v>
      </c>
      <c r="J1321" s="96">
        <v>177.3</v>
      </c>
    </row>
    <row r="1322" spans="8:10">
      <c r="H1322" s="51">
        <v>40675</v>
      </c>
      <c r="I1322" s="96">
        <v>177.9</v>
      </c>
      <c r="J1322" s="96">
        <v>175.6</v>
      </c>
    </row>
    <row r="1323" spans="8:10">
      <c r="H1323" s="51">
        <v>40676</v>
      </c>
      <c r="I1323" s="96">
        <v>179.6</v>
      </c>
      <c r="J1323" s="96">
        <v>177.5</v>
      </c>
    </row>
    <row r="1324" spans="8:10">
      <c r="H1324" s="51">
        <v>40679</v>
      </c>
      <c r="I1324" s="96">
        <v>180.3</v>
      </c>
      <c r="J1324" s="96">
        <v>178.4</v>
      </c>
    </row>
    <row r="1325" spans="8:10">
      <c r="H1325" s="51">
        <v>40680</v>
      </c>
      <c r="I1325" s="96">
        <v>180.9</v>
      </c>
      <c r="J1325" s="96">
        <v>179.1</v>
      </c>
    </row>
    <row r="1326" spans="8:10">
      <c r="H1326" s="51">
        <v>40681</v>
      </c>
      <c r="I1326" s="96">
        <v>181.4</v>
      </c>
      <c r="J1326" s="96">
        <v>179.8</v>
      </c>
    </row>
    <row r="1327" spans="8:10">
      <c r="H1327" s="51">
        <v>40682</v>
      </c>
      <c r="I1327" s="96">
        <v>181.9</v>
      </c>
      <c r="J1327" s="96">
        <v>180.4</v>
      </c>
    </row>
    <row r="1328" spans="8:10">
      <c r="H1328" s="51">
        <v>40683</v>
      </c>
      <c r="I1328" s="96">
        <v>181.7</v>
      </c>
      <c r="J1328" s="96">
        <v>180.1</v>
      </c>
    </row>
    <row r="1329" spans="8:10">
      <c r="H1329" s="51">
        <v>40686</v>
      </c>
      <c r="I1329" s="96">
        <v>182.7</v>
      </c>
      <c r="J1329" s="96">
        <v>181.4</v>
      </c>
    </row>
    <row r="1330" spans="8:10">
      <c r="H1330" s="51">
        <v>40687</v>
      </c>
      <c r="I1330" s="96">
        <v>184</v>
      </c>
      <c r="J1330" s="96">
        <v>182.8</v>
      </c>
    </row>
    <row r="1331" spans="8:10">
      <c r="H1331" s="51">
        <v>40688</v>
      </c>
      <c r="I1331" s="96">
        <v>184.1</v>
      </c>
      <c r="J1331" s="96">
        <v>182.9</v>
      </c>
    </row>
    <row r="1332" spans="8:10">
      <c r="H1332" s="51">
        <v>40689</v>
      </c>
      <c r="I1332" s="96">
        <v>184.9</v>
      </c>
      <c r="J1332" s="96">
        <v>183.9</v>
      </c>
    </row>
    <row r="1333" spans="8:10">
      <c r="H1333" s="51">
        <v>40690</v>
      </c>
      <c r="I1333" s="96">
        <v>185.4</v>
      </c>
      <c r="J1333" s="96">
        <v>184.5</v>
      </c>
    </row>
    <row r="1334" spans="8:10">
      <c r="H1334" s="51">
        <v>40693</v>
      </c>
      <c r="I1334" s="96">
        <v>185.8</v>
      </c>
      <c r="J1334" s="96">
        <v>184.9</v>
      </c>
    </row>
    <row r="1335" spans="8:10">
      <c r="H1335" s="51">
        <v>40694</v>
      </c>
      <c r="I1335" s="96">
        <v>186.3</v>
      </c>
      <c r="J1335" s="96">
        <v>185.5</v>
      </c>
    </row>
    <row r="1336" spans="8:10">
      <c r="H1336" s="51">
        <v>40695</v>
      </c>
      <c r="I1336" s="96">
        <v>187.2</v>
      </c>
      <c r="J1336" s="96">
        <v>186.6</v>
      </c>
    </row>
    <row r="1337" spans="8:10">
      <c r="H1337" s="51">
        <v>40696</v>
      </c>
      <c r="I1337" s="96">
        <v>186.4</v>
      </c>
      <c r="J1337" s="96">
        <v>185.7</v>
      </c>
    </row>
    <row r="1338" spans="8:10">
      <c r="H1338" s="51">
        <v>40697</v>
      </c>
      <c r="I1338" s="96">
        <v>186.5</v>
      </c>
      <c r="J1338" s="96">
        <v>185.6</v>
      </c>
    </row>
    <row r="1339" spans="8:10">
      <c r="H1339" s="51">
        <v>40700</v>
      </c>
      <c r="I1339" s="96">
        <v>186.6</v>
      </c>
      <c r="J1339" s="96">
        <v>185.9</v>
      </c>
    </row>
    <row r="1340" spans="8:10">
      <c r="H1340" s="51">
        <v>40701</v>
      </c>
      <c r="I1340" s="96">
        <v>187.5</v>
      </c>
      <c r="J1340" s="96">
        <v>186.9</v>
      </c>
    </row>
    <row r="1341" spans="8:10">
      <c r="H1341" s="51">
        <v>40702</v>
      </c>
      <c r="I1341" s="96">
        <v>186.6</v>
      </c>
      <c r="J1341" s="96">
        <v>185.8</v>
      </c>
    </row>
    <row r="1342" spans="8:10">
      <c r="H1342" s="51">
        <v>40703</v>
      </c>
      <c r="I1342" s="96">
        <v>185.9</v>
      </c>
      <c r="J1342" s="96">
        <v>185</v>
      </c>
    </row>
    <row r="1343" spans="8:10">
      <c r="H1343" s="51">
        <v>40704</v>
      </c>
      <c r="I1343" s="96">
        <v>185.5</v>
      </c>
      <c r="J1343" s="96">
        <v>184.4</v>
      </c>
    </row>
    <row r="1344" spans="8:10">
      <c r="H1344" s="51">
        <v>40707</v>
      </c>
      <c r="I1344" s="96">
        <v>186.5</v>
      </c>
      <c r="J1344" s="96">
        <v>185.7</v>
      </c>
    </row>
    <row r="1345" spans="8:10">
      <c r="H1345" s="51">
        <v>40708</v>
      </c>
      <c r="I1345" s="96">
        <v>186.8</v>
      </c>
      <c r="J1345" s="96">
        <v>186.1</v>
      </c>
    </row>
    <row r="1346" spans="8:10">
      <c r="H1346" s="51">
        <v>40709</v>
      </c>
      <c r="I1346" s="96">
        <v>187.3</v>
      </c>
      <c r="J1346" s="96">
        <v>186.7</v>
      </c>
    </row>
    <row r="1347" spans="8:10">
      <c r="H1347" s="51">
        <v>40710</v>
      </c>
      <c r="I1347" s="96">
        <v>188.3</v>
      </c>
      <c r="J1347" s="96">
        <v>187.7</v>
      </c>
    </row>
    <row r="1348" spans="8:10">
      <c r="H1348" s="51">
        <v>40711</v>
      </c>
      <c r="I1348" s="96">
        <v>188.6</v>
      </c>
      <c r="J1348" s="96">
        <v>188.2</v>
      </c>
    </row>
    <row r="1349" spans="8:10">
      <c r="H1349" s="51">
        <v>40714</v>
      </c>
      <c r="I1349" s="96">
        <v>189</v>
      </c>
      <c r="J1349" s="96">
        <v>188.7</v>
      </c>
    </row>
    <row r="1350" spans="8:10">
      <c r="H1350" s="51">
        <v>40715</v>
      </c>
      <c r="I1350" s="96">
        <v>190.3</v>
      </c>
      <c r="J1350" s="96">
        <v>190.2</v>
      </c>
    </row>
    <row r="1351" spans="8:10">
      <c r="H1351" s="51">
        <v>40716</v>
      </c>
      <c r="I1351" s="96">
        <v>190.1</v>
      </c>
      <c r="J1351" s="96">
        <v>190.1</v>
      </c>
    </row>
    <row r="1352" spans="8:10">
      <c r="H1352" s="51">
        <v>40717</v>
      </c>
      <c r="I1352" s="96">
        <v>190.4</v>
      </c>
      <c r="J1352" s="96">
        <v>190.4</v>
      </c>
    </row>
    <row r="1353" spans="8:10">
      <c r="H1353" s="51">
        <v>40718</v>
      </c>
      <c r="I1353" s="96">
        <v>191.1</v>
      </c>
      <c r="J1353" s="96">
        <v>191.3</v>
      </c>
    </row>
    <row r="1354" spans="8:10">
      <c r="H1354" s="51">
        <v>40721</v>
      </c>
      <c r="I1354" s="96">
        <v>192.2</v>
      </c>
      <c r="J1354" s="96">
        <v>192.6</v>
      </c>
    </row>
    <row r="1355" spans="8:10">
      <c r="H1355" s="51">
        <v>40722</v>
      </c>
      <c r="I1355" s="96">
        <v>194.4</v>
      </c>
      <c r="J1355" s="96">
        <v>195.3</v>
      </c>
    </row>
    <row r="1356" spans="8:10">
      <c r="H1356" s="51">
        <v>40723</v>
      </c>
      <c r="I1356" s="96">
        <v>194.1</v>
      </c>
      <c r="J1356" s="96">
        <v>194.9</v>
      </c>
    </row>
    <row r="1357" spans="8:10">
      <c r="H1357" s="51">
        <v>40724</v>
      </c>
      <c r="I1357" s="96">
        <v>194.5</v>
      </c>
      <c r="J1357" s="96">
        <v>195.5</v>
      </c>
    </row>
    <row r="1358" spans="8:10">
      <c r="H1358" s="51">
        <v>40725</v>
      </c>
      <c r="I1358" s="96">
        <v>193.9</v>
      </c>
      <c r="J1358" s="96">
        <v>194.7</v>
      </c>
    </row>
    <row r="1359" spans="8:10">
      <c r="H1359" s="51">
        <v>40728</v>
      </c>
      <c r="I1359" s="96">
        <v>194.6</v>
      </c>
      <c r="J1359" s="96">
        <v>195.5</v>
      </c>
    </row>
    <row r="1360" spans="8:10">
      <c r="H1360" s="51">
        <v>40729</v>
      </c>
      <c r="I1360" s="96">
        <v>194.9</v>
      </c>
      <c r="J1360" s="96">
        <v>195.9</v>
      </c>
    </row>
    <row r="1361" spans="8:10">
      <c r="H1361" s="51">
        <v>40730</v>
      </c>
      <c r="I1361" s="96">
        <v>195.9</v>
      </c>
      <c r="J1361" s="96">
        <v>197.1</v>
      </c>
    </row>
    <row r="1362" spans="8:10">
      <c r="H1362" s="51">
        <v>40731</v>
      </c>
      <c r="I1362" s="96">
        <v>195.4</v>
      </c>
      <c r="J1362" s="96">
        <v>196.5</v>
      </c>
    </row>
    <row r="1363" spans="8:10">
      <c r="H1363" s="51">
        <v>40732</v>
      </c>
      <c r="I1363" s="96">
        <v>195.5</v>
      </c>
      <c r="J1363" s="96">
        <v>196.5</v>
      </c>
    </row>
    <row r="1364" spans="8:10">
      <c r="H1364" s="51">
        <v>40735</v>
      </c>
      <c r="I1364" s="96">
        <v>194.8</v>
      </c>
      <c r="J1364" s="96">
        <v>195.9</v>
      </c>
    </row>
    <row r="1365" spans="8:10">
      <c r="H1365" s="51">
        <v>40736</v>
      </c>
      <c r="I1365" s="96">
        <v>194.9</v>
      </c>
      <c r="J1365" s="96">
        <v>195.9</v>
      </c>
    </row>
    <row r="1366" spans="8:10">
      <c r="H1366" s="51">
        <v>40737</v>
      </c>
      <c r="I1366" s="96">
        <v>195</v>
      </c>
      <c r="J1366" s="96">
        <v>196</v>
      </c>
    </row>
    <row r="1367" spans="8:10">
      <c r="H1367" s="51">
        <v>40738</v>
      </c>
      <c r="I1367" s="96">
        <v>195.2</v>
      </c>
      <c r="J1367" s="96">
        <v>196.3</v>
      </c>
    </row>
    <row r="1368" spans="8:10">
      <c r="H1368" s="51">
        <v>40739</v>
      </c>
      <c r="I1368" s="96">
        <v>194.3</v>
      </c>
      <c r="J1368" s="96">
        <v>195.2</v>
      </c>
    </row>
    <row r="1369" spans="8:10">
      <c r="H1369" s="51">
        <v>40742</v>
      </c>
      <c r="I1369" s="96">
        <v>193.3</v>
      </c>
      <c r="J1369" s="96">
        <v>194</v>
      </c>
    </row>
    <row r="1370" spans="8:10">
      <c r="H1370" s="51">
        <v>40743</v>
      </c>
      <c r="I1370" s="96">
        <v>193.1</v>
      </c>
      <c r="J1370" s="96">
        <v>193.9</v>
      </c>
    </row>
    <row r="1371" spans="8:10">
      <c r="H1371" s="51">
        <v>40744</v>
      </c>
      <c r="I1371" s="96">
        <v>192.6</v>
      </c>
      <c r="J1371" s="96">
        <v>193.1</v>
      </c>
    </row>
    <row r="1372" spans="8:10">
      <c r="H1372" s="51">
        <v>40745</v>
      </c>
      <c r="I1372" s="96">
        <v>192.5</v>
      </c>
      <c r="J1372" s="96">
        <v>193</v>
      </c>
    </row>
    <row r="1373" spans="8:10">
      <c r="H1373" s="51">
        <v>40746</v>
      </c>
      <c r="I1373" s="96">
        <v>192</v>
      </c>
      <c r="J1373" s="96">
        <v>192.3</v>
      </c>
    </row>
    <row r="1374" spans="8:10">
      <c r="H1374" s="51">
        <v>40749</v>
      </c>
      <c r="I1374" s="96">
        <v>191.2</v>
      </c>
      <c r="J1374" s="96">
        <v>191.3</v>
      </c>
    </row>
    <row r="1375" spans="8:10">
      <c r="H1375" s="51">
        <v>40750</v>
      </c>
      <c r="I1375" s="96">
        <v>191.1</v>
      </c>
      <c r="J1375" s="96">
        <v>191.3</v>
      </c>
    </row>
    <row r="1376" spans="8:10">
      <c r="H1376" s="51">
        <v>40751</v>
      </c>
      <c r="I1376" s="96">
        <v>191.4</v>
      </c>
      <c r="J1376" s="96">
        <v>191.6</v>
      </c>
    </row>
    <row r="1377" spans="8:10">
      <c r="H1377" s="51">
        <v>40752</v>
      </c>
      <c r="I1377" s="96">
        <v>190.5</v>
      </c>
      <c r="J1377" s="96">
        <v>190.5</v>
      </c>
    </row>
    <row r="1378" spans="8:10">
      <c r="H1378" s="51">
        <v>40753</v>
      </c>
      <c r="I1378" s="96">
        <v>190.8</v>
      </c>
      <c r="J1378" s="96">
        <v>190.9</v>
      </c>
    </row>
    <row r="1379" spans="8:10">
      <c r="H1379" s="51">
        <v>40756</v>
      </c>
      <c r="I1379" s="96">
        <v>192.4</v>
      </c>
      <c r="J1379" s="96">
        <v>192.9</v>
      </c>
    </row>
    <row r="1380" spans="8:10">
      <c r="H1380" s="51">
        <v>40757</v>
      </c>
      <c r="I1380" s="96">
        <v>192.3</v>
      </c>
      <c r="J1380" s="96">
        <v>192.6</v>
      </c>
    </row>
    <row r="1381" spans="8:10">
      <c r="H1381" s="51">
        <v>40758</v>
      </c>
      <c r="I1381" s="96">
        <v>193.8</v>
      </c>
      <c r="J1381" s="96">
        <v>194.5</v>
      </c>
    </row>
    <row r="1382" spans="8:10">
      <c r="H1382" s="51">
        <v>40759</v>
      </c>
      <c r="I1382" s="96">
        <v>193.8</v>
      </c>
      <c r="J1382" s="96">
        <v>194.5</v>
      </c>
    </row>
    <row r="1383" spans="8:10">
      <c r="H1383" s="51">
        <v>40760</v>
      </c>
      <c r="I1383" s="96">
        <v>193.5</v>
      </c>
      <c r="J1383" s="96">
        <v>194.1</v>
      </c>
    </row>
    <row r="1384" spans="8:10">
      <c r="H1384" s="51">
        <v>40763</v>
      </c>
      <c r="I1384" s="96">
        <v>194.6</v>
      </c>
      <c r="J1384" s="96">
        <v>195.5</v>
      </c>
    </row>
    <row r="1385" spans="8:10">
      <c r="H1385" s="51">
        <v>40764</v>
      </c>
      <c r="I1385" s="96">
        <v>194.2</v>
      </c>
      <c r="J1385" s="96">
        <v>194.9</v>
      </c>
    </row>
    <row r="1386" spans="8:10">
      <c r="H1386" s="51">
        <v>40765</v>
      </c>
      <c r="I1386" s="96">
        <v>193.7</v>
      </c>
      <c r="J1386" s="96">
        <v>194.3</v>
      </c>
    </row>
    <row r="1387" spans="8:10">
      <c r="H1387" s="51">
        <v>40766</v>
      </c>
      <c r="I1387" s="96">
        <v>194.1</v>
      </c>
      <c r="J1387" s="96">
        <v>194.7</v>
      </c>
    </row>
    <row r="1388" spans="8:10">
      <c r="H1388" s="51">
        <v>40767</v>
      </c>
      <c r="I1388" s="96">
        <v>193.7</v>
      </c>
      <c r="J1388" s="96">
        <v>194.3</v>
      </c>
    </row>
    <row r="1389" spans="8:10">
      <c r="H1389" s="51">
        <v>40770</v>
      </c>
      <c r="I1389" s="96">
        <v>194.7</v>
      </c>
      <c r="J1389" s="96">
        <v>195.5</v>
      </c>
    </row>
    <row r="1390" spans="8:10">
      <c r="H1390" s="51">
        <v>40771</v>
      </c>
      <c r="I1390" s="96">
        <v>194.9</v>
      </c>
      <c r="J1390" s="96">
        <v>195.6</v>
      </c>
    </row>
    <row r="1391" spans="8:10">
      <c r="H1391" s="51">
        <v>40772</v>
      </c>
      <c r="I1391" s="96">
        <v>194.6</v>
      </c>
      <c r="J1391" s="96">
        <v>195.3</v>
      </c>
    </row>
    <row r="1392" spans="8:10">
      <c r="H1392" s="51">
        <v>40773</v>
      </c>
      <c r="I1392" s="96">
        <v>194.3</v>
      </c>
      <c r="J1392" s="96">
        <v>195</v>
      </c>
    </row>
    <row r="1393" spans="8:10">
      <c r="H1393" s="51">
        <v>40774</v>
      </c>
      <c r="I1393" s="96">
        <v>195.7</v>
      </c>
      <c r="J1393" s="96">
        <v>196.8</v>
      </c>
    </row>
    <row r="1394" spans="8:10">
      <c r="H1394" s="51">
        <v>40777</v>
      </c>
      <c r="I1394" s="96">
        <v>196.2</v>
      </c>
      <c r="J1394" s="96">
        <v>197.3</v>
      </c>
    </row>
    <row r="1395" spans="8:10">
      <c r="H1395" s="51">
        <v>40778</v>
      </c>
      <c r="I1395" s="96">
        <v>197</v>
      </c>
      <c r="J1395" s="96">
        <v>198.3</v>
      </c>
    </row>
    <row r="1396" spans="8:10">
      <c r="H1396" s="51">
        <v>40779</v>
      </c>
      <c r="I1396" s="96">
        <v>198</v>
      </c>
      <c r="J1396" s="96">
        <v>199.5</v>
      </c>
    </row>
    <row r="1397" spans="8:10">
      <c r="H1397" s="51">
        <v>40780</v>
      </c>
      <c r="I1397" s="96">
        <v>198</v>
      </c>
      <c r="J1397" s="96">
        <v>199.5</v>
      </c>
    </row>
    <row r="1398" spans="8:10">
      <c r="H1398" s="51">
        <v>40781</v>
      </c>
      <c r="I1398" s="96">
        <v>198.6</v>
      </c>
      <c r="J1398" s="96">
        <v>200.2</v>
      </c>
    </row>
    <row r="1399" spans="8:10">
      <c r="H1399" s="51">
        <v>40784</v>
      </c>
      <c r="I1399" s="96">
        <v>197.3</v>
      </c>
      <c r="J1399" s="96">
        <v>198.6</v>
      </c>
    </row>
    <row r="1400" spans="8:10">
      <c r="H1400" s="51">
        <v>40785</v>
      </c>
      <c r="I1400" s="96">
        <v>196.9</v>
      </c>
      <c r="J1400" s="96">
        <v>198.1</v>
      </c>
    </row>
    <row r="1401" spans="8:10">
      <c r="H1401" s="51">
        <v>40786</v>
      </c>
      <c r="I1401" s="96">
        <v>196.8</v>
      </c>
      <c r="J1401" s="96">
        <v>198</v>
      </c>
    </row>
    <row r="1402" spans="8:10">
      <c r="H1402" s="51">
        <v>40787</v>
      </c>
      <c r="I1402" s="96">
        <v>196.5</v>
      </c>
      <c r="J1402" s="96">
        <v>197.7</v>
      </c>
    </row>
    <row r="1403" spans="8:10">
      <c r="H1403" s="51">
        <v>40788</v>
      </c>
      <c r="I1403" s="96">
        <v>197.1</v>
      </c>
      <c r="J1403" s="96">
        <v>198.4</v>
      </c>
    </row>
    <row r="1404" spans="8:10">
      <c r="H1404" s="51">
        <v>40791</v>
      </c>
      <c r="I1404" s="96">
        <v>197.4</v>
      </c>
      <c r="J1404" s="96">
        <v>198.7</v>
      </c>
    </row>
    <row r="1405" spans="8:10">
      <c r="H1405" s="51">
        <v>40792</v>
      </c>
      <c r="I1405" s="96">
        <v>198.4</v>
      </c>
      <c r="J1405" s="96">
        <v>199.9</v>
      </c>
    </row>
    <row r="1406" spans="8:10">
      <c r="H1406" s="51">
        <v>40793</v>
      </c>
      <c r="I1406" s="96">
        <v>198.5</v>
      </c>
      <c r="J1406" s="96">
        <v>200.1</v>
      </c>
    </row>
    <row r="1407" spans="8:10">
      <c r="H1407" s="51">
        <v>40794</v>
      </c>
      <c r="I1407" s="96">
        <v>199.5</v>
      </c>
      <c r="J1407" s="96">
        <v>201.3</v>
      </c>
    </row>
    <row r="1408" spans="8:10">
      <c r="H1408" s="51">
        <v>40795</v>
      </c>
      <c r="I1408" s="96">
        <v>198.9</v>
      </c>
      <c r="J1408" s="96">
        <v>200.5</v>
      </c>
    </row>
    <row r="1409" spans="8:10">
      <c r="H1409" s="51">
        <v>40798</v>
      </c>
      <c r="I1409" s="96">
        <v>198.8</v>
      </c>
      <c r="J1409" s="96">
        <v>200.4</v>
      </c>
    </row>
    <row r="1410" spans="8:10">
      <c r="H1410" s="51">
        <v>40799</v>
      </c>
      <c r="I1410" s="96">
        <v>200.1</v>
      </c>
      <c r="J1410" s="96">
        <v>202</v>
      </c>
    </row>
    <row r="1411" spans="8:10">
      <c r="H1411" s="51">
        <v>40800</v>
      </c>
      <c r="I1411" s="96">
        <v>199.5</v>
      </c>
      <c r="J1411" s="96">
        <v>201.1</v>
      </c>
    </row>
    <row r="1412" spans="8:10">
      <c r="H1412" s="51">
        <v>40801</v>
      </c>
      <c r="I1412" s="96">
        <v>198.9</v>
      </c>
      <c r="J1412" s="96">
        <v>200.4</v>
      </c>
    </row>
    <row r="1413" spans="8:10">
      <c r="H1413" s="51">
        <v>40802</v>
      </c>
      <c r="I1413" s="96">
        <v>197.8</v>
      </c>
      <c r="J1413" s="96">
        <v>199.1</v>
      </c>
    </row>
    <row r="1414" spans="8:10">
      <c r="H1414" s="51">
        <v>40805</v>
      </c>
      <c r="I1414" s="96">
        <v>197.6</v>
      </c>
      <c r="J1414" s="96">
        <v>198.7</v>
      </c>
    </row>
    <row r="1415" spans="8:10">
      <c r="H1415" s="51">
        <v>40806</v>
      </c>
      <c r="I1415" s="96">
        <v>198.6</v>
      </c>
      <c r="J1415" s="96">
        <v>200</v>
      </c>
    </row>
    <row r="1416" spans="8:10">
      <c r="H1416" s="51">
        <v>40807</v>
      </c>
      <c r="I1416" s="96">
        <v>198.7</v>
      </c>
      <c r="J1416" s="96">
        <v>200.2</v>
      </c>
    </row>
    <row r="1417" spans="8:10">
      <c r="H1417" s="51">
        <v>40808</v>
      </c>
      <c r="I1417" s="96">
        <v>200.1</v>
      </c>
      <c r="J1417" s="96">
        <v>202</v>
      </c>
    </row>
    <row r="1418" spans="8:10">
      <c r="H1418" s="51">
        <v>40809</v>
      </c>
      <c r="I1418" s="96">
        <v>199.4</v>
      </c>
      <c r="J1418" s="96">
        <v>201</v>
      </c>
    </row>
    <row r="1419" spans="8:10">
      <c r="H1419" s="51">
        <v>40812</v>
      </c>
      <c r="I1419" s="96">
        <v>199.5</v>
      </c>
      <c r="J1419" s="96">
        <v>201.3</v>
      </c>
    </row>
    <row r="1420" spans="8:10">
      <c r="H1420" s="51">
        <v>40813</v>
      </c>
      <c r="I1420" s="96">
        <v>198.6</v>
      </c>
      <c r="J1420" s="96">
        <v>200.2</v>
      </c>
    </row>
    <row r="1421" spans="8:10">
      <c r="H1421" s="51">
        <v>40814</v>
      </c>
      <c r="I1421" s="96">
        <v>197.2</v>
      </c>
      <c r="J1421" s="96">
        <v>198.4</v>
      </c>
    </row>
    <row r="1422" spans="8:10">
      <c r="H1422" s="51">
        <v>40815</v>
      </c>
      <c r="I1422" s="96">
        <v>195.9</v>
      </c>
      <c r="J1422" s="96">
        <v>197</v>
      </c>
    </row>
    <row r="1423" spans="8:10">
      <c r="H1423" s="51">
        <v>40816</v>
      </c>
      <c r="I1423" s="96">
        <v>195.6</v>
      </c>
      <c r="J1423" s="96">
        <v>196.5</v>
      </c>
    </row>
    <row r="1424" spans="8:10">
      <c r="H1424" s="51">
        <v>40819</v>
      </c>
      <c r="I1424" s="96">
        <v>195.2</v>
      </c>
      <c r="J1424" s="96">
        <v>195.8</v>
      </c>
    </row>
    <row r="1425" spans="8:10">
      <c r="H1425" s="51">
        <v>40820</v>
      </c>
      <c r="I1425" s="96">
        <v>194.7</v>
      </c>
      <c r="J1425" s="96">
        <v>195.3</v>
      </c>
    </row>
    <row r="1426" spans="8:10">
      <c r="H1426" s="51">
        <v>40821</v>
      </c>
      <c r="I1426" s="96">
        <v>195.4</v>
      </c>
      <c r="J1426" s="96">
        <v>196.1</v>
      </c>
    </row>
    <row r="1427" spans="8:10">
      <c r="H1427" s="51">
        <v>40822</v>
      </c>
      <c r="I1427" s="96">
        <v>195.5</v>
      </c>
      <c r="J1427" s="96">
        <v>196.3</v>
      </c>
    </row>
    <row r="1428" spans="8:10">
      <c r="H1428" s="51">
        <v>40823</v>
      </c>
      <c r="I1428" s="96">
        <v>195.6</v>
      </c>
      <c r="J1428" s="96">
        <v>196.4</v>
      </c>
    </row>
    <row r="1429" spans="8:10">
      <c r="H1429" s="51">
        <v>40826</v>
      </c>
      <c r="I1429" s="96">
        <v>193.9</v>
      </c>
      <c r="J1429" s="96">
        <v>194.5</v>
      </c>
    </row>
    <row r="1430" spans="8:10">
      <c r="H1430" s="51">
        <v>40827</v>
      </c>
      <c r="I1430" s="96">
        <v>192.3</v>
      </c>
      <c r="J1430" s="96">
        <v>192.4</v>
      </c>
    </row>
    <row r="1431" spans="8:10">
      <c r="H1431" s="51">
        <v>40828</v>
      </c>
      <c r="I1431" s="96">
        <v>191.3</v>
      </c>
      <c r="J1431" s="96">
        <v>191.2</v>
      </c>
    </row>
    <row r="1432" spans="8:10">
      <c r="H1432" s="51">
        <v>40829</v>
      </c>
      <c r="I1432" s="96">
        <v>191.1</v>
      </c>
      <c r="J1432" s="96">
        <v>191</v>
      </c>
    </row>
    <row r="1433" spans="8:10">
      <c r="H1433" s="51">
        <v>40830</v>
      </c>
      <c r="I1433" s="96">
        <v>190.6</v>
      </c>
      <c r="J1433" s="96">
        <v>190.5</v>
      </c>
    </row>
    <row r="1434" spans="8:10">
      <c r="H1434" s="51">
        <v>40833</v>
      </c>
      <c r="I1434" s="96">
        <v>189.8</v>
      </c>
      <c r="J1434" s="96">
        <v>189.3</v>
      </c>
    </row>
    <row r="1435" spans="8:10">
      <c r="H1435" s="51">
        <v>40834</v>
      </c>
      <c r="I1435" s="96">
        <v>188.9</v>
      </c>
      <c r="J1435" s="96">
        <v>188.2</v>
      </c>
    </row>
    <row r="1436" spans="8:10">
      <c r="H1436" s="51">
        <v>40835</v>
      </c>
      <c r="I1436" s="96">
        <v>189.3</v>
      </c>
      <c r="J1436" s="96">
        <v>188.6</v>
      </c>
    </row>
    <row r="1437" spans="8:10">
      <c r="H1437" s="51">
        <v>40836</v>
      </c>
      <c r="I1437" s="96">
        <v>189.3</v>
      </c>
      <c r="J1437" s="96">
        <v>188.7</v>
      </c>
    </row>
    <row r="1438" spans="8:10">
      <c r="H1438" s="51">
        <v>40837</v>
      </c>
      <c r="I1438" s="96">
        <v>188.7</v>
      </c>
      <c r="J1438" s="96">
        <v>188</v>
      </c>
    </row>
    <row r="1439" spans="8:10">
      <c r="H1439" s="51">
        <v>40840</v>
      </c>
      <c r="I1439" s="96">
        <v>187.1</v>
      </c>
      <c r="J1439" s="96">
        <v>186.1</v>
      </c>
    </row>
    <row r="1440" spans="8:10">
      <c r="H1440" s="51">
        <v>40841</v>
      </c>
      <c r="I1440" s="96">
        <v>186.4</v>
      </c>
      <c r="J1440" s="96">
        <v>185.3</v>
      </c>
    </row>
    <row r="1441" spans="8:10">
      <c r="H1441" s="51">
        <v>40842</v>
      </c>
      <c r="I1441" s="96">
        <v>186.2</v>
      </c>
      <c r="J1441" s="96">
        <v>185.1</v>
      </c>
    </row>
    <row r="1442" spans="8:10">
      <c r="H1442" s="51">
        <v>40843</v>
      </c>
      <c r="I1442" s="96">
        <v>186.6</v>
      </c>
      <c r="J1442" s="96">
        <v>185.5</v>
      </c>
    </row>
    <row r="1443" spans="8:10">
      <c r="H1443" s="51">
        <v>40844</v>
      </c>
      <c r="I1443" s="96">
        <v>187.1</v>
      </c>
      <c r="J1443" s="96">
        <v>186.1</v>
      </c>
    </row>
    <row r="1444" spans="8:10">
      <c r="H1444" s="51">
        <v>40847</v>
      </c>
      <c r="I1444" s="96">
        <v>186.4</v>
      </c>
      <c r="J1444" s="96">
        <v>185.2</v>
      </c>
    </row>
    <row r="1445" spans="8:10">
      <c r="H1445" s="51">
        <v>40848</v>
      </c>
      <c r="I1445" s="96">
        <v>186.1</v>
      </c>
      <c r="J1445" s="96">
        <v>185.1</v>
      </c>
    </row>
    <row r="1446" spans="8:10">
      <c r="H1446" s="51">
        <v>40849</v>
      </c>
      <c r="I1446" s="96">
        <v>185.6</v>
      </c>
      <c r="J1446" s="96">
        <v>184.3</v>
      </c>
    </row>
    <row r="1447" spans="8:10">
      <c r="H1447" s="51">
        <v>40850</v>
      </c>
      <c r="I1447" s="96">
        <v>185.1</v>
      </c>
      <c r="J1447" s="96">
        <v>183.8</v>
      </c>
    </row>
    <row r="1448" spans="8:10">
      <c r="H1448" s="51">
        <v>40851</v>
      </c>
      <c r="I1448" s="96">
        <v>184.5</v>
      </c>
      <c r="J1448" s="96">
        <v>183</v>
      </c>
    </row>
    <row r="1449" spans="8:10">
      <c r="H1449" s="51">
        <v>40854</v>
      </c>
      <c r="I1449" s="96">
        <v>184.1</v>
      </c>
      <c r="J1449" s="96">
        <v>182.4</v>
      </c>
    </row>
    <row r="1450" spans="8:10">
      <c r="H1450" s="51">
        <v>40855</v>
      </c>
      <c r="I1450" s="96">
        <v>184.6</v>
      </c>
      <c r="J1450" s="96">
        <v>183</v>
      </c>
    </row>
    <row r="1451" spans="8:10">
      <c r="H1451" s="51">
        <v>40856</v>
      </c>
      <c r="I1451" s="96">
        <v>184.4</v>
      </c>
      <c r="J1451" s="96">
        <v>182.7</v>
      </c>
    </row>
    <row r="1452" spans="8:10">
      <c r="H1452" s="51">
        <v>40857</v>
      </c>
      <c r="I1452" s="96">
        <v>184.4</v>
      </c>
      <c r="J1452" s="96">
        <v>182.8</v>
      </c>
    </row>
    <row r="1453" spans="8:10">
      <c r="H1453" s="51">
        <v>40858</v>
      </c>
      <c r="I1453" s="96">
        <v>185.1</v>
      </c>
      <c r="J1453" s="96">
        <v>183.6</v>
      </c>
    </row>
    <row r="1454" spans="8:10">
      <c r="H1454" s="51">
        <v>40861</v>
      </c>
      <c r="I1454" s="96">
        <v>184.7</v>
      </c>
      <c r="J1454" s="96">
        <v>183.1</v>
      </c>
    </row>
    <row r="1455" spans="8:10">
      <c r="H1455" s="51">
        <v>40862</v>
      </c>
      <c r="I1455" s="96">
        <v>184.6</v>
      </c>
      <c r="J1455" s="96">
        <v>183</v>
      </c>
    </row>
    <row r="1456" spans="8:10">
      <c r="H1456" s="51">
        <v>40863</v>
      </c>
      <c r="I1456" s="96">
        <v>184.2</v>
      </c>
      <c r="J1456" s="96">
        <v>182.5</v>
      </c>
    </row>
    <row r="1457" spans="8:10">
      <c r="H1457" s="51">
        <v>40864</v>
      </c>
      <c r="I1457" s="96">
        <v>184.3</v>
      </c>
      <c r="J1457" s="96">
        <v>182.6</v>
      </c>
    </row>
    <row r="1458" spans="8:10">
      <c r="H1458" s="51">
        <v>40865</v>
      </c>
      <c r="I1458" s="96">
        <v>183.9</v>
      </c>
      <c r="J1458" s="96">
        <v>182.1</v>
      </c>
    </row>
    <row r="1459" spans="8:10">
      <c r="H1459" s="51">
        <v>40868</v>
      </c>
      <c r="I1459" s="96">
        <v>183.6</v>
      </c>
      <c r="J1459" s="96">
        <v>181.9</v>
      </c>
    </row>
    <row r="1460" spans="8:10">
      <c r="H1460" s="51">
        <v>40869</v>
      </c>
      <c r="I1460" s="96">
        <v>183.6</v>
      </c>
      <c r="J1460" s="96">
        <v>181.7</v>
      </c>
    </row>
    <row r="1461" spans="8:10">
      <c r="H1461" s="51">
        <v>40870</v>
      </c>
      <c r="I1461" s="96">
        <v>184.2</v>
      </c>
      <c r="J1461" s="96">
        <v>182.4</v>
      </c>
    </row>
    <row r="1462" spans="8:10">
      <c r="H1462" s="51">
        <v>40871</v>
      </c>
      <c r="I1462" s="96">
        <v>183.9</v>
      </c>
      <c r="J1462" s="96">
        <v>182.1</v>
      </c>
    </row>
    <row r="1463" spans="8:10">
      <c r="H1463" s="51">
        <v>40872</v>
      </c>
      <c r="I1463" s="96">
        <v>184.1</v>
      </c>
      <c r="J1463" s="96">
        <v>182.5</v>
      </c>
    </row>
    <row r="1464" spans="8:10">
      <c r="H1464" s="51">
        <v>40875</v>
      </c>
      <c r="I1464" s="96">
        <v>184.3</v>
      </c>
      <c r="J1464" s="96">
        <v>182.8</v>
      </c>
    </row>
    <row r="1465" spans="8:10">
      <c r="H1465" s="51">
        <v>40876</v>
      </c>
      <c r="I1465" s="96">
        <v>184.6</v>
      </c>
      <c r="J1465" s="96">
        <v>183.1</v>
      </c>
    </row>
    <row r="1466" spans="8:10">
      <c r="H1466" s="51">
        <v>40877</v>
      </c>
      <c r="I1466" s="96">
        <v>184.2</v>
      </c>
      <c r="J1466" s="96">
        <v>182.7</v>
      </c>
    </row>
    <row r="1467" spans="8:10">
      <c r="H1467" s="51">
        <v>40878</v>
      </c>
      <c r="I1467" s="96">
        <v>185.6</v>
      </c>
      <c r="J1467" s="96">
        <v>184.4</v>
      </c>
    </row>
    <row r="1468" spans="8:10">
      <c r="H1468" s="51">
        <v>40879</v>
      </c>
      <c r="I1468" s="96">
        <v>184.7</v>
      </c>
      <c r="J1468" s="96">
        <v>183.3</v>
      </c>
    </row>
    <row r="1469" spans="8:10">
      <c r="H1469" s="51">
        <v>40882</v>
      </c>
      <c r="I1469" s="96">
        <v>185.2</v>
      </c>
      <c r="J1469" s="96">
        <v>183.9</v>
      </c>
    </row>
    <row r="1470" spans="8:10">
      <c r="H1470" s="51">
        <v>40883</v>
      </c>
      <c r="I1470" s="96">
        <v>184.5</v>
      </c>
      <c r="J1470" s="96">
        <v>183.1</v>
      </c>
    </row>
    <row r="1471" spans="8:10">
      <c r="H1471" s="51">
        <v>40884</v>
      </c>
      <c r="I1471" s="96">
        <v>186.6</v>
      </c>
      <c r="J1471" s="96">
        <v>185.6</v>
      </c>
    </row>
    <row r="1472" spans="8:10">
      <c r="H1472" s="51">
        <v>40885</v>
      </c>
      <c r="I1472" s="96">
        <v>186.6</v>
      </c>
      <c r="J1472" s="96">
        <v>185.5</v>
      </c>
    </row>
    <row r="1473" spans="8:10">
      <c r="H1473" s="51">
        <v>40886</v>
      </c>
      <c r="I1473" s="96">
        <v>186.7</v>
      </c>
      <c r="J1473" s="96">
        <v>185.6</v>
      </c>
    </row>
    <row r="1474" spans="8:10">
      <c r="H1474" s="51">
        <v>40889</v>
      </c>
      <c r="I1474" s="96">
        <v>187.3</v>
      </c>
      <c r="J1474" s="96">
        <v>186.5</v>
      </c>
    </row>
    <row r="1475" spans="8:10">
      <c r="H1475" s="51">
        <v>40890</v>
      </c>
      <c r="I1475" s="96">
        <v>188.4</v>
      </c>
      <c r="J1475" s="96">
        <v>187.9</v>
      </c>
    </row>
    <row r="1476" spans="8:10">
      <c r="H1476" s="51">
        <v>40891</v>
      </c>
      <c r="I1476" s="96">
        <v>188.8</v>
      </c>
      <c r="J1476" s="96">
        <v>188.2</v>
      </c>
    </row>
    <row r="1477" spans="8:10">
      <c r="H1477" s="51">
        <v>40892</v>
      </c>
      <c r="I1477" s="96">
        <v>189.3</v>
      </c>
      <c r="J1477" s="96">
        <v>188.9</v>
      </c>
    </row>
    <row r="1478" spans="8:10">
      <c r="H1478" s="51">
        <v>40893</v>
      </c>
      <c r="I1478" s="96">
        <v>189.9</v>
      </c>
      <c r="J1478" s="96">
        <v>189.6</v>
      </c>
    </row>
    <row r="1479" spans="8:10">
      <c r="H1479" s="51">
        <v>40896</v>
      </c>
      <c r="I1479" s="96">
        <v>190.3</v>
      </c>
      <c r="J1479" s="96">
        <v>190.1</v>
      </c>
    </row>
    <row r="1480" spans="8:10">
      <c r="H1480" s="51">
        <v>40897</v>
      </c>
      <c r="I1480" s="96">
        <v>189.8</v>
      </c>
      <c r="J1480" s="96">
        <v>189.5</v>
      </c>
    </row>
    <row r="1481" spans="8:10">
      <c r="H1481" s="51">
        <v>40898</v>
      </c>
      <c r="I1481" s="96">
        <v>190.3</v>
      </c>
      <c r="J1481" s="96">
        <v>190.1</v>
      </c>
    </row>
    <row r="1482" spans="8:10">
      <c r="H1482" s="51">
        <v>40899</v>
      </c>
      <c r="I1482" s="96">
        <v>190.3</v>
      </c>
      <c r="J1482" s="96">
        <v>190.1</v>
      </c>
    </row>
    <row r="1483" spans="8:10">
      <c r="H1483" s="51">
        <v>40900</v>
      </c>
      <c r="I1483" s="96">
        <v>191</v>
      </c>
      <c r="J1483" s="96">
        <v>191.2</v>
      </c>
    </row>
    <row r="1484" spans="8:10">
      <c r="H1484" s="51">
        <v>40903</v>
      </c>
      <c r="I1484" s="96">
        <v>190.6</v>
      </c>
      <c r="J1484" s="96">
        <v>190.7</v>
      </c>
    </row>
    <row r="1485" spans="8:10">
      <c r="H1485" s="51">
        <v>40904</v>
      </c>
      <c r="I1485" s="96">
        <v>190.7</v>
      </c>
      <c r="J1485" s="96">
        <v>190.6</v>
      </c>
    </row>
    <row r="1486" spans="8:10">
      <c r="H1486" s="51">
        <v>40905</v>
      </c>
      <c r="I1486" s="96">
        <v>190.5</v>
      </c>
      <c r="J1486" s="96">
        <v>190.6</v>
      </c>
    </row>
    <row r="1487" spans="8:10">
      <c r="H1487" s="51">
        <v>40906</v>
      </c>
      <c r="I1487" s="96">
        <v>189.9</v>
      </c>
      <c r="J1487" s="96">
        <v>189.8</v>
      </c>
    </row>
    <row r="1488" spans="8:10">
      <c r="H1488" s="51">
        <v>40907</v>
      </c>
      <c r="I1488" s="96">
        <v>190</v>
      </c>
      <c r="J1488" s="96">
        <v>190</v>
      </c>
    </row>
    <row r="1489" spans="8:10">
      <c r="H1489" s="51">
        <v>40908</v>
      </c>
      <c r="I1489" s="96">
        <v>189.9</v>
      </c>
      <c r="J1489" s="96">
        <v>189.9</v>
      </c>
    </row>
    <row r="1490" spans="8:10">
      <c r="H1490" s="51">
        <v>40912</v>
      </c>
      <c r="I1490" s="96">
        <v>192.6</v>
      </c>
      <c r="J1490" s="96">
        <v>193</v>
      </c>
    </row>
    <row r="1491" spans="8:10">
      <c r="H1491" s="51">
        <v>40913</v>
      </c>
      <c r="I1491" s="96">
        <v>193</v>
      </c>
      <c r="J1491" s="96">
        <v>193.6</v>
      </c>
    </row>
    <row r="1492" spans="8:10">
      <c r="H1492" s="51">
        <v>40914</v>
      </c>
      <c r="I1492" s="96">
        <v>192.6</v>
      </c>
      <c r="J1492" s="96">
        <v>193.1</v>
      </c>
    </row>
    <row r="1493" spans="8:10">
      <c r="H1493" s="51">
        <v>40917</v>
      </c>
      <c r="I1493" s="96">
        <v>195</v>
      </c>
      <c r="J1493" s="96">
        <v>196</v>
      </c>
    </row>
    <row r="1494" spans="8:10">
      <c r="H1494" s="51">
        <v>40918</v>
      </c>
      <c r="I1494" s="96">
        <v>193.6</v>
      </c>
      <c r="J1494" s="96">
        <v>194.3</v>
      </c>
    </row>
    <row r="1495" spans="8:10">
      <c r="H1495" s="51">
        <v>40919</v>
      </c>
      <c r="I1495" s="96">
        <v>193.4</v>
      </c>
      <c r="J1495" s="96">
        <v>194.1</v>
      </c>
    </row>
    <row r="1496" spans="8:10">
      <c r="H1496" s="51">
        <v>40920</v>
      </c>
      <c r="I1496" s="96">
        <v>194.9</v>
      </c>
      <c r="J1496" s="96">
        <v>195.7</v>
      </c>
    </row>
    <row r="1497" spans="8:10">
      <c r="H1497" s="51">
        <v>40921</v>
      </c>
      <c r="I1497" s="96">
        <v>195.4</v>
      </c>
      <c r="J1497" s="96">
        <v>196.4</v>
      </c>
    </row>
    <row r="1498" spans="8:10">
      <c r="H1498" s="51">
        <v>40924</v>
      </c>
      <c r="I1498" s="96">
        <v>197.7</v>
      </c>
      <c r="J1498" s="96">
        <v>199.2</v>
      </c>
    </row>
    <row r="1499" spans="8:10">
      <c r="H1499" s="51">
        <v>40925</v>
      </c>
      <c r="I1499" s="96">
        <v>198.4</v>
      </c>
      <c r="J1499" s="96">
        <v>200.1</v>
      </c>
    </row>
    <row r="1500" spans="8:10">
      <c r="H1500" s="51">
        <v>40926</v>
      </c>
      <c r="I1500" s="96">
        <v>200.1</v>
      </c>
      <c r="J1500" s="96">
        <v>202.1</v>
      </c>
    </row>
    <row r="1501" spans="8:10">
      <c r="H1501" s="51">
        <v>40927</v>
      </c>
      <c r="I1501" s="96">
        <v>200.7</v>
      </c>
      <c r="J1501" s="96">
        <v>202.8</v>
      </c>
    </row>
    <row r="1502" spans="8:10">
      <c r="H1502" s="51">
        <v>40928</v>
      </c>
      <c r="I1502" s="96">
        <v>202.5</v>
      </c>
      <c r="J1502" s="96">
        <v>204.9</v>
      </c>
    </row>
    <row r="1503" spans="8:10">
      <c r="H1503" s="51">
        <v>40938</v>
      </c>
      <c r="I1503" s="96">
        <v>204.7</v>
      </c>
      <c r="J1503" s="96">
        <v>207.4</v>
      </c>
    </row>
    <row r="1504" spans="8:10">
      <c r="H1504" s="51">
        <v>40939</v>
      </c>
      <c r="I1504" s="96">
        <v>203.7</v>
      </c>
      <c r="J1504" s="96">
        <v>206.2</v>
      </c>
    </row>
    <row r="1505" spans="8:10">
      <c r="H1505" s="51">
        <v>40940</v>
      </c>
      <c r="I1505" s="96">
        <v>203.9</v>
      </c>
      <c r="J1505" s="96">
        <v>206.4</v>
      </c>
    </row>
    <row r="1506" spans="8:10">
      <c r="H1506" s="51">
        <v>40941</v>
      </c>
      <c r="I1506" s="96">
        <v>204.7</v>
      </c>
      <c r="J1506" s="96">
        <v>207.5</v>
      </c>
    </row>
    <row r="1507" spans="8:10">
      <c r="H1507" s="51">
        <v>40942</v>
      </c>
      <c r="I1507" s="96">
        <v>202.9</v>
      </c>
      <c r="J1507" s="96">
        <v>205.2</v>
      </c>
    </row>
    <row r="1508" spans="8:10">
      <c r="H1508" s="51">
        <v>40945</v>
      </c>
      <c r="I1508" s="96">
        <v>200.5</v>
      </c>
      <c r="J1508" s="96">
        <v>202.4</v>
      </c>
    </row>
    <row r="1509" spans="8:10">
      <c r="H1509" s="51">
        <v>40946</v>
      </c>
      <c r="I1509" s="96">
        <v>201</v>
      </c>
      <c r="J1509" s="96">
        <v>203</v>
      </c>
    </row>
    <row r="1510" spans="8:10">
      <c r="H1510" s="51">
        <v>40947</v>
      </c>
      <c r="I1510" s="96">
        <v>200.5</v>
      </c>
      <c r="J1510" s="96">
        <v>202.5</v>
      </c>
    </row>
    <row r="1511" spans="8:10">
      <c r="H1511" s="51">
        <v>40948</v>
      </c>
      <c r="I1511" s="96">
        <v>201.1</v>
      </c>
      <c r="J1511" s="96">
        <v>203.2</v>
      </c>
    </row>
    <row r="1512" spans="8:10">
      <c r="H1512" s="51">
        <v>40949</v>
      </c>
      <c r="I1512" s="96">
        <v>200.7</v>
      </c>
      <c r="J1512" s="96">
        <v>202.7</v>
      </c>
    </row>
    <row r="1513" spans="8:10">
      <c r="H1513" s="51">
        <v>40952</v>
      </c>
      <c r="I1513" s="96">
        <v>200.3</v>
      </c>
      <c r="J1513" s="96">
        <v>202.4</v>
      </c>
    </row>
    <row r="1514" spans="8:10">
      <c r="H1514" s="51">
        <v>40953</v>
      </c>
      <c r="I1514" s="96">
        <v>201.1</v>
      </c>
      <c r="J1514" s="96">
        <v>203.3</v>
      </c>
    </row>
    <row r="1515" spans="8:10">
      <c r="H1515" s="51">
        <v>40954</v>
      </c>
      <c r="I1515" s="96">
        <v>201.3</v>
      </c>
      <c r="J1515" s="96">
        <v>203.6</v>
      </c>
    </row>
    <row r="1516" spans="8:10">
      <c r="H1516" s="51">
        <v>40955</v>
      </c>
      <c r="I1516" s="96">
        <v>201.3</v>
      </c>
      <c r="J1516" s="96">
        <v>203.5</v>
      </c>
    </row>
    <row r="1517" spans="8:10">
      <c r="H1517" s="51">
        <v>40956</v>
      </c>
      <c r="I1517" s="96">
        <v>201.3</v>
      </c>
      <c r="J1517" s="96">
        <v>203.5</v>
      </c>
    </row>
    <row r="1518" spans="8:10">
      <c r="H1518" s="51">
        <v>40959</v>
      </c>
      <c r="I1518" s="96">
        <v>201.1</v>
      </c>
      <c r="J1518" s="96">
        <v>202.9</v>
      </c>
    </row>
    <row r="1519" spans="8:10">
      <c r="H1519" s="51">
        <v>40960</v>
      </c>
      <c r="I1519" s="96">
        <v>200.8</v>
      </c>
      <c r="J1519" s="96">
        <v>202.6</v>
      </c>
    </row>
    <row r="1520" spans="8:10">
      <c r="H1520" s="51">
        <v>40961</v>
      </c>
      <c r="I1520" s="96">
        <v>200.2</v>
      </c>
      <c r="J1520" s="96">
        <v>201.9</v>
      </c>
    </row>
    <row r="1521" spans="8:10">
      <c r="H1521" s="51">
        <v>40962</v>
      </c>
      <c r="I1521" s="96">
        <v>200.4</v>
      </c>
      <c r="J1521" s="96">
        <v>202.2</v>
      </c>
    </row>
    <row r="1522" spans="8:10">
      <c r="H1522" s="51">
        <v>40963</v>
      </c>
      <c r="I1522" s="96">
        <v>201.6</v>
      </c>
      <c r="J1522" s="96">
        <v>203.4</v>
      </c>
    </row>
    <row r="1523" spans="8:10">
      <c r="H1523" s="51">
        <v>40966</v>
      </c>
      <c r="I1523" s="96">
        <v>200.9</v>
      </c>
      <c r="J1523" s="96">
        <v>202.7</v>
      </c>
    </row>
    <row r="1524" spans="8:10">
      <c r="H1524" s="51">
        <v>40967</v>
      </c>
      <c r="I1524" s="96">
        <v>201.1</v>
      </c>
      <c r="J1524" s="96">
        <v>202.8</v>
      </c>
    </row>
    <row r="1525" spans="8:10">
      <c r="H1525" s="51">
        <v>40968</v>
      </c>
      <c r="I1525" s="96">
        <v>200.5</v>
      </c>
      <c r="J1525" s="96">
        <v>202.2</v>
      </c>
    </row>
    <row r="1526" spans="8:10">
      <c r="H1526" s="51">
        <v>40969</v>
      </c>
      <c r="I1526" s="96">
        <v>200.1</v>
      </c>
      <c r="J1526" s="96">
        <v>201.6</v>
      </c>
    </row>
    <row r="1527" spans="8:10">
      <c r="H1527" s="51">
        <v>40970</v>
      </c>
      <c r="I1527" s="96">
        <v>200.6</v>
      </c>
      <c r="J1527" s="96">
        <v>202.3</v>
      </c>
    </row>
    <row r="1528" spans="8:10">
      <c r="H1528" s="51">
        <v>40973</v>
      </c>
      <c r="I1528" s="96">
        <v>201.5</v>
      </c>
      <c r="J1528" s="96">
        <v>203.7</v>
      </c>
    </row>
    <row r="1529" spans="8:10">
      <c r="H1529" s="51">
        <v>40974</v>
      </c>
      <c r="I1529" s="96">
        <v>202.9</v>
      </c>
      <c r="J1529" s="96">
        <v>205.4</v>
      </c>
    </row>
    <row r="1530" spans="8:10">
      <c r="H1530" s="51">
        <v>40975</v>
      </c>
      <c r="I1530" s="96">
        <v>203.2</v>
      </c>
      <c r="J1530" s="96">
        <v>205.6</v>
      </c>
    </row>
    <row r="1531" spans="8:10">
      <c r="H1531" s="51">
        <v>40976</v>
      </c>
      <c r="I1531" s="96">
        <v>204.3</v>
      </c>
      <c r="J1531" s="96">
        <v>206.9</v>
      </c>
    </row>
    <row r="1532" spans="8:10">
      <c r="H1532" s="51">
        <v>40977</v>
      </c>
      <c r="I1532" s="96">
        <v>203.3</v>
      </c>
      <c r="J1532" s="96">
        <v>205.7</v>
      </c>
    </row>
    <row r="1533" spans="8:10">
      <c r="H1533" s="51">
        <v>40980</v>
      </c>
      <c r="I1533" s="96">
        <v>204.9</v>
      </c>
      <c r="J1533" s="96">
        <v>207.6</v>
      </c>
    </row>
    <row r="1534" spans="8:10">
      <c r="H1534" s="51">
        <v>40981</v>
      </c>
      <c r="I1534" s="96">
        <v>204.4</v>
      </c>
      <c r="J1534" s="96">
        <v>207.2</v>
      </c>
    </row>
    <row r="1535" spans="8:10">
      <c r="H1535" s="51">
        <v>40982</v>
      </c>
      <c r="I1535" s="96">
        <v>205.3</v>
      </c>
      <c r="J1535" s="96">
        <v>208</v>
      </c>
    </row>
    <row r="1536" spans="8:10">
      <c r="H1536" s="51">
        <v>40983</v>
      </c>
      <c r="I1536" s="96">
        <v>205.9</v>
      </c>
      <c r="J1536" s="96">
        <v>208.7</v>
      </c>
    </row>
    <row r="1537" spans="8:10">
      <c r="H1537" s="51">
        <v>40984</v>
      </c>
      <c r="I1537" s="96">
        <v>205.8</v>
      </c>
      <c r="J1537" s="96">
        <v>208.7</v>
      </c>
    </row>
    <row r="1538" spans="8:10">
      <c r="H1538" s="51">
        <v>40987</v>
      </c>
      <c r="I1538" s="96">
        <v>204.1</v>
      </c>
      <c r="J1538" s="96">
        <v>206.6</v>
      </c>
    </row>
    <row r="1539" spans="8:10">
      <c r="H1539" s="51">
        <v>40988</v>
      </c>
      <c r="I1539" s="96">
        <v>204.8</v>
      </c>
      <c r="J1539" s="96">
        <v>207.5</v>
      </c>
    </row>
    <row r="1540" spans="8:10">
      <c r="H1540" s="51">
        <v>40989</v>
      </c>
      <c r="I1540" s="96">
        <v>203.9</v>
      </c>
      <c r="J1540" s="96">
        <v>206.4</v>
      </c>
    </row>
    <row r="1541" spans="8:10">
      <c r="H1541" s="51">
        <v>40990</v>
      </c>
      <c r="I1541" s="96">
        <v>204.5</v>
      </c>
      <c r="J1541" s="96">
        <v>206.7</v>
      </c>
    </row>
    <row r="1542" spans="8:10">
      <c r="H1542" s="51">
        <v>40991</v>
      </c>
      <c r="I1542" s="96">
        <v>203.9</v>
      </c>
      <c r="J1542" s="96">
        <v>206.4</v>
      </c>
    </row>
    <row r="1543" spans="8:10">
      <c r="H1543" s="51">
        <v>40994</v>
      </c>
      <c r="I1543" s="96">
        <v>203.4</v>
      </c>
      <c r="J1543" s="96">
        <v>205.8</v>
      </c>
    </row>
    <row r="1544" spans="8:10">
      <c r="H1544" s="51">
        <v>40995</v>
      </c>
      <c r="I1544" s="96">
        <v>202.8</v>
      </c>
      <c r="J1544" s="96">
        <v>205</v>
      </c>
    </row>
    <row r="1545" spans="8:10">
      <c r="H1545" s="51">
        <v>40996</v>
      </c>
      <c r="I1545" s="96">
        <v>203</v>
      </c>
      <c r="J1545" s="96">
        <v>205.4</v>
      </c>
    </row>
    <row r="1546" spans="8:10">
      <c r="H1546" s="51">
        <v>40997</v>
      </c>
      <c r="I1546" s="96">
        <v>202.1</v>
      </c>
      <c r="J1546" s="96">
        <v>204.2</v>
      </c>
    </row>
    <row r="1547" spans="8:10">
      <c r="H1547" s="51">
        <v>40998</v>
      </c>
      <c r="I1547" s="96">
        <v>200.9</v>
      </c>
      <c r="J1547" s="96">
        <v>202.8</v>
      </c>
    </row>
    <row r="1548" spans="8:10">
      <c r="H1548" s="51">
        <v>41001</v>
      </c>
      <c r="I1548" s="96">
        <v>200.6</v>
      </c>
      <c r="J1548" s="96">
        <v>202.3</v>
      </c>
    </row>
    <row r="1549" spans="8:10">
      <c r="H1549" s="51">
        <v>41002</v>
      </c>
      <c r="I1549" s="96">
        <v>198.7</v>
      </c>
      <c r="J1549" s="96">
        <v>200</v>
      </c>
    </row>
    <row r="1550" spans="8:10">
      <c r="H1550" s="51">
        <v>41003</v>
      </c>
      <c r="I1550" s="96">
        <v>199.1</v>
      </c>
      <c r="J1550" s="96">
        <v>200.3</v>
      </c>
    </row>
    <row r="1551" spans="8:10">
      <c r="H1551" s="51">
        <v>41004</v>
      </c>
      <c r="I1551" s="96">
        <v>200.6</v>
      </c>
      <c r="J1551" s="96">
        <v>202</v>
      </c>
    </row>
    <row r="1552" spans="8:10">
      <c r="H1552" s="51">
        <v>41005</v>
      </c>
      <c r="I1552" s="96">
        <v>200.6</v>
      </c>
      <c r="J1552" s="96">
        <v>202.2</v>
      </c>
    </row>
    <row r="1553" spans="8:10">
      <c r="H1553" s="51">
        <v>41008</v>
      </c>
      <c r="I1553" s="96">
        <v>199.6</v>
      </c>
      <c r="J1553" s="96">
        <v>200.8</v>
      </c>
    </row>
    <row r="1554" spans="8:10">
      <c r="H1554" s="51">
        <v>41009</v>
      </c>
      <c r="I1554" s="96">
        <v>199.6</v>
      </c>
      <c r="J1554" s="96">
        <v>200.9</v>
      </c>
    </row>
    <row r="1555" spans="8:10">
      <c r="H1555" s="51">
        <v>41010</v>
      </c>
      <c r="I1555" s="96">
        <v>199.3</v>
      </c>
      <c r="J1555" s="96">
        <v>200.4</v>
      </c>
    </row>
    <row r="1556" spans="8:10">
      <c r="H1556" s="51">
        <v>41011</v>
      </c>
      <c r="I1556" s="96">
        <v>198.3</v>
      </c>
      <c r="J1556" s="96">
        <v>199.2</v>
      </c>
    </row>
    <row r="1557" spans="8:10">
      <c r="H1557" s="51">
        <v>41012</v>
      </c>
      <c r="I1557" s="96">
        <v>198.2</v>
      </c>
      <c r="J1557" s="96">
        <v>199.1</v>
      </c>
    </row>
    <row r="1558" spans="8:10">
      <c r="H1558" s="51">
        <v>41015</v>
      </c>
      <c r="I1558" s="96">
        <v>198</v>
      </c>
      <c r="J1558" s="96">
        <v>198.8</v>
      </c>
    </row>
    <row r="1559" spans="8:10">
      <c r="H1559" s="51">
        <v>41016</v>
      </c>
      <c r="I1559" s="96">
        <v>198.6</v>
      </c>
      <c r="J1559" s="96">
        <v>199.7</v>
      </c>
    </row>
    <row r="1560" spans="8:10">
      <c r="H1560" s="51">
        <v>41017</v>
      </c>
      <c r="I1560" s="96">
        <v>199.6</v>
      </c>
      <c r="J1560" s="96">
        <v>200.8</v>
      </c>
    </row>
    <row r="1561" spans="8:10">
      <c r="H1561" s="51">
        <v>41018</v>
      </c>
      <c r="I1561" s="96">
        <v>198.9</v>
      </c>
      <c r="J1561" s="96">
        <v>200</v>
      </c>
    </row>
    <row r="1562" spans="8:10">
      <c r="H1562" s="51">
        <v>41019</v>
      </c>
      <c r="I1562" s="96">
        <v>198.9</v>
      </c>
      <c r="J1562" s="96">
        <v>200.1</v>
      </c>
    </row>
    <row r="1563" spans="8:10">
      <c r="H1563" s="51">
        <v>41022</v>
      </c>
      <c r="I1563" s="96">
        <v>199.4</v>
      </c>
      <c r="J1563" s="96">
        <v>200.5</v>
      </c>
    </row>
    <row r="1564" spans="8:10">
      <c r="H1564" s="51">
        <v>41023</v>
      </c>
      <c r="I1564" s="96">
        <v>199.7</v>
      </c>
      <c r="J1564" s="96">
        <v>201</v>
      </c>
    </row>
    <row r="1565" spans="8:10">
      <c r="H1565" s="51">
        <v>41024</v>
      </c>
      <c r="I1565" s="96">
        <v>200.2</v>
      </c>
      <c r="J1565" s="96">
        <v>201.5</v>
      </c>
    </row>
    <row r="1566" spans="8:10">
      <c r="H1566" s="51">
        <v>41025</v>
      </c>
      <c r="I1566" s="96">
        <v>201.3</v>
      </c>
      <c r="J1566" s="96">
        <v>202.9</v>
      </c>
    </row>
    <row r="1567" spans="8:10">
      <c r="H1567" s="51">
        <v>41026</v>
      </c>
      <c r="I1567" s="96">
        <v>201.8</v>
      </c>
      <c r="J1567" s="96">
        <v>203.5</v>
      </c>
    </row>
    <row r="1568" spans="8:10">
      <c r="H1568" s="51">
        <v>41029</v>
      </c>
      <c r="I1568" s="96">
        <v>202.6</v>
      </c>
      <c r="J1568" s="96">
        <v>204.4</v>
      </c>
    </row>
    <row r="1569" spans="8:10">
      <c r="H1569" s="51">
        <v>41030</v>
      </c>
      <c r="I1569" s="96">
        <v>203.1</v>
      </c>
      <c r="J1569" s="96">
        <v>205</v>
      </c>
    </row>
    <row r="1570" spans="8:10">
      <c r="H1570" s="51">
        <v>41031</v>
      </c>
      <c r="I1570" s="96">
        <v>203.7</v>
      </c>
      <c r="J1570" s="96">
        <v>205.7</v>
      </c>
    </row>
    <row r="1571" spans="8:10">
      <c r="H1571" s="51">
        <v>41032</v>
      </c>
      <c r="I1571" s="96">
        <v>203.3</v>
      </c>
      <c r="J1571" s="96">
        <v>205.2</v>
      </c>
    </row>
    <row r="1572" spans="8:10">
      <c r="H1572" s="51">
        <v>41033</v>
      </c>
      <c r="I1572" s="96">
        <v>203.8</v>
      </c>
      <c r="J1572" s="96">
        <v>205.8</v>
      </c>
    </row>
    <row r="1573" spans="8:10">
      <c r="H1573" s="51">
        <v>41036</v>
      </c>
      <c r="I1573" s="96">
        <v>202</v>
      </c>
      <c r="J1573" s="96">
        <v>203.6</v>
      </c>
    </row>
    <row r="1574" spans="8:10">
      <c r="H1574" s="51">
        <v>41037</v>
      </c>
      <c r="I1574" s="96">
        <v>202.5</v>
      </c>
      <c r="J1574" s="96">
        <v>204.3</v>
      </c>
    </row>
    <row r="1575" spans="8:10">
      <c r="H1575" s="51">
        <v>41038</v>
      </c>
      <c r="I1575" s="96">
        <v>201.4</v>
      </c>
      <c r="J1575" s="96">
        <v>202.9</v>
      </c>
    </row>
    <row r="1576" spans="8:10">
      <c r="H1576" s="51">
        <v>41039</v>
      </c>
      <c r="I1576" s="96">
        <v>201.6</v>
      </c>
      <c r="J1576" s="96">
        <v>203.2</v>
      </c>
    </row>
    <row r="1577" spans="8:10">
      <c r="H1577" s="51">
        <v>41040</v>
      </c>
      <c r="I1577" s="96">
        <v>200.6</v>
      </c>
      <c r="J1577" s="96">
        <v>202</v>
      </c>
    </row>
    <row r="1578" spans="8:10">
      <c r="H1578" s="51">
        <v>41043</v>
      </c>
      <c r="I1578" s="96">
        <v>199.8</v>
      </c>
      <c r="J1578" s="96">
        <v>201</v>
      </c>
    </row>
    <row r="1579" spans="8:10">
      <c r="H1579" s="51">
        <v>41044</v>
      </c>
      <c r="I1579" s="96">
        <v>199.4</v>
      </c>
      <c r="J1579" s="96">
        <v>200.5</v>
      </c>
    </row>
    <row r="1580" spans="8:10">
      <c r="H1580" s="51">
        <v>41045</v>
      </c>
      <c r="I1580" s="96">
        <v>199.9</v>
      </c>
      <c r="J1580" s="96">
        <v>201.1</v>
      </c>
    </row>
    <row r="1581" spans="8:10">
      <c r="H1581" s="51">
        <v>41046</v>
      </c>
      <c r="I1581" s="96">
        <v>199.5</v>
      </c>
      <c r="J1581" s="96">
        <v>200.6</v>
      </c>
    </row>
    <row r="1582" spans="8:10">
      <c r="H1582" s="51">
        <v>41047</v>
      </c>
      <c r="I1582" s="96">
        <v>199.8</v>
      </c>
      <c r="J1582" s="96">
        <v>201</v>
      </c>
    </row>
    <row r="1583" spans="8:10">
      <c r="H1583" s="51">
        <v>41050</v>
      </c>
      <c r="I1583" s="96">
        <v>198.8</v>
      </c>
      <c r="J1583" s="96">
        <v>199.8</v>
      </c>
    </row>
    <row r="1584" spans="8:10">
      <c r="H1584" s="51">
        <v>41051</v>
      </c>
      <c r="I1584" s="96">
        <v>199</v>
      </c>
      <c r="J1584" s="96">
        <v>200</v>
      </c>
    </row>
    <row r="1585" spans="8:10">
      <c r="H1585" s="51">
        <v>41052</v>
      </c>
      <c r="I1585" s="96">
        <v>198.6</v>
      </c>
      <c r="J1585" s="96">
        <v>199.5</v>
      </c>
    </row>
    <row r="1586" spans="8:10">
      <c r="H1586" s="51">
        <v>41053</v>
      </c>
      <c r="I1586" s="96">
        <v>197.7</v>
      </c>
      <c r="J1586" s="96">
        <v>198.5</v>
      </c>
    </row>
    <row r="1587" spans="8:10">
      <c r="H1587" s="51">
        <v>41054</v>
      </c>
      <c r="I1587" s="96">
        <v>197.7</v>
      </c>
      <c r="J1587" s="96">
        <v>198.4</v>
      </c>
    </row>
    <row r="1588" spans="8:10">
      <c r="H1588" s="51">
        <v>41057</v>
      </c>
      <c r="I1588" s="96">
        <v>196.6</v>
      </c>
      <c r="J1588" s="96">
        <v>197.2</v>
      </c>
    </row>
    <row r="1589" spans="8:10">
      <c r="H1589" s="51">
        <v>41058</v>
      </c>
      <c r="I1589" s="96">
        <v>196.2</v>
      </c>
      <c r="J1589" s="96">
        <v>196.7</v>
      </c>
    </row>
    <row r="1590" spans="8:10">
      <c r="H1590" s="51">
        <v>41059</v>
      </c>
      <c r="I1590" s="96">
        <v>196.6</v>
      </c>
      <c r="J1590" s="96">
        <v>197.3</v>
      </c>
    </row>
    <row r="1591" spans="8:10">
      <c r="H1591" s="51">
        <v>41060</v>
      </c>
      <c r="I1591" s="96">
        <v>196.5</v>
      </c>
      <c r="J1591" s="96">
        <v>197.1</v>
      </c>
    </row>
    <row r="1592" spans="8:10">
      <c r="H1592" s="51">
        <v>41061</v>
      </c>
      <c r="I1592" s="96">
        <v>197</v>
      </c>
      <c r="J1592" s="96">
        <v>197.7</v>
      </c>
    </row>
    <row r="1593" spans="8:10">
      <c r="H1593" s="51">
        <v>41064</v>
      </c>
      <c r="I1593" s="96">
        <v>196.9</v>
      </c>
      <c r="J1593" s="96">
        <v>197.4</v>
      </c>
    </row>
    <row r="1594" spans="8:10">
      <c r="H1594" s="51">
        <v>41065</v>
      </c>
      <c r="I1594" s="96">
        <v>196.7</v>
      </c>
      <c r="J1594" s="96">
        <v>197.2</v>
      </c>
    </row>
    <row r="1595" spans="8:10">
      <c r="H1595" s="51">
        <v>41066</v>
      </c>
      <c r="I1595" s="96">
        <v>196.2</v>
      </c>
      <c r="J1595" s="96">
        <v>196.5</v>
      </c>
    </row>
    <row r="1596" spans="8:10">
      <c r="H1596" s="51">
        <v>41067</v>
      </c>
      <c r="I1596" s="96">
        <v>195.5</v>
      </c>
      <c r="J1596" s="96">
        <v>195.6</v>
      </c>
    </row>
    <row r="1597" spans="8:10">
      <c r="H1597" s="51">
        <v>41068</v>
      </c>
      <c r="I1597" s="96">
        <v>194.6</v>
      </c>
      <c r="J1597" s="96">
        <v>194.7</v>
      </c>
    </row>
    <row r="1598" spans="8:10">
      <c r="H1598" s="51">
        <v>41071</v>
      </c>
      <c r="I1598" s="96">
        <v>193.8</v>
      </c>
      <c r="J1598" s="96">
        <v>193.7</v>
      </c>
    </row>
    <row r="1599" spans="8:10">
      <c r="H1599" s="51">
        <v>41072</v>
      </c>
      <c r="I1599" s="96">
        <v>192.7</v>
      </c>
      <c r="J1599" s="96">
        <v>192.3</v>
      </c>
    </row>
    <row r="1600" spans="8:10">
      <c r="H1600" s="51">
        <v>41073</v>
      </c>
      <c r="I1600" s="96">
        <v>192.7</v>
      </c>
      <c r="J1600" s="96">
        <v>192.3</v>
      </c>
    </row>
    <row r="1601" spans="8:10">
      <c r="H1601" s="51">
        <v>41074</v>
      </c>
      <c r="I1601" s="96">
        <v>192.8</v>
      </c>
      <c r="J1601" s="96">
        <v>192.5</v>
      </c>
    </row>
    <row r="1602" spans="8:10">
      <c r="H1602" s="51">
        <v>41075</v>
      </c>
      <c r="I1602" s="96">
        <v>192.8</v>
      </c>
      <c r="J1602" s="96">
        <v>192.4</v>
      </c>
    </row>
    <row r="1603" spans="8:10">
      <c r="H1603" s="51">
        <v>41078</v>
      </c>
      <c r="I1603" s="96">
        <v>192.1</v>
      </c>
      <c r="J1603" s="96">
        <v>191.6</v>
      </c>
    </row>
    <row r="1604" spans="8:10">
      <c r="H1604" s="51">
        <v>41079</v>
      </c>
      <c r="I1604" s="96">
        <v>191.8</v>
      </c>
      <c r="J1604" s="96">
        <v>191.2</v>
      </c>
    </row>
    <row r="1605" spans="8:10">
      <c r="H1605" s="51">
        <v>41080</v>
      </c>
      <c r="I1605" s="96">
        <v>192.1</v>
      </c>
      <c r="J1605" s="96">
        <v>191.5</v>
      </c>
    </row>
    <row r="1606" spans="8:10">
      <c r="H1606" s="51">
        <v>41081</v>
      </c>
      <c r="I1606" s="96">
        <v>191</v>
      </c>
      <c r="J1606" s="96">
        <v>190.3</v>
      </c>
    </row>
    <row r="1607" spans="8:10">
      <c r="H1607" s="51">
        <v>41085</v>
      </c>
      <c r="I1607" s="96">
        <v>191.2</v>
      </c>
      <c r="J1607" s="96">
        <v>190.5</v>
      </c>
    </row>
    <row r="1608" spans="8:10">
      <c r="H1608" s="51">
        <v>41086</v>
      </c>
      <c r="I1608" s="96">
        <v>190.6</v>
      </c>
      <c r="J1608" s="96">
        <v>189.8</v>
      </c>
    </row>
    <row r="1609" spans="8:10">
      <c r="H1609" s="51">
        <v>41087</v>
      </c>
      <c r="I1609" s="96">
        <v>189.8</v>
      </c>
      <c r="J1609" s="96">
        <v>188.8</v>
      </c>
    </row>
    <row r="1610" spans="8:10">
      <c r="H1610" s="51">
        <v>41088</v>
      </c>
      <c r="I1610" s="96">
        <v>189.3</v>
      </c>
      <c r="J1610" s="96">
        <v>188.3</v>
      </c>
    </row>
    <row r="1611" spans="8:10">
      <c r="H1611" s="51">
        <v>41089</v>
      </c>
      <c r="I1611" s="96">
        <v>189.1</v>
      </c>
      <c r="J1611" s="96">
        <v>187.8</v>
      </c>
    </row>
    <row r="1612" spans="8:10">
      <c r="H1612" s="51">
        <v>41092</v>
      </c>
      <c r="I1612" s="96">
        <v>189.6</v>
      </c>
      <c r="J1612" s="96">
        <v>188.6</v>
      </c>
    </row>
    <row r="1613" spans="8:10">
      <c r="H1613" s="51">
        <v>41093</v>
      </c>
      <c r="I1613" s="96">
        <v>190</v>
      </c>
      <c r="J1613" s="96">
        <v>189</v>
      </c>
    </row>
    <row r="1614" spans="8:10">
      <c r="H1614" s="51">
        <v>41094</v>
      </c>
      <c r="I1614" s="96">
        <v>190</v>
      </c>
      <c r="J1614" s="96">
        <v>189</v>
      </c>
    </row>
    <row r="1615" spans="8:10">
      <c r="H1615" s="51">
        <v>41095</v>
      </c>
      <c r="I1615" s="96">
        <v>190.2</v>
      </c>
      <c r="J1615" s="96">
        <v>189.3</v>
      </c>
    </row>
    <row r="1616" spans="8:10">
      <c r="H1616" s="51">
        <v>41096</v>
      </c>
      <c r="I1616" s="96">
        <v>189.7</v>
      </c>
      <c r="J1616" s="96">
        <v>188.9</v>
      </c>
    </row>
    <row r="1617" spans="8:10">
      <c r="H1617" s="51">
        <v>41099</v>
      </c>
      <c r="I1617" s="96">
        <v>190.2</v>
      </c>
      <c r="J1617" s="96">
        <v>189.4</v>
      </c>
    </row>
    <row r="1618" spans="8:10">
      <c r="H1618" s="51">
        <v>41100</v>
      </c>
      <c r="I1618" s="96">
        <v>189.4</v>
      </c>
      <c r="J1618" s="96">
        <v>188.5</v>
      </c>
    </row>
    <row r="1619" spans="8:10">
      <c r="H1619" s="51">
        <v>41101</v>
      </c>
      <c r="I1619" s="96">
        <v>189.6</v>
      </c>
      <c r="J1619" s="96">
        <v>188.7</v>
      </c>
    </row>
    <row r="1620" spans="8:10">
      <c r="H1620" s="51">
        <v>41102</v>
      </c>
      <c r="I1620" s="96">
        <v>189.9</v>
      </c>
      <c r="J1620" s="96">
        <v>189.1</v>
      </c>
    </row>
    <row r="1621" spans="8:10">
      <c r="H1621" s="51">
        <v>41103</v>
      </c>
      <c r="I1621" s="96">
        <v>191.1</v>
      </c>
      <c r="J1621" s="96">
        <v>190.6</v>
      </c>
    </row>
    <row r="1622" spans="8:10">
      <c r="H1622" s="51">
        <v>41106</v>
      </c>
      <c r="I1622" s="96">
        <v>191.7</v>
      </c>
      <c r="J1622" s="96">
        <v>191.2</v>
      </c>
    </row>
    <row r="1623" spans="8:10">
      <c r="H1623" s="51">
        <v>41107</v>
      </c>
      <c r="I1623" s="96">
        <v>192</v>
      </c>
      <c r="J1623" s="96">
        <v>191.5</v>
      </c>
    </row>
    <row r="1624" spans="8:10">
      <c r="H1624" s="51">
        <v>41108</v>
      </c>
      <c r="I1624" s="96">
        <v>192.1</v>
      </c>
      <c r="J1624" s="96">
        <v>191.7</v>
      </c>
    </row>
    <row r="1625" spans="8:10">
      <c r="H1625" s="51">
        <v>41109</v>
      </c>
      <c r="I1625" s="96">
        <v>192.1</v>
      </c>
      <c r="J1625" s="96">
        <v>191.4</v>
      </c>
    </row>
    <row r="1626" spans="8:10">
      <c r="H1626" s="51">
        <v>41110</v>
      </c>
      <c r="I1626" s="96">
        <v>191.6</v>
      </c>
      <c r="J1626" s="96">
        <v>190.9</v>
      </c>
    </row>
    <row r="1627" spans="8:10">
      <c r="H1627" s="51">
        <v>41113</v>
      </c>
      <c r="I1627" s="96">
        <v>191.5</v>
      </c>
      <c r="J1627" s="96">
        <v>190.8</v>
      </c>
    </row>
    <row r="1628" spans="8:10">
      <c r="H1628" s="51">
        <v>41114</v>
      </c>
      <c r="I1628" s="96">
        <v>193</v>
      </c>
      <c r="J1628" s="96">
        <v>192.6</v>
      </c>
    </row>
    <row r="1629" spans="8:10">
      <c r="H1629" s="51">
        <v>41115</v>
      </c>
      <c r="I1629" s="96">
        <v>192</v>
      </c>
      <c r="J1629" s="96">
        <v>191.5</v>
      </c>
    </row>
    <row r="1630" spans="8:10">
      <c r="H1630" s="51">
        <v>41116</v>
      </c>
      <c r="I1630" s="96">
        <v>194.8</v>
      </c>
      <c r="J1630" s="96">
        <v>194.7</v>
      </c>
    </row>
    <row r="1631" spans="8:10">
      <c r="H1631" s="51">
        <v>41117</v>
      </c>
      <c r="I1631" s="96">
        <v>196.1</v>
      </c>
      <c r="J1631" s="96">
        <v>196</v>
      </c>
    </row>
    <row r="1632" spans="8:10">
      <c r="H1632" s="51">
        <v>41120</v>
      </c>
      <c r="I1632" s="96">
        <v>196.5</v>
      </c>
      <c r="J1632" s="96">
        <v>196.5</v>
      </c>
    </row>
    <row r="1633" spans="8:10">
      <c r="H1633" s="51">
        <v>41121</v>
      </c>
      <c r="I1633" s="96">
        <v>195.9</v>
      </c>
      <c r="J1633" s="96">
        <v>195.8</v>
      </c>
    </row>
    <row r="1634" spans="8:10">
      <c r="H1634" s="51">
        <v>41122</v>
      </c>
      <c r="I1634" s="96">
        <v>196.6</v>
      </c>
      <c r="J1634" s="96">
        <v>196.4</v>
      </c>
    </row>
    <row r="1635" spans="8:10">
      <c r="H1635" s="51">
        <v>41123</v>
      </c>
      <c r="I1635" s="96">
        <v>196.6</v>
      </c>
      <c r="J1635" s="96">
        <v>196.5</v>
      </c>
    </row>
    <row r="1636" spans="8:10">
      <c r="H1636" s="51">
        <v>41124</v>
      </c>
      <c r="I1636" s="96">
        <v>198.1</v>
      </c>
      <c r="J1636" s="96">
        <v>198.3</v>
      </c>
    </row>
    <row r="1637" spans="8:10">
      <c r="H1637" s="51">
        <v>41127</v>
      </c>
      <c r="I1637" s="96">
        <v>199.1</v>
      </c>
      <c r="J1637" s="96">
        <v>199.6</v>
      </c>
    </row>
    <row r="1638" spans="8:10">
      <c r="H1638" s="51">
        <v>41128</v>
      </c>
      <c r="I1638" s="96">
        <v>199.6</v>
      </c>
      <c r="J1638" s="96">
        <v>200.2</v>
      </c>
    </row>
    <row r="1639" spans="8:10">
      <c r="H1639" s="51">
        <v>41129</v>
      </c>
      <c r="I1639" s="96">
        <v>200.1</v>
      </c>
      <c r="J1639" s="96">
        <v>200.7</v>
      </c>
    </row>
    <row r="1640" spans="8:10">
      <c r="H1640" s="51">
        <v>41130</v>
      </c>
      <c r="I1640" s="96">
        <v>201.1</v>
      </c>
      <c r="J1640" s="96">
        <v>202</v>
      </c>
    </row>
    <row r="1641" spans="8:10">
      <c r="H1641" s="51">
        <v>41131</v>
      </c>
      <c r="I1641" s="96">
        <v>202.3</v>
      </c>
      <c r="J1641" s="96">
        <v>203.4</v>
      </c>
    </row>
    <row r="1642" spans="8:10">
      <c r="H1642" s="51">
        <v>41134</v>
      </c>
      <c r="I1642" s="96">
        <v>202.9</v>
      </c>
      <c r="J1642" s="96">
        <v>204.1</v>
      </c>
    </row>
    <row r="1643" spans="8:10">
      <c r="H1643" s="51">
        <v>41135</v>
      </c>
      <c r="I1643" s="96">
        <v>203.5</v>
      </c>
      <c r="J1643" s="96">
        <v>204.9</v>
      </c>
    </row>
    <row r="1644" spans="8:10">
      <c r="H1644" s="51">
        <v>41136</v>
      </c>
      <c r="I1644" s="96">
        <v>203.7</v>
      </c>
      <c r="J1644" s="96">
        <v>204.9</v>
      </c>
    </row>
    <row r="1645" spans="8:10">
      <c r="H1645" s="51">
        <v>41137</v>
      </c>
      <c r="I1645" s="96">
        <v>203.7</v>
      </c>
      <c r="J1645" s="96">
        <v>205.1</v>
      </c>
    </row>
    <row r="1646" spans="8:10">
      <c r="H1646" s="51">
        <v>41138</v>
      </c>
      <c r="I1646" s="96">
        <v>204.5</v>
      </c>
      <c r="J1646" s="96">
        <v>206</v>
      </c>
    </row>
    <row r="1647" spans="8:10">
      <c r="H1647" s="51">
        <v>41141</v>
      </c>
      <c r="I1647" s="96">
        <v>204.7</v>
      </c>
      <c r="J1647" s="96">
        <v>206.2</v>
      </c>
    </row>
    <row r="1648" spans="8:10">
      <c r="H1648" s="51">
        <v>41142</v>
      </c>
      <c r="I1648" s="96">
        <v>204.1</v>
      </c>
      <c r="J1648" s="96">
        <v>205.5</v>
      </c>
    </row>
    <row r="1649" spans="8:10">
      <c r="H1649" s="51">
        <v>41143</v>
      </c>
      <c r="I1649" s="96">
        <v>203.7</v>
      </c>
      <c r="J1649" s="96">
        <v>204.9</v>
      </c>
    </row>
    <row r="1650" spans="8:10">
      <c r="H1650" s="51">
        <v>41144</v>
      </c>
      <c r="I1650" s="96">
        <v>204.4</v>
      </c>
      <c r="J1650" s="96">
        <v>205.9</v>
      </c>
    </row>
    <row r="1651" spans="8:10">
      <c r="H1651" s="51">
        <v>41145</v>
      </c>
      <c r="I1651" s="96">
        <v>204.6</v>
      </c>
      <c r="J1651" s="96">
        <v>206.2</v>
      </c>
    </row>
    <row r="1652" spans="8:10">
      <c r="H1652" s="51">
        <v>41148</v>
      </c>
      <c r="I1652" s="96">
        <v>204.9</v>
      </c>
      <c r="J1652" s="96">
        <v>206.5</v>
      </c>
    </row>
    <row r="1653" spans="8:10">
      <c r="H1653" s="51">
        <v>41149</v>
      </c>
      <c r="I1653" s="96">
        <v>205.4</v>
      </c>
      <c r="J1653" s="96">
        <v>206.9</v>
      </c>
    </row>
    <row r="1654" spans="8:10">
      <c r="H1654" s="51">
        <v>41150</v>
      </c>
      <c r="I1654" s="96">
        <v>204.6</v>
      </c>
      <c r="J1654" s="96">
        <v>205.9</v>
      </c>
    </row>
    <row r="1655" spans="8:10">
      <c r="H1655" s="51">
        <v>41151</v>
      </c>
      <c r="I1655" s="96">
        <v>204.2</v>
      </c>
      <c r="J1655" s="96">
        <v>205.6</v>
      </c>
    </row>
    <row r="1656" spans="8:10">
      <c r="H1656" s="51">
        <v>41152</v>
      </c>
      <c r="I1656" s="96">
        <v>203.3</v>
      </c>
      <c r="J1656" s="96">
        <v>204.4</v>
      </c>
    </row>
    <row r="1657" spans="8:10">
      <c r="H1657" s="51">
        <v>41155</v>
      </c>
      <c r="I1657" s="96">
        <v>201.6</v>
      </c>
      <c r="J1657" s="96">
        <v>202.3</v>
      </c>
    </row>
    <row r="1658" spans="8:10">
      <c r="H1658" s="51">
        <v>41156</v>
      </c>
      <c r="I1658" s="96">
        <v>201.5</v>
      </c>
      <c r="J1658" s="96">
        <v>202.1</v>
      </c>
    </row>
    <row r="1659" spans="8:10">
      <c r="H1659" s="51">
        <v>41157</v>
      </c>
      <c r="I1659" s="96">
        <v>202.3</v>
      </c>
      <c r="J1659" s="96">
        <v>203.1</v>
      </c>
    </row>
    <row r="1660" spans="8:10">
      <c r="H1660" s="51">
        <v>41158</v>
      </c>
      <c r="I1660" s="96">
        <v>202.2</v>
      </c>
      <c r="J1660" s="96">
        <v>203</v>
      </c>
    </row>
    <row r="1661" spans="8:10">
      <c r="H1661" s="51">
        <v>41159</v>
      </c>
      <c r="I1661" s="96">
        <v>201.8</v>
      </c>
      <c r="J1661" s="96">
        <v>202.2</v>
      </c>
    </row>
    <row r="1662" spans="8:10">
      <c r="H1662" s="51">
        <v>41162</v>
      </c>
      <c r="I1662" s="96">
        <v>199.6</v>
      </c>
      <c r="J1662" s="96">
        <v>199.9</v>
      </c>
    </row>
    <row r="1663" spans="8:10">
      <c r="H1663" s="51">
        <v>41163</v>
      </c>
      <c r="I1663" s="96">
        <v>199.1</v>
      </c>
      <c r="J1663" s="96">
        <v>199.4</v>
      </c>
    </row>
    <row r="1664" spans="8:10">
      <c r="H1664" s="51">
        <v>41164</v>
      </c>
      <c r="I1664" s="96">
        <v>197.8</v>
      </c>
      <c r="J1664" s="96">
        <v>198</v>
      </c>
    </row>
    <row r="1665" spans="8:10">
      <c r="H1665" s="51">
        <v>41165</v>
      </c>
      <c r="I1665" s="96">
        <v>198.2</v>
      </c>
      <c r="J1665" s="96">
        <v>198.4</v>
      </c>
    </row>
    <row r="1666" spans="8:10">
      <c r="H1666" s="51">
        <v>41166</v>
      </c>
      <c r="I1666" s="96">
        <v>196.9</v>
      </c>
      <c r="J1666" s="96">
        <v>196.7</v>
      </c>
    </row>
    <row r="1667" spans="8:10">
      <c r="H1667" s="51">
        <v>41169</v>
      </c>
      <c r="I1667" s="96">
        <v>196.9</v>
      </c>
      <c r="J1667" s="96">
        <v>196.8</v>
      </c>
    </row>
    <row r="1668" spans="8:10">
      <c r="H1668" s="51">
        <v>41170</v>
      </c>
      <c r="I1668" s="96">
        <v>195.9</v>
      </c>
      <c r="J1668" s="96">
        <v>195.6</v>
      </c>
    </row>
    <row r="1669" spans="8:10">
      <c r="H1669" s="51">
        <v>41171</v>
      </c>
      <c r="I1669" s="96">
        <v>196.5</v>
      </c>
      <c r="J1669" s="96">
        <v>196.4</v>
      </c>
    </row>
    <row r="1670" spans="8:10">
      <c r="H1670" s="51">
        <v>41172</v>
      </c>
      <c r="I1670" s="96">
        <v>195.8</v>
      </c>
      <c r="J1670" s="96">
        <v>195.5</v>
      </c>
    </row>
    <row r="1671" spans="8:10">
      <c r="H1671" s="51">
        <v>41173</v>
      </c>
      <c r="I1671" s="96">
        <v>195.3</v>
      </c>
      <c r="J1671" s="96">
        <v>194.8</v>
      </c>
    </row>
    <row r="1672" spans="8:10">
      <c r="H1672" s="51">
        <v>41176</v>
      </c>
      <c r="I1672" s="96">
        <v>193.3</v>
      </c>
      <c r="J1672" s="96">
        <v>192.4</v>
      </c>
    </row>
    <row r="1673" spans="8:10">
      <c r="H1673" s="51">
        <v>41177</v>
      </c>
      <c r="I1673" s="96">
        <v>193</v>
      </c>
      <c r="J1673" s="96">
        <v>192</v>
      </c>
    </row>
    <row r="1674" spans="8:10">
      <c r="H1674" s="51">
        <v>41178</v>
      </c>
      <c r="I1674" s="96">
        <v>192.5</v>
      </c>
      <c r="J1674" s="96">
        <v>191.3</v>
      </c>
    </row>
    <row r="1675" spans="8:10">
      <c r="H1675" s="51">
        <v>41179</v>
      </c>
      <c r="I1675" s="96">
        <v>191.4</v>
      </c>
      <c r="J1675" s="96">
        <v>190.1</v>
      </c>
    </row>
    <row r="1676" spans="8:10">
      <c r="H1676" s="51">
        <v>41180</v>
      </c>
      <c r="I1676" s="96">
        <v>191</v>
      </c>
      <c r="J1676" s="96">
        <v>189.4</v>
      </c>
    </row>
    <row r="1677" spans="8:10">
      <c r="H1677" s="51">
        <v>41181</v>
      </c>
      <c r="I1677" s="96">
        <v>192.5</v>
      </c>
      <c r="J1677" s="96">
        <v>191.2</v>
      </c>
    </row>
    <row r="1678" spans="8:10">
      <c r="H1678" s="51">
        <v>41190</v>
      </c>
      <c r="I1678" s="96">
        <v>187.7</v>
      </c>
      <c r="J1678" s="96">
        <v>185.5</v>
      </c>
    </row>
    <row r="1679" spans="8:10">
      <c r="H1679" s="51">
        <v>41191</v>
      </c>
      <c r="I1679" s="96">
        <v>187.4</v>
      </c>
      <c r="J1679" s="96">
        <v>185.2</v>
      </c>
    </row>
    <row r="1680" spans="8:10">
      <c r="H1680" s="51">
        <v>41192</v>
      </c>
      <c r="I1680" s="96">
        <v>186.5</v>
      </c>
      <c r="J1680" s="96">
        <v>184.1</v>
      </c>
    </row>
    <row r="1681" spans="8:10">
      <c r="H1681" s="51">
        <v>41193</v>
      </c>
      <c r="I1681" s="96">
        <v>185.5</v>
      </c>
      <c r="J1681" s="96">
        <v>182.9</v>
      </c>
    </row>
    <row r="1682" spans="8:10">
      <c r="H1682" s="51">
        <v>41194</v>
      </c>
      <c r="I1682" s="96">
        <v>185.4</v>
      </c>
      <c r="J1682" s="96">
        <v>182.7</v>
      </c>
    </row>
    <row r="1683" spans="8:10">
      <c r="H1683" s="51">
        <v>41197</v>
      </c>
      <c r="I1683" s="96">
        <v>185.1</v>
      </c>
      <c r="J1683" s="96">
        <v>182.4</v>
      </c>
    </row>
    <row r="1684" spans="8:10">
      <c r="H1684" s="51">
        <v>41198</v>
      </c>
      <c r="I1684" s="96">
        <v>184.7</v>
      </c>
      <c r="J1684" s="96">
        <v>181.8</v>
      </c>
    </row>
    <row r="1685" spans="8:10">
      <c r="H1685" s="51">
        <v>41199</v>
      </c>
      <c r="I1685" s="96">
        <v>185.6</v>
      </c>
      <c r="J1685" s="96">
        <v>182.9</v>
      </c>
    </row>
    <row r="1686" spans="8:10">
      <c r="H1686" s="51">
        <v>41200</v>
      </c>
      <c r="I1686" s="96">
        <v>185</v>
      </c>
      <c r="J1686" s="96">
        <v>182.1</v>
      </c>
    </row>
    <row r="1687" spans="8:10">
      <c r="H1687" s="51">
        <v>41201</v>
      </c>
      <c r="I1687" s="96">
        <v>184.4</v>
      </c>
      <c r="J1687" s="96">
        <v>181.5</v>
      </c>
    </row>
    <row r="1688" spans="8:10">
      <c r="H1688" s="51">
        <v>41204</v>
      </c>
      <c r="I1688" s="96">
        <v>184</v>
      </c>
      <c r="J1688" s="96">
        <v>181</v>
      </c>
    </row>
    <row r="1689" spans="8:10">
      <c r="H1689" s="51">
        <v>41205</v>
      </c>
      <c r="I1689" s="96">
        <v>183.3</v>
      </c>
      <c r="J1689" s="96">
        <v>180.1</v>
      </c>
    </row>
    <row r="1690" spans="8:10">
      <c r="H1690" s="51">
        <v>41206</v>
      </c>
      <c r="I1690" s="96">
        <v>184.3</v>
      </c>
      <c r="J1690" s="96">
        <v>181.3</v>
      </c>
    </row>
    <row r="1691" spans="8:10">
      <c r="H1691" s="51">
        <v>41207</v>
      </c>
      <c r="I1691" s="96">
        <v>183.8</v>
      </c>
      <c r="J1691" s="96">
        <v>180.9</v>
      </c>
    </row>
    <row r="1692" spans="8:10">
      <c r="H1692" s="51">
        <v>41208</v>
      </c>
      <c r="I1692" s="96">
        <v>183.3</v>
      </c>
      <c r="J1692" s="96">
        <v>180.1</v>
      </c>
    </row>
    <row r="1693" spans="8:10">
      <c r="H1693" s="51">
        <v>41211</v>
      </c>
      <c r="I1693" s="96">
        <v>182.5</v>
      </c>
      <c r="J1693" s="96">
        <v>179.1</v>
      </c>
    </row>
    <row r="1694" spans="8:10">
      <c r="H1694" s="51">
        <v>41212</v>
      </c>
      <c r="I1694" s="96">
        <v>182.5</v>
      </c>
      <c r="J1694" s="96">
        <v>179.4</v>
      </c>
    </row>
    <row r="1695" spans="8:10">
      <c r="H1695" s="51">
        <v>41213</v>
      </c>
      <c r="I1695" s="96">
        <v>182.5</v>
      </c>
      <c r="J1695" s="96">
        <v>179.3</v>
      </c>
    </row>
    <row r="1696" spans="8:10">
      <c r="H1696" s="51">
        <v>41214</v>
      </c>
      <c r="I1696" s="96">
        <v>182</v>
      </c>
      <c r="J1696" s="96">
        <v>178.5</v>
      </c>
    </row>
    <row r="1697" spans="8:10">
      <c r="H1697" s="51">
        <v>41215</v>
      </c>
      <c r="I1697" s="96">
        <v>182.1</v>
      </c>
      <c r="J1697" s="96">
        <v>178.8</v>
      </c>
    </row>
    <row r="1698" spans="8:10">
      <c r="H1698" s="51">
        <v>41218</v>
      </c>
      <c r="I1698" s="96">
        <v>182.8</v>
      </c>
      <c r="J1698" s="96">
        <v>179.6</v>
      </c>
    </row>
    <row r="1699" spans="8:10">
      <c r="H1699" s="51">
        <v>41219</v>
      </c>
      <c r="I1699" s="96">
        <v>183</v>
      </c>
      <c r="J1699" s="96">
        <v>180.1</v>
      </c>
    </row>
    <row r="1700" spans="8:10">
      <c r="H1700" s="51">
        <v>41220</v>
      </c>
      <c r="I1700" s="96">
        <v>183.6</v>
      </c>
      <c r="J1700" s="96">
        <v>180.6</v>
      </c>
    </row>
    <row r="1701" spans="8:10">
      <c r="H1701" s="51">
        <v>41221</v>
      </c>
      <c r="I1701" s="96">
        <v>183.4</v>
      </c>
      <c r="J1701" s="96">
        <v>180.4</v>
      </c>
    </row>
    <row r="1702" spans="8:10">
      <c r="H1702" s="51">
        <v>41222</v>
      </c>
      <c r="I1702" s="96">
        <v>183.8</v>
      </c>
      <c r="J1702" s="96">
        <v>180.8</v>
      </c>
    </row>
    <row r="1703" spans="8:10">
      <c r="H1703" s="51">
        <v>41225</v>
      </c>
      <c r="I1703" s="96">
        <v>184.2</v>
      </c>
      <c r="J1703" s="96">
        <v>181.5</v>
      </c>
    </row>
    <row r="1704" spans="8:10">
      <c r="H1704" s="51">
        <v>41226</v>
      </c>
      <c r="I1704" s="96">
        <v>185.2</v>
      </c>
      <c r="J1704" s="96">
        <v>182.6</v>
      </c>
    </row>
    <row r="1705" spans="8:10">
      <c r="H1705" s="51">
        <v>41227</v>
      </c>
      <c r="I1705" s="96">
        <v>184.9</v>
      </c>
      <c r="J1705" s="96">
        <v>182.3</v>
      </c>
    </row>
    <row r="1706" spans="8:10">
      <c r="H1706" s="51">
        <v>41228</v>
      </c>
      <c r="I1706" s="96">
        <v>184.8</v>
      </c>
      <c r="J1706" s="96">
        <v>182.4</v>
      </c>
    </row>
    <row r="1707" spans="8:10">
      <c r="H1707" s="51">
        <v>41229</v>
      </c>
      <c r="I1707" s="96">
        <v>185</v>
      </c>
      <c r="J1707" s="96">
        <v>182.3</v>
      </c>
    </row>
    <row r="1708" spans="8:10">
      <c r="H1708" s="51">
        <v>41232</v>
      </c>
      <c r="I1708" s="96">
        <v>185</v>
      </c>
      <c r="J1708" s="96">
        <v>182.3</v>
      </c>
    </row>
    <row r="1709" spans="8:10">
      <c r="H1709" s="51">
        <v>41233</v>
      </c>
      <c r="I1709" s="96">
        <v>186</v>
      </c>
      <c r="J1709" s="96">
        <v>183.4</v>
      </c>
    </row>
    <row r="1710" spans="8:10">
      <c r="H1710" s="51">
        <v>41234</v>
      </c>
      <c r="I1710" s="96">
        <v>186</v>
      </c>
      <c r="J1710" s="96">
        <v>183.7</v>
      </c>
    </row>
    <row r="1711" spans="8:10">
      <c r="H1711" s="51">
        <v>41235</v>
      </c>
      <c r="I1711" s="96">
        <v>186.6</v>
      </c>
      <c r="J1711" s="96">
        <v>184.4</v>
      </c>
    </row>
    <row r="1712" spans="8:10">
      <c r="H1712" s="51">
        <v>41236</v>
      </c>
      <c r="I1712" s="96">
        <v>186</v>
      </c>
      <c r="J1712" s="96">
        <v>183.7</v>
      </c>
    </row>
    <row r="1713" spans="8:10">
      <c r="H1713" s="51">
        <v>41239</v>
      </c>
      <c r="I1713" s="96">
        <v>186.7</v>
      </c>
      <c r="J1713" s="96">
        <v>184.3</v>
      </c>
    </row>
    <row r="1714" spans="8:10">
      <c r="H1714" s="51">
        <v>41240</v>
      </c>
      <c r="I1714" s="96">
        <v>187</v>
      </c>
      <c r="J1714" s="96">
        <v>184.8</v>
      </c>
    </row>
    <row r="1715" spans="8:10">
      <c r="H1715" s="51">
        <v>41241</v>
      </c>
      <c r="I1715" s="96">
        <v>187</v>
      </c>
      <c r="J1715" s="96">
        <v>184.8</v>
      </c>
    </row>
    <row r="1716" spans="8:10">
      <c r="H1716" s="51">
        <v>41242</v>
      </c>
      <c r="I1716" s="96">
        <v>187.6</v>
      </c>
      <c r="J1716" s="96">
        <v>185.5</v>
      </c>
    </row>
    <row r="1717" spans="8:10">
      <c r="H1717" s="51">
        <v>41243</v>
      </c>
      <c r="I1717" s="96">
        <v>187.7</v>
      </c>
      <c r="J1717" s="96">
        <v>185.8</v>
      </c>
    </row>
    <row r="1718" spans="8:10">
      <c r="H1718" s="51">
        <v>41246</v>
      </c>
      <c r="I1718" s="96">
        <v>189.3</v>
      </c>
      <c r="J1718" s="96">
        <v>187.6</v>
      </c>
    </row>
    <row r="1719" spans="8:10">
      <c r="H1719" s="51">
        <v>41247</v>
      </c>
      <c r="I1719" s="96">
        <v>190</v>
      </c>
      <c r="J1719" s="96">
        <v>188.4</v>
      </c>
    </row>
    <row r="1720" spans="8:10">
      <c r="H1720" s="51">
        <v>41248</v>
      </c>
      <c r="I1720" s="96">
        <v>190.7</v>
      </c>
      <c r="J1720" s="96">
        <v>189.2</v>
      </c>
    </row>
    <row r="1721" spans="8:10">
      <c r="H1721" s="51">
        <v>41249</v>
      </c>
      <c r="I1721" s="96">
        <v>190.8</v>
      </c>
      <c r="J1721" s="96">
        <v>189.3</v>
      </c>
    </row>
    <row r="1722" spans="8:10">
      <c r="H1722" s="51">
        <v>41250</v>
      </c>
      <c r="I1722" s="96">
        <v>191</v>
      </c>
      <c r="J1722" s="96">
        <v>189.5</v>
      </c>
    </row>
    <row r="1723" spans="8:10">
      <c r="H1723" s="51">
        <v>41253</v>
      </c>
      <c r="I1723" s="96">
        <v>192.2</v>
      </c>
      <c r="J1723" s="96">
        <v>191</v>
      </c>
    </row>
    <row r="1724" spans="8:10">
      <c r="H1724" s="51">
        <v>41254</v>
      </c>
      <c r="I1724" s="96">
        <v>192.9</v>
      </c>
      <c r="J1724" s="96">
        <v>191.8</v>
      </c>
    </row>
    <row r="1725" spans="8:10">
      <c r="H1725" s="51">
        <v>41255</v>
      </c>
      <c r="I1725" s="96">
        <v>193.4</v>
      </c>
      <c r="J1725" s="96">
        <v>192.4</v>
      </c>
    </row>
    <row r="1726" spans="8:10">
      <c r="H1726" s="51">
        <v>41256</v>
      </c>
      <c r="I1726" s="96">
        <v>194.9</v>
      </c>
      <c r="J1726" s="96">
        <v>194.2</v>
      </c>
    </row>
    <row r="1727" spans="8:10">
      <c r="H1727" s="51">
        <v>41257</v>
      </c>
      <c r="I1727" s="96">
        <v>195.7</v>
      </c>
      <c r="J1727" s="96">
        <v>195.1</v>
      </c>
    </row>
    <row r="1728" spans="8:10">
      <c r="H1728" s="51">
        <v>41260</v>
      </c>
      <c r="I1728" s="96">
        <v>197.8</v>
      </c>
      <c r="J1728" s="96">
        <v>197.6</v>
      </c>
    </row>
    <row r="1729" spans="8:10">
      <c r="H1729" s="51">
        <v>41261</v>
      </c>
      <c r="I1729" s="96">
        <v>198.5</v>
      </c>
      <c r="J1729" s="96">
        <v>198.4</v>
      </c>
    </row>
    <row r="1730" spans="8:10">
      <c r="H1730" s="51">
        <v>41262</v>
      </c>
      <c r="I1730" s="96">
        <v>197.9</v>
      </c>
      <c r="J1730" s="96">
        <v>197.7</v>
      </c>
    </row>
    <row r="1731" spans="8:10">
      <c r="H1731" s="51">
        <v>41263</v>
      </c>
      <c r="I1731" s="96">
        <v>198.4</v>
      </c>
      <c r="J1731" s="96">
        <v>198.3</v>
      </c>
    </row>
    <row r="1732" spans="8:10">
      <c r="H1732" s="51">
        <v>41264</v>
      </c>
      <c r="I1732" s="96">
        <v>199.3</v>
      </c>
      <c r="J1732" s="96">
        <v>199.4</v>
      </c>
    </row>
    <row r="1733" spans="8:10">
      <c r="H1733" s="51">
        <v>41267</v>
      </c>
      <c r="I1733" s="96">
        <v>200.6</v>
      </c>
      <c r="J1733" s="96">
        <v>200.8</v>
      </c>
    </row>
    <row r="1734" spans="8:10">
      <c r="H1734" s="51">
        <v>41268</v>
      </c>
      <c r="I1734" s="96">
        <v>200.1</v>
      </c>
      <c r="J1734" s="96">
        <v>200.3</v>
      </c>
    </row>
    <row r="1735" spans="8:10">
      <c r="H1735" s="51">
        <v>41269</v>
      </c>
      <c r="I1735" s="96">
        <v>200.6</v>
      </c>
      <c r="J1735" s="96">
        <v>200.8</v>
      </c>
    </row>
    <row r="1736" spans="8:10">
      <c r="H1736" s="51">
        <v>41270</v>
      </c>
      <c r="I1736" s="96">
        <v>200.7</v>
      </c>
      <c r="J1736" s="96">
        <v>201</v>
      </c>
    </row>
    <row r="1737" spans="8:10">
      <c r="H1737" s="51">
        <v>41271</v>
      </c>
      <c r="I1737" s="96">
        <v>201.4</v>
      </c>
      <c r="J1737" s="96">
        <v>202</v>
      </c>
    </row>
    <row r="1738" spans="8:10">
      <c r="H1738" s="51">
        <v>41274</v>
      </c>
      <c r="I1738" s="96">
        <v>203.7</v>
      </c>
      <c r="J1738" s="96">
        <v>204.6</v>
      </c>
    </row>
    <row r="1739" spans="8:10">
      <c r="H1739" s="51">
        <v>41275</v>
      </c>
      <c r="I1739" s="96">
        <v>203.6</v>
      </c>
      <c r="J1739" s="96">
        <v>204.4</v>
      </c>
    </row>
    <row r="1740" spans="8:10">
      <c r="H1740" s="51">
        <v>41276</v>
      </c>
      <c r="I1740" s="96">
        <v>203.7</v>
      </c>
      <c r="J1740" s="96">
        <v>204.7</v>
      </c>
    </row>
    <row r="1741" spans="8:10">
      <c r="H1741" s="51">
        <v>41277</v>
      </c>
      <c r="I1741" s="96">
        <v>204.4</v>
      </c>
      <c r="J1741" s="96">
        <v>205.6</v>
      </c>
    </row>
    <row r="1742" spans="8:10">
      <c r="H1742" s="51">
        <v>41278</v>
      </c>
      <c r="I1742" s="96">
        <v>205.8</v>
      </c>
      <c r="J1742" s="96">
        <v>207.1</v>
      </c>
    </row>
    <row r="1743" spans="8:10">
      <c r="H1743" s="51">
        <v>41279</v>
      </c>
      <c r="I1743" s="96">
        <v>206.8</v>
      </c>
      <c r="J1743" s="96">
        <v>208.3</v>
      </c>
    </row>
    <row r="1744" spans="8:10">
      <c r="H1744" s="51">
        <v>41280</v>
      </c>
      <c r="I1744" s="96">
        <v>207</v>
      </c>
      <c r="J1744" s="96">
        <v>208.4</v>
      </c>
    </row>
    <row r="1745" spans="8:10">
      <c r="H1745" s="51">
        <v>41281</v>
      </c>
      <c r="I1745" s="96">
        <v>207.5</v>
      </c>
      <c r="J1745" s="96">
        <v>209.1</v>
      </c>
    </row>
    <row r="1746" spans="8:10">
      <c r="H1746" s="51">
        <v>41282</v>
      </c>
      <c r="I1746" s="96">
        <v>207.1</v>
      </c>
      <c r="J1746" s="96">
        <v>208.7</v>
      </c>
    </row>
    <row r="1747" spans="8:10">
      <c r="H1747" s="51">
        <v>41283</v>
      </c>
      <c r="I1747" s="96">
        <v>207.7</v>
      </c>
      <c r="J1747" s="96">
        <v>209.4</v>
      </c>
    </row>
    <row r="1748" spans="8:10">
      <c r="H1748" s="51">
        <v>41284</v>
      </c>
      <c r="I1748" s="96">
        <v>207.6</v>
      </c>
      <c r="J1748" s="96">
        <v>209.2</v>
      </c>
    </row>
    <row r="1749" spans="8:10">
      <c r="H1749" s="51">
        <v>41285</v>
      </c>
      <c r="I1749" s="96">
        <v>207.6</v>
      </c>
      <c r="J1749" s="96">
        <v>209</v>
      </c>
    </row>
    <row r="1750" spans="8:10">
      <c r="H1750" s="51">
        <v>41288</v>
      </c>
      <c r="I1750" s="96">
        <v>208.9</v>
      </c>
      <c r="J1750" s="96">
        <v>210.9</v>
      </c>
    </row>
    <row r="1751" spans="8:10">
      <c r="H1751" s="51">
        <v>41289</v>
      </c>
      <c r="I1751" s="96">
        <v>209</v>
      </c>
      <c r="J1751" s="96">
        <v>211</v>
      </c>
    </row>
    <row r="1752" spans="8:10">
      <c r="H1752" s="51">
        <v>41290</v>
      </c>
      <c r="I1752" s="96">
        <v>209.2</v>
      </c>
      <c r="J1752" s="96">
        <v>211.3</v>
      </c>
    </row>
    <row r="1753" spans="8:10">
      <c r="H1753" s="51">
        <v>41291</v>
      </c>
      <c r="I1753" s="96">
        <v>209.8</v>
      </c>
      <c r="J1753" s="96">
        <v>211.9</v>
      </c>
    </row>
    <row r="1754" spans="8:10">
      <c r="H1754" s="51">
        <v>41292</v>
      </c>
      <c r="I1754" s="96">
        <v>210.2</v>
      </c>
      <c r="J1754" s="96">
        <v>212.4</v>
      </c>
    </row>
    <row r="1755" spans="8:10">
      <c r="H1755" s="51">
        <v>41295</v>
      </c>
      <c r="I1755" s="96">
        <v>211.9</v>
      </c>
      <c r="J1755" s="96">
        <v>214.6</v>
      </c>
    </row>
    <row r="1756" spans="8:10">
      <c r="H1756" s="51">
        <v>41296</v>
      </c>
      <c r="I1756" s="96">
        <v>212.4</v>
      </c>
      <c r="J1756" s="96">
        <v>215</v>
      </c>
    </row>
    <row r="1757" spans="8:10">
      <c r="H1757" s="51">
        <v>41297</v>
      </c>
      <c r="I1757" s="96">
        <v>212.8</v>
      </c>
      <c r="J1757" s="96">
        <v>215.4</v>
      </c>
    </row>
    <row r="1758" spans="8:10">
      <c r="H1758" s="51">
        <v>41298</v>
      </c>
      <c r="I1758" s="96">
        <v>212.6</v>
      </c>
      <c r="J1758" s="96">
        <v>215.1</v>
      </c>
    </row>
    <row r="1759" spans="8:10">
      <c r="H1759" s="51">
        <v>41299</v>
      </c>
      <c r="I1759" s="96">
        <v>212.6</v>
      </c>
      <c r="J1759" s="96">
        <v>215.1</v>
      </c>
    </row>
    <row r="1760" spans="8:10">
      <c r="H1760" s="51">
        <v>41302</v>
      </c>
      <c r="I1760" s="96">
        <v>212.1</v>
      </c>
      <c r="J1760" s="96">
        <v>214.6</v>
      </c>
    </row>
    <row r="1761" spans="8:10">
      <c r="H1761" s="51">
        <v>41303</v>
      </c>
      <c r="I1761" s="96">
        <v>210.4</v>
      </c>
      <c r="J1761" s="96">
        <v>212.6</v>
      </c>
    </row>
    <row r="1762" spans="8:10">
      <c r="H1762" s="51">
        <v>41304</v>
      </c>
      <c r="I1762" s="96">
        <v>210.5</v>
      </c>
      <c r="J1762" s="96">
        <v>212.7</v>
      </c>
    </row>
    <row r="1763" spans="8:10">
      <c r="H1763" s="51">
        <v>41305</v>
      </c>
      <c r="I1763" s="96">
        <v>211.7</v>
      </c>
      <c r="J1763" s="96">
        <v>214.2</v>
      </c>
    </row>
    <row r="1764" spans="8:10">
      <c r="H1764" s="51">
        <v>41306</v>
      </c>
      <c r="I1764" s="96">
        <v>211.9</v>
      </c>
      <c r="J1764" s="96">
        <v>214.4</v>
      </c>
    </row>
    <row r="1765" spans="8:10">
      <c r="H1765" s="51">
        <v>41309</v>
      </c>
      <c r="I1765" s="96">
        <v>212</v>
      </c>
      <c r="J1765" s="96">
        <v>214.4</v>
      </c>
    </row>
    <row r="1766" spans="8:10">
      <c r="H1766" s="51">
        <v>41310</v>
      </c>
      <c r="I1766" s="96">
        <v>211.5</v>
      </c>
      <c r="J1766" s="96">
        <v>213.7</v>
      </c>
    </row>
    <row r="1767" spans="8:10">
      <c r="H1767" s="51">
        <v>41311</v>
      </c>
      <c r="I1767" s="96">
        <v>214.1</v>
      </c>
      <c r="J1767" s="96">
        <v>217</v>
      </c>
    </row>
    <row r="1768" spans="8:10">
      <c r="H1768" s="51">
        <v>41312</v>
      </c>
      <c r="I1768" s="96">
        <v>215.9</v>
      </c>
      <c r="J1768" s="96">
        <v>219.1</v>
      </c>
    </row>
    <row r="1769" spans="8:10">
      <c r="H1769" s="51">
        <v>41313</v>
      </c>
      <c r="I1769" s="96">
        <v>218.4</v>
      </c>
      <c r="J1769" s="96">
        <v>222</v>
      </c>
    </row>
    <row r="1770" spans="8:10">
      <c r="H1770" s="51">
        <v>41316</v>
      </c>
      <c r="I1770" s="96">
        <v>212.8</v>
      </c>
      <c r="J1770" s="96">
        <v>215.1</v>
      </c>
    </row>
    <row r="1771" spans="8:10">
      <c r="H1771" s="51">
        <v>41317</v>
      </c>
      <c r="I1771" s="96">
        <v>213.2</v>
      </c>
      <c r="J1771" s="96">
        <v>215.7</v>
      </c>
    </row>
    <row r="1772" spans="8:10">
      <c r="H1772" s="51">
        <v>41318</v>
      </c>
      <c r="I1772" s="96">
        <v>213.8</v>
      </c>
      <c r="J1772" s="96">
        <v>216.5</v>
      </c>
    </row>
    <row r="1773" spans="8:10">
      <c r="H1773" s="51">
        <v>41319</v>
      </c>
      <c r="I1773" s="96">
        <v>215.3</v>
      </c>
      <c r="J1773" s="96">
        <v>218.3</v>
      </c>
    </row>
    <row r="1774" spans="8:10">
      <c r="H1774" s="51">
        <v>41320</v>
      </c>
      <c r="I1774" s="96">
        <v>215.3</v>
      </c>
      <c r="J1774" s="96">
        <v>218.3</v>
      </c>
    </row>
    <row r="1775" spans="8:10">
      <c r="H1775" s="51">
        <v>41321</v>
      </c>
      <c r="I1775" s="96">
        <v>216.7</v>
      </c>
      <c r="J1775" s="96">
        <v>219.8</v>
      </c>
    </row>
    <row r="1776" spans="8:10">
      <c r="H1776" s="51">
        <v>41322</v>
      </c>
      <c r="I1776" s="96">
        <v>215.7</v>
      </c>
      <c r="J1776" s="96">
        <v>218.4</v>
      </c>
    </row>
    <row r="1777" spans="8:10">
      <c r="H1777" s="51">
        <v>41323</v>
      </c>
      <c r="I1777" s="96">
        <v>215</v>
      </c>
      <c r="J1777" s="96">
        <v>217.6</v>
      </c>
    </row>
    <row r="1778" spans="8:10">
      <c r="H1778" s="51">
        <v>41324</v>
      </c>
      <c r="I1778" s="96">
        <v>212.9</v>
      </c>
      <c r="J1778" s="96">
        <v>215.1</v>
      </c>
    </row>
    <row r="1779" spans="8:10">
      <c r="H1779" s="51">
        <v>41325</v>
      </c>
      <c r="I1779" s="96">
        <v>213.2</v>
      </c>
      <c r="J1779" s="96">
        <v>215.4</v>
      </c>
    </row>
    <row r="1780" spans="8:10">
      <c r="H1780" s="51">
        <v>41326</v>
      </c>
      <c r="I1780" s="96">
        <v>213.3</v>
      </c>
      <c r="J1780" s="96">
        <v>215.5</v>
      </c>
    </row>
    <row r="1781" spans="8:10">
      <c r="H1781" s="51">
        <v>41327</v>
      </c>
      <c r="I1781" s="98">
        <v>213.2</v>
      </c>
      <c r="J1781" s="96">
        <v>215.5</v>
      </c>
    </row>
    <row r="1782" spans="8:10">
      <c r="H1782" s="51">
        <v>41330</v>
      </c>
      <c r="I1782" s="98">
        <v>208.2</v>
      </c>
      <c r="J1782" s="96">
        <v>209.5</v>
      </c>
    </row>
    <row r="1783" spans="8:10">
      <c r="H1783" s="51">
        <v>41331</v>
      </c>
      <c r="I1783" s="98">
        <v>205.9</v>
      </c>
      <c r="J1783" s="96">
        <v>206.6</v>
      </c>
    </row>
    <row r="1784" spans="8:10">
      <c r="H1784" s="51">
        <v>41332</v>
      </c>
      <c r="I1784" s="98">
        <v>204.4</v>
      </c>
      <c r="J1784" s="96">
        <v>205</v>
      </c>
    </row>
    <row r="1785" spans="8:10">
      <c r="H1785" s="51">
        <v>41333</v>
      </c>
      <c r="I1785" s="98">
        <v>203.8</v>
      </c>
      <c r="J1785" s="96">
        <v>204.1</v>
      </c>
    </row>
    <row r="1786" spans="8:10">
      <c r="H1786" s="51">
        <v>41334</v>
      </c>
      <c r="I1786" s="98">
        <v>203.4</v>
      </c>
      <c r="J1786" s="96">
        <v>203.9</v>
      </c>
    </row>
    <row r="1787" spans="8:10">
      <c r="H1787" s="51">
        <v>41337</v>
      </c>
      <c r="I1787" s="98">
        <v>201.3</v>
      </c>
      <c r="J1787" s="96">
        <v>201.2</v>
      </c>
    </row>
    <row r="1788" spans="8:10">
      <c r="H1788" s="51">
        <v>41338</v>
      </c>
      <c r="I1788" s="98">
        <v>200.6</v>
      </c>
      <c r="J1788" s="96">
        <v>200.3</v>
      </c>
    </row>
    <row r="1789" spans="8:10">
      <c r="H1789" s="51">
        <v>41339</v>
      </c>
      <c r="I1789" s="98">
        <v>199</v>
      </c>
      <c r="J1789" s="96">
        <v>198.5</v>
      </c>
    </row>
    <row r="1790" spans="8:10">
      <c r="H1790" s="51">
        <v>41340</v>
      </c>
      <c r="I1790" s="98">
        <v>199.2</v>
      </c>
      <c r="J1790" s="96">
        <v>198.6</v>
      </c>
    </row>
    <row r="1791" spans="8:10">
      <c r="H1791" s="51">
        <v>41341</v>
      </c>
      <c r="I1791" s="98">
        <v>198.4</v>
      </c>
      <c r="J1791" s="96">
        <v>197.9</v>
      </c>
    </row>
    <row r="1792" spans="8:10">
      <c r="H1792" s="51">
        <v>41344</v>
      </c>
      <c r="I1792" s="98">
        <v>197.4</v>
      </c>
      <c r="J1792" s="96">
        <v>196.7</v>
      </c>
    </row>
    <row r="1793" spans="8:10">
      <c r="H1793" s="51">
        <v>41345</v>
      </c>
      <c r="I1793" s="98">
        <v>196.9</v>
      </c>
      <c r="J1793" s="96">
        <v>196</v>
      </c>
    </row>
    <row r="1794" spans="8:10">
      <c r="H1794" s="51">
        <v>41346</v>
      </c>
      <c r="I1794" s="98">
        <v>196</v>
      </c>
      <c r="J1794" s="96">
        <v>195</v>
      </c>
    </row>
    <row r="1795" spans="8:10">
      <c r="H1795" s="51">
        <v>41347</v>
      </c>
      <c r="I1795" s="98">
        <v>196.3</v>
      </c>
      <c r="J1795" s="96">
        <v>194.9</v>
      </c>
    </row>
    <row r="1796" spans="8:10">
      <c r="H1796" s="51">
        <v>41348</v>
      </c>
      <c r="I1796" s="98">
        <v>196</v>
      </c>
      <c r="J1796" s="96">
        <v>195.1</v>
      </c>
    </row>
    <row r="1797" spans="8:10">
      <c r="H1797" s="51">
        <v>41351</v>
      </c>
      <c r="I1797" s="98">
        <v>196.2</v>
      </c>
      <c r="J1797" s="96">
        <v>195.3</v>
      </c>
    </row>
    <row r="1798" spans="8:10">
      <c r="H1798" s="51">
        <v>41352</v>
      </c>
      <c r="I1798" s="98">
        <v>195.6</v>
      </c>
      <c r="J1798" s="96">
        <v>194.5</v>
      </c>
    </row>
    <row r="1799" spans="8:10">
      <c r="H1799" s="51">
        <v>41353</v>
      </c>
      <c r="I1799" s="98">
        <v>195.4</v>
      </c>
      <c r="J1799" s="96">
        <v>194.2</v>
      </c>
    </row>
    <row r="1800" spans="8:10">
      <c r="H1800" s="51">
        <v>41354</v>
      </c>
      <c r="I1800" s="98">
        <v>195.5</v>
      </c>
      <c r="J1800" s="96">
        <v>194.3</v>
      </c>
    </row>
    <row r="1801" spans="8:10">
      <c r="H1801" s="51">
        <v>41355</v>
      </c>
      <c r="I1801" s="98">
        <v>195.7</v>
      </c>
      <c r="J1801" s="96">
        <v>194.6</v>
      </c>
    </row>
    <row r="1802" spans="8:10">
      <c r="H1802" s="51">
        <v>41358</v>
      </c>
      <c r="I1802" s="98">
        <v>194.4</v>
      </c>
      <c r="J1802" s="96">
        <v>193.1</v>
      </c>
    </row>
    <row r="1803" spans="8:10">
      <c r="H1803" s="51">
        <v>41359</v>
      </c>
      <c r="I1803" s="98">
        <v>194.7</v>
      </c>
      <c r="J1803" s="96">
        <v>193.5</v>
      </c>
    </row>
    <row r="1804" spans="8:10">
      <c r="H1804" s="51">
        <v>41360</v>
      </c>
      <c r="I1804" s="98">
        <v>194.9</v>
      </c>
      <c r="J1804" s="96">
        <v>193.8</v>
      </c>
    </row>
    <row r="1805" spans="8:10">
      <c r="H1805" s="51">
        <v>41361</v>
      </c>
      <c r="I1805" s="98">
        <v>195.3</v>
      </c>
      <c r="J1805" s="96">
        <v>194.1</v>
      </c>
    </row>
    <row r="1806" spans="8:10">
      <c r="H1806" s="51">
        <v>41362</v>
      </c>
      <c r="I1806" s="98">
        <v>196.3</v>
      </c>
      <c r="J1806" s="96">
        <v>195.1</v>
      </c>
    </row>
    <row r="1807" spans="8:10">
      <c r="H1807" s="51">
        <v>41365</v>
      </c>
      <c r="I1807" s="98">
        <v>196.6</v>
      </c>
      <c r="J1807" s="96">
        <v>195.7</v>
      </c>
    </row>
    <row r="1808" spans="8:10">
      <c r="H1808" s="51">
        <v>41366</v>
      </c>
      <c r="I1808" s="98">
        <v>197.2</v>
      </c>
      <c r="J1808" s="96">
        <v>196.5</v>
      </c>
    </row>
    <row r="1809" spans="8:10">
      <c r="H1809" s="51">
        <v>41367</v>
      </c>
      <c r="I1809" s="98">
        <v>197</v>
      </c>
      <c r="J1809" s="96">
        <v>196.2</v>
      </c>
    </row>
    <row r="1810" spans="8:10">
      <c r="H1810" s="51">
        <v>41368</v>
      </c>
      <c r="I1810" s="98">
        <v>195.7</v>
      </c>
      <c r="J1810" s="96">
        <v>195.1</v>
      </c>
    </row>
    <row r="1811" spans="8:10">
      <c r="H1811" s="51">
        <v>41369</v>
      </c>
      <c r="I1811" s="98">
        <v>197.6</v>
      </c>
      <c r="J1811" s="96">
        <v>197</v>
      </c>
    </row>
    <row r="1812" spans="8:10">
      <c r="H1812" s="51">
        <v>41371</v>
      </c>
      <c r="I1812" s="98">
        <v>199.7</v>
      </c>
      <c r="J1812" s="96">
        <v>199.3</v>
      </c>
    </row>
    <row r="1813" spans="8:10">
      <c r="H1813" s="51">
        <v>41372</v>
      </c>
      <c r="I1813" s="98">
        <v>201</v>
      </c>
      <c r="J1813" s="96">
        <v>200.6</v>
      </c>
    </row>
    <row r="1814" spans="8:10">
      <c r="H1814" s="51">
        <v>41373</v>
      </c>
      <c r="I1814" s="98">
        <v>201.3</v>
      </c>
      <c r="J1814" s="96">
        <v>201.3</v>
      </c>
    </row>
    <row r="1815" spans="8:10">
      <c r="H1815" s="51">
        <v>41374</v>
      </c>
      <c r="I1815" s="98">
        <v>202.2</v>
      </c>
      <c r="J1815" s="96">
        <v>202.6</v>
      </c>
    </row>
    <row r="1816" spans="8:10">
      <c r="H1816" s="51">
        <v>41375</v>
      </c>
      <c r="I1816" s="98">
        <v>204.1</v>
      </c>
      <c r="J1816" s="96">
        <v>204.8</v>
      </c>
    </row>
    <row r="1817" spans="8:10">
      <c r="H1817" s="51">
        <v>41376</v>
      </c>
      <c r="I1817" s="98">
        <v>203.7</v>
      </c>
      <c r="J1817" s="96">
        <v>204.4</v>
      </c>
    </row>
    <row r="1818" spans="8:10">
      <c r="H1818" s="51">
        <v>41379</v>
      </c>
      <c r="I1818" s="98">
        <v>205.9</v>
      </c>
      <c r="J1818" s="96">
        <v>207.1</v>
      </c>
    </row>
    <row r="1819" spans="8:10">
      <c r="H1819" s="51">
        <v>41380</v>
      </c>
      <c r="I1819" s="98">
        <v>205.7</v>
      </c>
      <c r="J1819" s="96">
        <v>206.7</v>
      </c>
    </row>
    <row r="1820" spans="8:10">
      <c r="H1820" s="51">
        <v>41381</v>
      </c>
      <c r="I1820" s="98">
        <v>205.6</v>
      </c>
      <c r="J1820" s="96">
        <v>206.4</v>
      </c>
    </row>
    <row r="1821" spans="8:10">
      <c r="H1821" s="51">
        <v>41382</v>
      </c>
      <c r="I1821" s="98">
        <v>205.1</v>
      </c>
      <c r="J1821" s="96">
        <v>206</v>
      </c>
    </row>
    <row r="1822" spans="8:10">
      <c r="H1822" s="51">
        <v>41383</v>
      </c>
      <c r="I1822" s="98">
        <v>205</v>
      </c>
      <c r="J1822" s="96">
        <v>205.9</v>
      </c>
    </row>
    <row r="1823" spans="8:10">
      <c r="H1823" s="51">
        <v>41386</v>
      </c>
      <c r="I1823" s="98">
        <v>204.5</v>
      </c>
      <c r="J1823" s="96">
        <v>205.3</v>
      </c>
    </row>
    <row r="1824" spans="8:10">
      <c r="H1824" s="51">
        <v>41387</v>
      </c>
      <c r="I1824" s="98">
        <v>206.1</v>
      </c>
      <c r="J1824" s="96">
        <v>207</v>
      </c>
    </row>
    <row r="1825" spans="8:10">
      <c r="H1825" s="51">
        <v>41388</v>
      </c>
      <c r="I1825" s="98">
        <v>205.9</v>
      </c>
      <c r="J1825" s="96">
        <v>207.1</v>
      </c>
    </row>
    <row r="1826" spans="8:10">
      <c r="H1826" s="51">
        <v>41389</v>
      </c>
      <c r="I1826" s="98">
        <v>207.4</v>
      </c>
      <c r="J1826" s="96">
        <v>208.7</v>
      </c>
    </row>
    <row r="1827" spans="8:10">
      <c r="H1827" s="51">
        <v>41390</v>
      </c>
      <c r="I1827" s="98">
        <v>207.2</v>
      </c>
      <c r="J1827" s="96">
        <v>208.3</v>
      </c>
    </row>
    <row r="1828" spans="8:10">
      <c r="H1828" s="51">
        <v>41391</v>
      </c>
      <c r="I1828" s="98">
        <v>206.9</v>
      </c>
      <c r="J1828" s="96">
        <v>207.9</v>
      </c>
    </row>
    <row r="1829" spans="8:10">
      <c r="H1829" s="51">
        <v>41392</v>
      </c>
      <c r="I1829" s="98">
        <v>206.5</v>
      </c>
      <c r="J1829" s="96">
        <v>207.4</v>
      </c>
    </row>
    <row r="1830" spans="8:10">
      <c r="H1830" s="51">
        <v>41393</v>
      </c>
      <c r="I1830" s="98">
        <v>204.9</v>
      </c>
      <c r="J1830" s="96">
        <v>205.8</v>
      </c>
    </row>
    <row r="1831" spans="8:10">
      <c r="H1831" s="51">
        <v>41394</v>
      </c>
      <c r="I1831" s="98">
        <v>202.3</v>
      </c>
      <c r="J1831" s="96">
        <v>202.7</v>
      </c>
    </row>
    <row r="1832" spans="8:10">
      <c r="H1832" s="51">
        <v>41395</v>
      </c>
      <c r="I1832" s="98">
        <v>203.1</v>
      </c>
      <c r="J1832" s="96">
        <v>203.8</v>
      </c>
    </row>
    <row r="1833" spans="8:10">
      <c r="H1833" s="51">
        <v>41396</v>
      </c>
      <c r="I1833" s="98">
        <v>203.5</v>
      </c>
      <c r="J1833" s="96">
        <v>204.2</v>
      </c>
    </row>
    <row r="1834" spans="8:10">
      <c r="H1834" s="51">
        <v>41397</v>
      </c>
      <c r="I1834" s="98">
        <v>203.4</v>
      </c>
      <c r="J1834" s="96">
        <v>203.9</v>
      </c>
    </row>
    <row r="1835" spans="8:10">
      <c r="H1835" s="51">
        <v>41400</v>
      </c>
      <c r="I1835" s="98">
        <v>200.7</v>
      </c>
      <c r="J1835" s="96">
        <v>200.8</v>
      </c>
    </row>
    <row r="1836" spans="8:10">
      <c r="H1836" s="51">
        <v>41401</v>
      </c>
      <c r="I1836" s="98">
        <v>200.3</v>
      </c>
      <c r="J1836" s="96">
        <v>200.5</v>
      </c>
    </row>
    <row r="1837" spans="8:10">
      <c r="H1837" s="51">
        <v>41402</v>
      </c>
      <c r="I1837" s="98">
        <v>199.4</v>
      </c>
      <c r="J1837" s="96">
        <v>199.1</v>
      </c>
    </row>
    <row r="1838" spans="8:10">
      <c r="H1838" s="51">
        <v>41403</v>
      </c>
      <c r="I1838" s="98">
        <v>199.5</v>
      </c>
      <c r="J1838" s="96">
        <v>199.1</v>
      </c>
    </row>
    <row r="1839" spans="8:10">
      <c r="H1839" s="51">
        <v>41404</v>
      </c>
      <c r="I1839" s="98">
        <v>198.4</v>
      </c>
      <c r="J1839" s="96">
        <v>198</v>
      </c>
    </row>
    <row r="1840" spans="8:10">
      <c r="H1840" s="51">
        <v>41407</v>
      </c>
      <c r="I1840" s="98">
        <v>197.1</v>
      </c>
      <c r="J1840" s="96">
        <v>196.6</v>
      </c>
    </row>
    <row r="1841" spans="8:10">
      <c r="H1841" s="51">
        <v>41408</v>
      </c>
      <c r="I1841" s="98">
        <v>197.8</v>
      </c>
      <c r="J1841" s="96">
        <v>197.2</v>
      </c>
    </row>
    <row r="1842" spans="8:10">
      <c r="H1842" s="51">
        <v>41409</v>
      </c>
      <c r="I1842" s="98">
        <v>197.3</v>
      </c>
      <c r="J1842" s="96">
        <v>196.7</v>
      </c>
    </row>
    <row r="1843" spans="8:10">
      <c r="H1843" s="51">
        <v>41410</v>
      </c>
      <c r="I1843" s="98">
        <v>198.3</v>
      </c>
      <c r="J1843" s="96">
        <v>197.7</v>
      </c>
    </row>
    <row r="1844" spans="8:10">
      <c r="H1844" s="51">
        <v>41411</v>
      </c>
      <c r="I1844" s="98">
        <v>197.7</v>
      </c>
      <c r="J1844" s="96">
        <v>197</v>
      </c>
    </row>
    <row r="1845" spans="8:10">
      <c r="H1845" s="51">
        <v>41414</v>
      </c>
      <c r="I1845" s="98">
        <v>198.1</v>
      </c>
      <c r="J1845" s="96">
        <v>197.5</v>
      </c>
    </row>
    <row r="1846" spans="8:10">
      <c r="H1846" s="51">
        <v>41415</v>
      </c>
      <c r="I1846" s="98">
        <v>198.4</v>
      </c>
      <c r="J1846" s="96">
        <v>197.9</v>
      </c>
    </row>
    <row r="1847" spans="8:10">
      <c r="H1847" s="51">
        <v>41416</v>
      </c>
      <c r="I1847" s="98">
        <v>197.7</v>
      </c>
      <c r="J1847" s="96">
        <v>197.1</v>
      </c>
    </row>
    <row r="1848" spans="8:10">
      <c r="H1848" s="51">
        <v>41417</v>
      </c>
      <c r="I1848" s="98">
        <v>198.3</v>
      </c>
      <c r="J1848" s="96">
        <v>197.7</v>
      </c>
    </row>
    <row r="1849" spans="8:10">
      <c r="H1849" s="51">
        <v>41418</v>
      </c>
      <c r="I1849" s="98">
        <v>197.7</v>
      </c>
      <c r="J1849" s="96">
        <v>197.1</v>
      </c>
    </row>
    <row r="1850" spans="8:10">
      <c r="H1850" s="51">
        <v>41421</v>
      </c>
      <c r="I1850" s="98">
        <v>198.3</v>
      </c>
      <c r="J1850" s="96">
        <v>197.7</v>
      </c>
    </row>
    <row r="1851" spans="8:10">
      <c r="H1851" s="51">
        <v>41422</v>
      </c>
      <c r="I1851" s="98">
        <v>199</v>
      </c>
      <c r="J1851" s="96">
        <v>198.8</v>
      </c>
    </row>
    <row r="1852" spans="8:10">
      <c r="H1852" s="51">
        <v>41423</v>
      </c>
      <c r="I1852" s="98">
        <v>198.3</v>
      </c>
      <c r="J1852" s="96">
        <v>197.9</v>
      </c>
    </row>
    <row r="1853" spans="8:10">
      <c r="H1853" s="51">
        <v>41424</v>
      </c>
      <c r="I1853" s="98">
        <v>198.4</v>
      </c>
      <c r="J1853" s="96">
        <v>198</v>
      </c>
    </row>
    <row r="1854" spans="8:10">
      <c r="H1854" s="51">
        <v>41425</v>
      </c>
      <c r="I1854" s="98">
        <v>197.8</v>
      </c>
      <c r="J1854" s="96">
        <v>197.3</v>
      </c>
    </row>
    <row r="1855" spans="8:10">
      <c r="H1855" s="51">
        <v>41428</v>
      </c>
      <c r="I1855" s="98">
        <v>199.1</v>
      </c>
      <c r="J1855" s="96">
        <v>198.9</v>
      </c>
    </row>
    <row r="1856" spans="8:10">
      <c r="H1856" s="51">
        <v>41429</v>
      </c>
      <c r="I1856" s="98">
        <v>198.8</v>
      </c>
      <c r="J1856" s="96">
        <v>198.6</v>
      </c>
    </row>
    <row r="1857" spans="8:10">
      <c r="H1857" s="51">
        <v>41430</v>
      </c>
      <c r="I1857" s="98">
        <v>199.6</v>
      </c>
      <c r="J1857" s="96">
        <v>199.5</v>
      </c>
    </row>
    <row r="1858" spans="8:10">
      <c r="H1858" s="51">
        <v>41431</v>
      </c>
      <c r="I1858" s="98">
        <v>199.6</v>
      </c>
      <c r="J1858" s="96">
        <v>199.8</v>
      </c>
    </row>
    <row r="1859" spans="8:10">
      <c r="H1859" s="51">
        <v>41432</v>
      </c>
      <c r="I1859" s="98">
        <v>198.8</v>
      </c>
      <c r="J1859" s="96">
        <v>199</v>
      </c>
    </row>
    <row r="1860" spans="8:10">
      <c r="H1860" s="51">
        <v>41433</v>
      </c>
      <c r="I1860" s="98">
        <v>199.6</v>
      </c>
      <c r="J1860" s="96">
        <v>199.8</v>
      </c>
    </row>
    <row r="1861" spans="8:10">
      <c r="H1861" s="51">
        <v>41434</v>
      </c>
      <c r="I1861" s="98">
        <v>199.4</v>
      </c>
      <c r="J1861" s="96">
        <v>199.5</v>
      </c>
    </row>
    <row r="1862" spans="8:10">
      <c r="H1862" s="51">
        <v>41435</v>
      </c>
      <c r="I1862" s="98">
        <v>197.8</v>
      </c>
      <c r="J1862" s="96">
        <v>197.8</v>
      </c>
    </row>
    <row r="1863" spans="8:10">
      <c r="H1863" s="51">
        <v>41436</v>
      </c>
      <c r="I1863" s="98">
        <v>199.1</v>
      </c>
      <c r="J1863" s="96">
        <v>199.3</v>
      </c>
    </row>
    <row r="1864" spans="8:10">
      <c r="H1864" s="51">
        <v>41437</v>
      </c>
      <c r="I1864" s="98">
        <v>199</v>
      </c>
      <c r="J1864" s="96">
        <v>199.3</v>
      </c>
    </row>
    <row r="1865" spans="8:10">
      <c r="H1865" s="51">
        <v>41438</v>
      </c>
      <c r="I1865" s="98">
        <v>200.6</v>
      </c>
      <c r="J1865" s="96">
        <v>201</v>
      </c>
    </row>
    <row r="1866" spans="8:10">
      <c r="H1866" s="51">
        <v>41439</v>
      </c>
      <c r="I1866" s="98">
        <v>200.3</v>
      </c>
      <c r="J1866" s="96">
        <v>200.7</v>
      </c>
    </row>
    <row r="1867" spans="8:10">
      <c r="H1867" s="51">
        <v>41442</v>
      </c>
      <c r="I1867" s="98">
        <v>201.6</v>
      </c>
      <c r="J1867" s="96">
        <v>202.2</v>
      </c>
    </row>
    <row r="1868" spans="8:10">
      <c r="H1868" s="51">
        <v>41443</v>
      </c>
      <c r="I1868" s="98">
        <v>200.7</v>
      </c>
      <c r="J1868" s="96">
        <v>201.3</v>
      </c>
    </row>
    <row r="1869" spans="8:10">
      <c r="H1869" s="51">
        <v>41444</v>
      </c>
      <c r="I1869" s="98">
        <v>200.2</v>
      </c>
      <c r="J1869" s="96">
        <v>200.5</v>
      </c>
    </row>
    <row r="1870" spans="8:10">
      <c r="H1870" s="51">
        <v>41445</v>
      </c>
      <c r="I1870" s="98">
        <v>200.2</v>
      </c>
      <c r="J1870" s="96">
        <v>200.7</v>
      </c>
    </row>
    <row r="1871" spans="8:10">
      <c r="H1871" s="51">
        <v>41446</v>
      </c>
      <c r="I1871" s="98">
        <v>199.9</v>
      </c>
      <c r="J1871" s="96">
        <v>200.7</v>
      </c>
    </row>
    <row r="1872" spans="8:10">
      <c r="H1872" s="51">
        <v>41449</v>
      </c>
      <c r="I1872" s="98">
        <v>200.1</v>
      </c>
      <c r="J1872" s="96">
        <v>200.6</v>
      </c>
    </row>
    <row r="1873" spans="8:10">
      <c r="H1873" s="51">
        <v>41450</v>
      </c>
      <c r="I1873" s="98">
        <v>200</v>
      </c>
      <c r="J1873" s="96">
        <v>200.7</v>
      </c>
    </row>
    <row r="1874" spans="8:10">
      <c r="H1874" s="51">
        <v>41451</v>
      </c>
      <c r="I1874" s="98">
        <v>199.8</v>
      </c>
      <c r="J1874" s="96">
        <v>200.3</v>
      </c>
    </row>
    <row r="1875" spans="8:10">
      <c r="H1875" s="51">
        <v>41452</v>
      </c>
      <c r="I1875" s="98">
        <v>199.7</v>
      </c>
      <c r="J1875" s="96">
        <v>200.2</v>
      </c>
    </row>
    <row r="1876" spans="8:10">
      <c r="H1876" s="51">
        <v>41453</v>
      </c>
      <c r="I1876" s="98">
        <v>199.8</v>
      </c>
      <c r="J1876" s="96">
        <v>200.4</v>
      </c>
    </row>
    <row r="1877" spans="8:10">
      <c r="H1877" s="51">
        <v>41456</v>
      </c>
      <c r="I1877" s="98">
        <v>199.9</v>
      </c>
      <c r="J1877" s="96">
        <v>200.5</v>
      </c>
    </row>
    <row r="1878" spans="8:10">
      <c r="H1878" s="51">
        <v>41457</v>
      </c>
      <c r="I1878" s="98">
        <v>199.7</v>
      </c>
      <c r="J1878" s="96">
        <v>200.3</v>
      </c>
    </row>
    <row r="1879" spans="8:10">
      <c r="H1879" s="51">
        <v>41458</v>
      </c>
      <c r="I1879" s="98">
        <v>199.2</v>
      </c>
      <c r="J1879" s="96">
        <v>200</v>
      </c>
    </row>
    <row r="1880" spans="8:10">
      <c r="H1880" s="51">
        <v>41459</v>
      </c>
      <c r="I1880" s="98">
        <v>199.6</v>
      </c>
      <c r="J1880" s="96">
        <v>200.4</v>
      </c>
    </row>
    <row r="1881" spans="8:10">
      <c r="H1881" s="51">
        <v>41460</v>
      </c>
      <c r="I1881" s="98">
        <v>199.2</v>
      </c>
      <c r="J1881" s="96">
        <v>200.1</v>
      </c>
    </row>
    <row r="1882" spans="8:10">
      <c r="H1882" s="51">
        <v>41463</v>
      </c>
      <c r="I1882" s="98">
        <v>200.3</v>
      </c>
      <c r="J1882" s="96">
        <v>200.9</v>
      </c>
    </row>
    <row r="1883" spans="8:10">
      <c r="H1883" s="51">
        <v>41464</v>
      </c>
      <c r="I1883" s="98">
        <v>199.5</v>
      </c>
      <c r="J1883" s="96">
        <v>199.9</v>
      </c>
    </row>
    <row r="1884" spans="8:10">
      <c r="H1884" s="51">
        <v>41465</v>
      </c>
      <c r="I1884" s="98">
        <v>199.4</v>
      </c>
      <c r="J1884" s="96">
        <v>199.7</v>
      </c>
    </row>
    <row r="1885" spans="8:10">
      <c r="H1885" s="51">
        <v>41466</v>
      </c>
      <c r="I1885" s="98">
        <v>200.1</v>
      </c>
      <c r="J1885" s="96">
        <v>200.8</v>
      </c>
    </row>
    <row r="1886" spans="8:10">
      <c r="H1886" s="51">
        <v>41467</v>
      </c>
      <c r="I1886" s="98">
        <v>200.4</v>
      </c>
      <c r="J1886" s="96">
        <v>200.9</v>
      </c>
    </row>
    <row r="1887" spans="8:10">
      <c r="H1887" s="51">
        <v>41470</v>
      </c>
      <c r="I1887" s="98">
        <v>201.9</v>
      </c>
      <c r="J1887" s="96">
        <v>202.8</v>
      </c>
    </row>
    <row r="1888" spans="8:10">
      <c r="H1888" s="51">
        <v>41471</v>
      </c>
      <c r="I1888" s="98">
        <v>203</v>
      </c>
      <c r="J1888" s="96">
        <v>204.2</v>
      </c>
    </row>
    <row r="1889" spans="8:10">
      <c r="H1889" s="51">
        <v>41472</v>
      </c>
      <c r="I1889" s="98">
        <v>203.1</v>
      </c>
      <c r="J1889" s="96">
        <v>204.3</v>
      </c>
    </row>
    <row r="1890" spans="8:10">
      <c r="H1890" s="51">
        <v>41473</v>
      </c>
      <c r="I1890" s="98">
        <v>203.2</v>
      </c>
      <c r="J1890" s="96">
        <v>204.5</v>
      </c>
    </row>
    <row r="1891" spans="8:10">
      <c r="H1891" s="51">
        <v>41474</v>
      </c>
      <c r="I1891" s="98">
        <v>204.1</v>
      </c>
      <c r="J1891" s="96">
        <v>205.4</v>
      </c>
    </row>
    <row r="1892" spans="8:10">
      <c r="H1892" s="51">
        <v>41477</v>
      </c>
      <c r="I1892" s="98">
        <v>205.1</v>
      </c>
      <c r="J1892" s="96">
        <v>206.8</v>
      </c>
    </row>
    <row r="1893" spans="8:10">
      <c r="H1893" s="51">
        <v>41478</v>
      </c>
      <c r="I1893" s="98">
        <v>205.5</v>
      </c>
      <c r="J1893" s="96">
        <v>207.1</v>
      </c>
    </row>
    <row r="1894" spans="8:10">
      <c r="H1894" s="51">
        <v>41479</v>
      </c>
      <c r="I1894" s="98">
        <v>207.2</v>
      </c>
      <c r="J1894" s="96">
        <v>209</v>
      </c>
    </row>
    <row r="1895" spans="8:10">
      <c r="H1895" s="51">
        <v>41480</v>
      </c>
      <c r="I1895" s="98">
        <v>207.7</v>
      </c>
      <c r="J1895" s="96">
        <v>210</v>
      </c>
    </row>
    <row r="1896" spans="8:10">
      <c r="H1896" s="51">
        <v>41481</v>
      </c>
      <c r="I1896" s="98">
        <v>208</v>
      </c>
      <c r="J1896" s="96">
        <v>210.3</v>
      </c>
    </row>
    <row r="1897" spans="8:10">
      <c r="H1897" s="51">
        <v>41484</v>
      </c>
      <c r="I1897" s="98">
        <v>209.4</v>
      </c>
      <c r="J1897" s="96">
        <v>211.8</v>
      </c>
    </row>
    <row r="1898" spans="8:10">
      <c r="H1898" s="51">
        <v>41485</v>
      </c>
      <c r="I1898" s="98">
        <v>209.2</v>
      </c>
      <c r="J1898" s="96">
        <v>211.6</v>
      </c>
    </row>
    <row r="1899" spans="8:10">
      <c r="H1899" s="51">
        <v>41486</v>
      </c>
      <c r="I1899" s="98">
        <v>209.3</v>
      </c>
      <c r="J1899" s="96">
        <v>211.8</v>
      </c>
    </row>
    <row r="1900" spans="8:10">
      <c r="H1900" s="51">
        <v>41487</v>
      </c>
      <c r="I1900" s="98">
        <v>209.2</v>
      </c>
      <c r="J1900" s="96">
        <v>211.8</v>
      </c>
    </row>
    <row r="1901" spans="8:10">
      <c r="H1901" s="51">
        <v>41488</v>
      </c>
      <c r="I1901" s="98">
        <v>209.2</v>
      </c>
      <c r="J1901" s="96">
        <v>211.7</v>
      </c>
    </row>
    <row r="1902" spans="8:10">
      <c r="H1902" s="51">
        <v>41491</v>
      </c>
      <c r="I1902" s="98">
        <v>209.4</v>
      </c>
      <c r="J1902" s="96">
        <v>212</v>
      </c>
    </row>
    <row r="1903" spans="8:10">
      <c r="H1903" s="51">
        <v>41492</v>
      </c>
      <c r="I1903" s="98">
        <v>209.4</v>
      </c>
      <c r="J1903" s="96">
        <v>211.8</v>
      </c>
    </row>
    <row r="1904" spans="8:10">
      <c r="H1904" s="51">
        <v>41493</v>
      </c>
      <c r="I1904" s="98">
        <v>209.1</v>
      </c>
      <c r="J1904" s="96">
        <v>211.5</v>
      </c>
    </row>
    <row r="1905" spans="8:10">
      <c r="H1905" s="51">
        <v>41494</v>
      </c>
      <c r="I1905" s="98">
        <v>209.4</v>
      </c>
      <c r="J1905" s="96">
        <v>211.9</v>
      </c>
    </row>
    <row r="1906" spans="8:10">
      <c r="H1906" s="51">
        <v>41495</v>
      </c>
      <c r="I1906" s="98">
        <v>208.9</v>
      </c>
      <c r="J1906" s="96">
        <v>211.3</v>
      </c>
    </row>
    <row r="1907" spans="8:10">
      <c r="H1907" s="51">
        <v>41498</v>
      </c>
      <c r="I1907" s="98">
        <v>209.3</v>
      </c>
      <c r="J1907" s="96">
        <v>212.1</v>
      </c>
    </row>
    <row r="1908" spans="8:10">
      <c r="H1908" s="51">
        <v>41499</v>
      </c>
      <c r="I1908" s="98">
        <v>208.2</v>
      </c>
      <c r="J1908" s="96">
        <v>211.1</v>
      </c>
    </row>
    <row r="1909" spans="8:10">
      <c r="H1909" s="51">
        <v>41500</v>
      </c>
      <c r="I1909" s="98">
        <v>208.4</v>
      </c>
      <c r="J1909" s="96">
        <v>211.2</v>
      </c>
    </row>
    <row r="1910" spans="8:10">
      <c r="H1910" s="51">
        <v>41501</v>
      </c>
      <c r="I1910" s="98">
        <v>209.2</v>
      </c>
      <c r="J1910" s="96">
        <v>212</v>
      </c>
    </row>
    <row r="1911" spans="8:10">
      <c r="H1911" s="51">
        <v>41502</v>
      </c>
      <c r="I1911" s="98">
        <v>208.7</v>
      </c>
      <c r="J1911" s="96">
        <v>211.6</v>
      </c>
    </row>
    <row r="1912" spans="8:10">
      <c r="H1912" s="51">
        <v>41505</v>
      </c>
      <c r="I1912" s="98">
        <v>208.6</v>
      </c>
      <c r="J1912" s="96">
        <v>211.3</v>
      </c>
    </row>
    <row r="1913" spans="8:10">
      <c r="H1913" s="51">
        <v>41506</v>
      </c>
      <c r="I1913" s="98">
        <v>208.3</v>
      </c>
      <c r="J1913" s="96">
        <v>211</v>
      </c>
    </row>
    <row r="1914" spans="8:10">
      <c r="H1914" s="51">
        <v>41507</v>
      </c>
      <c r="I1914" s="98">
        <v>208.9</v>
      </c>
      <c r="J1914" s="98">
        <v>212</v>
      </c>
    </row>
    <row r="1915" spans="8:10">
      <c r="H1915" s="51">
        <v>41508</v>
      </c>
      <c r="I1915" s="98">
        <v>210.9</v>
      </c>
      <c r="J1915" s="98">
        <v>214.2</v>
      </c>
    </row>
    <row r="1916" spans="8:10">
      <c r="H1916" s="51">
        <v>41509</v>
      </c>
      <c r="I1916" s="98">
        <v>210.7</v>
      </c>
      <c r="J1916" s="98">
        <v>213.9</v>
      </c>
    </row>
    <row r="1917" spans="8:10">
      <c r="H1917" s="51">
        <v>41512</v>
      </c>
      <c r="I1917" s="98">
        <v>210.4</v>
      </c>
      <c r="J1917" s="98">
        <v>213</v>
      </c>
    </row>
    <row r="1918" spans="8:10">
      <c r="H1918" s="51">
        <v>41513</v>
      </c>
      <c r="I1918" s="98">
        <v>210.3</v>
      </c>
      <c r="J1918" s="98">
        <v>213</v>
      </c>
    </row>
    <row r="1919" spans="8:10">
      <c r="H1919" s="51">
        <v>41514</v>
      </c>
      <c r="I1919" s="98">
        <v>210.8</v>
      </c>
      <c r="J1919" s="98">
        <v>213.9</v>
      </c>
    </row>
    <row r="1920" spans="8:10">
      <c r="H1920" s="51">
        <v>41515</v>
      </c>
      <c r="I1920" s="98">
        <v>212.4</v>
      </c>
      <c r="J1920" s="98">
        <v>215.4</v>
      </c>
    </row>
    <row r="1921" spans="8:10">
      <c r="H1921" s="51">
        <v>41516</v>
      </c>
      <c r="I1921" s="98">
        <v>211.4</v>
      </c>
      <c r="J1921" s="98">
        <v>214.3</v>
      </c>
    </row>
    <row r="1922" spans="8:10">
      <c r="H1922" s="51">
        <v>41519</v>
      </c>
      <c r="I1922" s="98">
        <v>212.2</v>
      </c>
      <c r="J1922" s="98">
        <v>215.3</v>
      </c>
    </row>
    <row r="1923" spans="8:10">
      <c r="H1923" s="51">
        <v>41520</v>
      </c>
      <c r="I1923" s="98">
        <v>213.3</v>
      </c>
      <c r="J1923" s="98">
        <v>216.6</v>
      </c>
    </row>
    <row r="1924" spans="8:10">
      <c r="H1924" s="139">
        <v>41521</v>
      </c>
      <c r="I1924" s="98">
        <v>212.2</v>
      </c>
      <c r="J1924" s="98">
        <v>215.5</v>
      </c>
    </row>
    <row r="1925" spans="8:10">
      <c r="H1925" s="139">
        <v>41522</v>
      </c>
      <c r="I1925" s="98">
        <v>212.9</v>
      </c>
      <c r="J1925" s="98">
        <v>216</v>
      </c>
    </row>
    <row r="1926" spans="8:10">
      <c r="H1926" s="139">
        <v>41523</v>
      </c>
      <c r="I1926" s="98">
        <v>212.7</v>
      </c>
      <c r="J1926" s="98">
        <v>215.9</v>
      </c>
    </row>
    <row r="1927" spans="8:10">
      <c r="H1927" s="139">
        <v>41526</v>
      </c>
      <c r="I1927" s="98">
        <v>212.5</v>
      </c>
      <c r="J1927" s="98">
        <v>215.5</v>
      </c>
    </row>
    <row r="1928" spans="8:10">
      <c r="H1928" s="139">
        <v>41527</v>
      </c>
      <c r="I1928" s="98">
        <v>212.4</v>
      </c>
      <c r="J1928" s="98">
        <v>215.5</v>
      </c>
    </row>
    <row r="1929" spans="8:10">
      <c r="H1929" s="139">
        <v>41528</v>
      </c>
      <c r="I1929" s="98">
        <v>211.68</v>
      </c>
      <c r="J1929" s="98">
        <v>214.74</v>
      </c>
    </row>
    <row r="1930" spans="8:10">
      <c r="H1930" s="139">
        <v>41529</v>
      </c>
      <c r="I1930" s="98">
        <v>211.75</v>
      </c>
      <c r="J1930" s="98">
        <v>214.71</v>
      </c>
    </row>
    <row r="1931" spans="8:10">
      <c r="H1931" s="139">
        <v>41530</v>
      </c>
      <c r="I1931" s="98">
        <v>211.49</v>
      </c>
      <c r="J1931" s="98">
        <v>214.36</v>
      </c>
    </row>
    <row r="1932" spans="8:10">
      <c r="H1932" s="139">
        <v>41533</v>
      </c>
      <c r="I1932" s="98">
        <v>210.89</v>
      </c>
      <c r="J1932" s="98">
        <v>213.91</v>
      </c>
    </row>
    <row r="1933" spans="8:10">
      <c r="H1933" s="139">
        <v>41534</v>
      </c>
      <c r="I1933" s="98">
        <v>211.4</v>
      </c>
      <c r="J1933" s="98">
        <v>214.1</v>
      </c>
    </row>
    <row r="1934" spans="8:10">
      <c r="H1934" s="139">
        <v>41536</v>
      </c>
      <c r="I1934" s="98">
        <v>208.5</v>
      </c>
      <c r="J1934" s="98">
        <v>210.9</v>
      </c>
    </row>
    <row r="1935" spans="8:10">
      <c r="H1935" s="139">
        <v>41537</v>
      </c>
      <c r="I1935" s="98">
        <v>210.1</v>
      </c>
      <c r="J1935" s="98">
        <v>212.7</v>
      </c>
    </row>
    <row r="1936" spans="8:10">
      <c r="H1936" s="139">
        <v>41539</v>
      </c>
      <c r="I1936" s="98">
        <v>209.4</v>
      </c>
      <c r="J1936" s="98">
        <v>211.7</v>
      </c>
    </row>
    <row r="1937" spans="8:10">
      <c r="H1937" s="139">
        <v>41540</v>
      </c>
      <c r="I1937" s="98">
        <v>208.99</v>
      </c>
      <c r="J1937" s="98">
        <v>211.23</v>
      </c>
    </row>
    <row r="1938" spans="8:10">
      <c r="H1938" s="139">
        <v>41541</v>
      </c>
      <c r="I1938" s="98">
        <v>208.13</v>
      </c>
      <c r="J1938" s="98">
        <v>210.1</v>
      </c>
    </row>
    <row r="1939" spans="8:10">
      <c r="H1939" s="139">
        <v>41542</v>
      </c>
      <c r="I1939" s="98">
        <v>208.76</v>
      </c>
      <c r="J1939" s="98">
        <v>210.84</v>
      </c>
    </row>
    <row r="1940" spans="8:10">
      <c r="H1940" s="139">
        <v>41543</v>
      </c>
      <c r="I1940" s="98">
        <v>207.56</v>
      </c>
      <c r="J1940" s="98">
        <v>209.35</v>
      </c>
    </row>
    <row r="1941" spans="8:10">
      <c r="H1941" s="139">
        <v>41544</v>
      </c>
      <c r="I1941" s="98">
        <v>208.19</v>
      </c>
      <c r="J1941" s="98">
        <v>210.22</v>
      </c>
    </row>
    <row r="1942" spans="8:10">
      <c r="H1942" s="139">
        <v>41546</v>
      </c>
      <c r="I1942" s="98">
        <v>207.48</v>
      </c>
      <c r="J1942" s="98">
        <v>209.44</v>
      </c>
    </row>
    <row r="1943" spans="8:10">
      <c r="H1943" s="139">
        <v>41547</v>
      </c>
      <c r="I1943" s="98">
        <v>207.44</v>
      </c>
      <c r="J1943" s="98">
        <v>209.55</v>
      </c>
    </row>
    <row r="1944" spans="8:10">
      <c r="H1944" s="139">
        <v>41548</v>
      </c>
      <c r="I1944" s="98">
        <v>207.7</v>
      </c>
      <c r="J1944" s="98">
        <v>209.9</v>
      </c>
    </row>
    <row r="1945" spans="8:10">
      <c r="H1945" s="139">
        <v>41549</v>
      </c>
      <c r="I1945" s="98">
        <v>207.6</v>
      </c>
      <c r="J1945" s="98">
        <v>209.5</v>
      </c>
    </row>
    <row r="1946" spans="8:10">
      <c r="H1946" s="139">
        <v>41550</v>
      </c>
      <c r="I1946" s="98">
        <v>207.1</v>
      </c>
      <c r="J1946" s="98">
        <v>209</v>
      </c>
    </row>
    <row r="1947" spans="8:10">
      <c r="H1947" s="139">
        <v>41551</v>
      </c>
      <c r="I1947" s="98">
        <v>207.8</v>
      </c>
      <c r="J1947" s="98">
        <v>209.8</v>
      </c>
    </row>
    <row r="1948" spans="8:10">
      <c r="H1948" s="139">
        <v>41554</v>
      </c>
      <c r="I1948" s="98">
        <v>207.2</v>
      </c>
      <c r="J1948" s="98">
        <v>209</v>
      </c>
    </row>
    <row r="1949" spans="8:10">
      <c r="H1949" s="139">
        <v>41555</v>
      </c>
      <c r="I1949" s="98">
        <v>207.46</v>
      </c>
      <c r="J1949" s="98">
        <v>209.51</v>
      </c>
    </row>
    <row r="1950" spans="8:10">
      <c r="H1950" s="139">
        <v>41556</v>
      </c>
      <c r="I1950" s="98">
        <v>207.21</v>
      </c>
      <c r="J1950" s="98">
        <v>209.14</v>
      </c>
    </row>
    <row r="1951" spans="8:10">
      <c r="H1951" s="139">
        <v>41557</v>
      </c>
      <c r="I1951" s="98">
        <v>206.02</v>
      </c>
      <c r="J1951" s="98">
        <v>207.65</v>
      </c>
    </row>
    <row r="1952" spans="8:10">
      <c r="H1952" s="139">
        <v>41558</v>
      </c>
      <c r="I1952" s="98">
        <v>204.81</v>
      </c>
      <c r="J1952" s="98">
        <v>206.35</v>
      </c>
    </row>
    <row r="1953" spans="8:10">
      <c r="H1953" s="139">
        <v>41559</v>
      </c>
      <c r="I1953" s="98">
        <v>204.72</v>
      </c>
      <c r="J1953" s="98">
        <v>206.14</v>
      </c>
    </row>
    <row r="1954" spans="8:10">
      <c r="H1954" s="139">
        <v>41561</v>
      </c>
      <c r="I1954" s="98">
        <v>204.07</v>
      </c>
      <c r="J1954" s="98">
        <v>205.41</v>
      </c>
    </row>
    <row r="1955" spans="8:10">
      <c r="H1955" s="139">
        <v>41562</v>
      </c>
      <c r="I1955" s="98">
        <v>203.54</v>
      </c>
      <c r="J1955" s="98">
        <v>204.63</v>
      </c>
    </row>
    <row r="1956" spans="8:10">
      <c r="H1956" s="139">
        <v>41563</v>
      </c>
      <c r="I1956" s="98">
        <v>203.75</v>
      </c>
      <c r="J1956" s="98">
        <v>204.89</v>
      </c>
    </row>
    <row r="1957" spans="8:10">
      <c r="H1957" s="139">
        <v>41564</v>
      </c>
      <c r="I1957" s="98">
        <v>203.2</v>
      </c>
      <c r="J1957" s="98">
        <v>204.25</v>
      </c>
    </row>
    <row r="1958" spans="8:10">
      <c r="H1958" s="139">
        <v>41565</v>
      </c>
      <c r="I1958" s="98">
        <v>202.95</v>
      </c>
      <c r="J1958" s="98">
        <v>204.27</v>
      </c>
    </row>
    <row r="1959" spans="8:10">
      <c r="H1959" s="139">
        <v>41568</v>
      </c>
      <c r="I1959" s="98">
        <v>203.32</v>
      </c>
      <c r="J1959" s="98">
        <v>204.41</v>
      </c>
    </row>
    <row r="1960" spans="8:10">
      <c r="H1960" s="139">
        <v>41569</v>
      </c>
      <c r="I1960" s="98">
        <v>203.41</v>
      </c>
      <c r="J1960" s="98">
        <v>204.48</v>
      </c>
    </row>
    <row r="1961" spans="8:10">
      <c r="H1961" s="139">
        <v>41570</v>
      </c>
      <c r="I1961" s="98">
        <v>202.86</v>
      </c>
      <c r="J1961" s="98">
        <v>203.94</v>
      </c>
    </row>
    <row r="1962" spans="8:10">
      <c r="H1962" s="139">
        <v>41571</v>
      </c>
      <c r="I1962" s="98">
        <v>202.98</v>
      </c>
      <c r="J1962" s="98">
        <v>203.96</v>
      </c>
    </row>
    <row r="1963" spans="8:10">
      <c r="H1963" s="139">
        <v>41572</v>
      </c>
      <c r="I1963" s="98">
        <v>202.92</v>
      </c>
      <c r="J1963" s="98">
        <v>203.99</v>
      </c>
    </row>
    <row r="1964" spans="8:10">
      <c r="H1964" s="139">
        <v>41575</v>
      </c>
      <c r="I1964" s="98">
        <v>203.07</v>
      </c>
      <c r="J1964" s="98">
        <v>204.1</v>
      </c>
    </row>
    <row r="1965" spans="8:10">
      <c r="H1965" s="139">
        <v>41576</v>
      </c>
      <c r="I1965" s="98">
        <v>202.61</v>
      </c>
      <c r="J1965" s="98">
        <v>203.43</v>
      </c>
    </row>
    <row r="1966" spans="8:10">
      <c r="H1966" s="139">
        <v>41577</v>
      </c>
      <c r="I1966" s="98">
        <v>202.26</v>
      </c>
      <c r="J1966" s="98">
        <v>203.11</v>
      </c>
    </row>
    <row r="1967" spans="8:10">
      <c r="H1967" s="139">
        <v>41578</v>
      </c>
      <c r="I1967" s="98">
        <v>202.14</v>
      </c>
      <c r="J1967" s="98">
        <v>202.95</v>
      </c>
    </row>
    <row r="1968" spans="8:10">
      <c r="H1968" s="139">
        <v>41579</v>
      </c>
      <c r="I1968" s="98">
        <v>202.16</v>
      </c>
      <c r="J1968" s="98">
        <v>203.07</v>
      </c>
    </row>
    <row r="1969" spans="8:10">
      <c r="H1969" s="139">
        <v>41582</v>
      </c>
      <c r="I1969" s="98">
        <v>200.57</v>
      </c>
      <c r="J1969" s="98">
        <v>201.15</v>
      </c>
    </row>
    <row r="1970" spans="8:10">
      <c r="H1970" s="139">
        <v>41583</v>
      </c>
      <c r="I1970" s="98">
        <v>200.67</v>
      </c>
      <c r="J1970" s="98">
        <v>201.19</v>
      </c>
    </row>
    <row r="1971" spans="8:10">
      <c r="H1971" s="139">
        <v>41584</v>
      </c>
      <c r="I1971" s="98">
        <v>200.13</v>
      </c>
      <c r="J1971" s="98">
        <v>200.55</v>
      </c>
    </row>
    <row r="1972" spans="8:10">
      <c r="H1972" s="139">
        <v>41585</v>
      </c>
      <c r="I1972" s="98">
        <v>200.1</v>
      </c>
      <c r="J1972" s="98">
        <v>200.62</v>
      </c>
    </row>
    <row r="1973" spans="8:10">
      <c r="H1973" s="139">
        <v>41586</v>
      </c>
      <c r="I1973" s="98">
        <v>198.86</v>
      </c>
      <c r="J1973" s="98">
        <v>199.32</v>
      </c>
    </row>
    <row r="1974" spans="8:10">
      <c r="H1974" s="139">
        <v>41589</v>
      </c>
      <c r="I1974" s="98">
        <v>198.92</v>
      </c>
      <c r="J1974" s="98">
        <v>199.29</v>
      </c>
    </row>
    <row r="1975" spans="8:10">
      <c r="H1975" s="139">
        <v>41590</v>
      </c>
      <c r="I1975" s="98">
        <v>198.71</v>
      </c>
      <c r="J1975" s="98">
        <v>199.03</v>
      </c>
    </row>
    <row r="1976" spans="8:10">
      <c r="H1976" s="139">
        <v>41591</v>
      </c>
      <c r="I1976" s="98">
        <v>198.11</v>
      </c>
      <c r="J1976" s="98">
        <v>198.42</v>
      </c>
    </row>
    <row r="1977" spans="8:10">
      <c r="H1977" s="139">
        <v>41592</v>
      </c>
      <c r="I1977" s="98">
        <v>198.9</v>
      </c>
      <c r="J1977" s="98">
        <v>199.2</v>
      </c>
    </row>
    <row r="1978" spans="8:10">
      <c r="H1978" s="139">
        <v>41593</v>
      </c>
      <c r="I1978" s="98">
        <v>197.95</v>
      </c>
      <c r="J1978" s="98">
        <v>198.08</v>
      </c>
    </row>
    <row r="1979" spans="8:10">
      <c r="H1979" s="139">
        <v>41596</v>
      </c>
      <c r="I1979" s="98">
        <v>197.91</v>
      </c>
      <c r="J1979" s="98">
        <v>198.04</v>
      </c>
    </row>
    <row r="1980" spans="8:10">
      <c r="H1980" s="139">
        <v>41597</v>
      </c>
      <c r="I1980" s="98">
        <v>198.94</v>
      </c>
      <c r="J1980" s="98">
        <v>199.04</v>
      </c>
    </row>
    <row r="1981" spans="8:10">
      <c r="H1981" s="139">
        <v>41598</v>
      </c>
      <c r="I1981" s="98">
        <v>198.83</v>
      </c>
      <c r="J1981" s="98">
        <v>199.14</v>
      </c>
    </row>
    <row r="1982" spans="8:10">
      <c r="H1982" s="139">
        <v>41599</v>
      </c>
      <c r="I1982" s="98">
        <v>197.87</v>
      </c>
      <c r="J1982" s="98">
        <v>197.95</v>
      </c>
    </row>
    <row r="1983" spans="8:10">
      <c r="H1983" s="139">
        <v>41600</v>
      </c>
      <c r="I1983" s="98">
        <v>199.61</v>
      </c>
      <c r="J1983" s="98">
        <v>200.08</v>
      </c>
    </row>
    <row r="1984" spans="8:10">
      <c r="H1984" s="139">
        <v>41603</v>
      </c>
      <c r="I1984" s="98">
        <v>198.64</v>
      </c>
      <c r="J1984" s="98">
        <v>198.92</v>
      </c>
    </row>
    <row r="1985" spans="8:10">
      <c r="H1985" s="139">
        <v>41604</v>
      </c>
      <c r="I1985" s="98">
        <v>198.49</v>
      </c>
      <c r="J1985" s="98">
        <v>198.7</v>
      </c>
    </row>
    <row r="1986" spans="8:10">
      <c r="H1986" s="139">
        <v>41605</v>
      </c>
      <c r="I1986" s="98">
        <v>198.81</v>
      </c>
      <c r="J1986" s="98">
        <v>199.03</v>
      </c>
    </row>
    <row r="1987" spans="8:10">
      <c r="H1987" s="139">
        <v>41606</v>
      </c>
      <c r="I1987" s="98">
        <v>198.27</v>
      </c>
      <c r="J1987" s="98">
        <v>198.45</v>
      </c>
    </row>
    <row r="1988" spans="8:10">
      <c r="H1988" s="139">
        <v>41607</v>
      </c>
      <c r="I1988" s="98">
        <v>198.53</v>
      </c>
      <c r="J1988" s="98">
        <v>198.78</v>
      </c>
    </row>
    <row r="1989" spans="8:10">
      <c r="H1989" s="139">
        <v>41610</v>
      </c>
      <c r="I1989" s="98">
        <v>197.93</v>
      </c>
      <c r="J1989" s="98">
        <v>197.99</v>
      </c>
    </row>
    <row r="1990" spans="8:10">
      <c r="H1990" s="139">
        <v>41611</v>
      </c>
      <c r="I1990" s="98">
        <v>198.16</v>
      </c>
      <c r="J1990" s="98">
        <v>198.27</v>
      </c>
    </row>
    <row r="1991" spans="8:10">
      <c r="H1991" s="139">
        <v>41612</v>
      </c>
      <c r="I1991" s="98">
        <v>198.48</v>
      </c>
      <c r="J1991" s="98">
        <v>198.59</v>
      </c>
    </row>
    <row r="1992" spans="8:10">
      <c r="H1992" s="139">
        <v>41613</v>
      </c>
      <c r="I1992" s="98">
        <v>197.85</v>
      </c>
      <c r="J1992" s="98">
        <v>197.77</v>
      </c>
    </row>
    <row r="1993" spans="8:10">
      <c r="H1993" s="139">
        <v>41614</v>
      </c>
      <c r="I1993" s="98">
        <v>197.52</v>
      </c>
      <c r="J1993" s="98">
        <v>197.53</v>
      </c>
    </row>
    <row r="1994" spans="8:10">
      <c r="H1994" s="139">
        <v>41617</v>
      </c>
      <c r="I1994" s="98">
        <v>197.03</v>
      </c>
      <c r="J1994" s="98">
        <v>197.01</v>
      </c>
    </row>
    <row r="1995" spans="8:10">
      <c r="H1995" s="139">
        <v>41618</v>
      </c>
      <c r="I1995" s="98">
        <v>197.17</v>
      </c>
      <c r="J1995" s="98">
        <v>196.94</v>
      </c>
    </row>
    <row r="1996" spans="8:10">
      <c r="H1996" s="139">
        <v>41619</v>
      </c>
      <c r="I1996" s="98">
        <v>197.76</v>
      </c>
      <c r="J1996" s="98">
        <v>197.7</v>
      </c>
    </row>
    <row r="1997" spans="8:10">
      <c r="H1997" s="139">
        <v>41620</v>
      </c>
      <c r="I1997" s="98">
        <v>197.42</v>
      </c>
      <c r="J1997" s="98">
        <v>197.44</v>
      </c>
    </row>
    <row r="1998" spans="8:10">
      <c r="H1998" s="139">
        <v>41621</v>
      </c>
      <c r="I1998" s="98">
        <v>197.49</v>
      </c>
      <c r="J1998" s="98">
        <v>197.41</v>
      </c>
    </row>
    <row r="1999" spans="8:10">
      <c r="H1999" s="139">
        <v>41624</v>
      </c>
      <c r="I1999" s="98">
        <v>197.38</v>
      </c>
      <c r="J1999" s="98">
        <v>197.14</v>
      </c>
    </row>
    <row r="2000" spans="8:10">
      <c r="H2000" s="139">
        <v>41625</v>
      </c>
      <c r="I2000" s="98">
        <v>197.98</v>
      </c>
      <c r="J2000" s="98">
        <v>198.04</v>
      </c>
    </row>
    <row r="2001" spans="8:10">
      <c r="H2001" s="139">
        <v>41626</v>
      </c>
      <c r="I2001" s="98">
        <v>198.54</v>
      </c>
      <c r="J2001" s="98">
        <v>198.74</v>
      </c>
    </row>
    <row r="2002" spans="8:10">
      <c r="H2002" s="139">
        <v>41627</v>
      </c>
      <c r="I2002" s="98">
        <v>198.46</v>
      </c>
      <c r="J2002" s="98">
        <v>198.69</v>
      </c>
    </row>
    <row r="2003" spans="8:10">
      <c r="H2003" s="139">
        <v>41628</v>
      </c>
      <c r="I2003" s="98">
        <v>198.43</v>
      </c>
      <c r="J2003" s="98">
        <v>198.47</v>
      </c>
    </row>
    <row r="2004" spans="8:10">
      <c r="H2004" s="139">
        <v>41631</v>
      </c>
      <c r="I2004" s="98">
        <v>199.51</v>
      </c>
      <c r="J2004" s="98">
        <v>199.91</v>
      </c>
    </row>
    <row r="2005" spans="8:10">
      <c r="H2005" s="139">
        <v>41632</v>
      </c>
      <c r="I2005" s="98">
        <v>199.58</v>
      </c>
      <c r="J2005" s="98">
        <v>200.03</v>
      </c>
    </row>
    <row r="2006" spans="8:10">
      <c r="H2006" s="139">
        <v>41633</v>
      </c>
      <c r="I2006" s="98">
        <v>199.78</v>
      </c>
      <c r="J2006" s="98">
        <v>200.27</v>
      </c>
    </row>
    <row r="2007" spans="8:10">
      <c r="H2007" s="139">
        <v>41634</v>
      </c>
      <c r="I2007" s="98">
        <v>200</v>
      </c>
      <c r="J2007" s="98">
        <v>200.63</v>
      </c>
    </row>
    <row r="2008" spans="8:10">
      <c r="H2008" s="139">
        <v>41635</v>
      </c>
      <c r="I2008" s="98">
        <v>200.98</v>
      </c>
      <c r="J2008" s="98">
        <v>201.52</v>
      </c>
    </row>
    <row r="2009" spans="8:10">
      <c r="H2009" s="139">
        <v>41638</v>
      </c>
      <c r="I2009" s="98">
        <v>201.73</v>
      </c>
      <c r="J2009" s="98">
        <v>202.51</v>
      </c>
    </row>
    <row r="2010" spans="8:10">
      <c r="H2010" s="139">
        <v>41639</v>
      </c>
      <c r="I2010" s="98">
        <v>202.36</v>
      </c>
      <c r="J2010" s="98">
        <v>203.23</v>
      </c>
    </row>
    <row r="2011" spans="8:10">
      <c r="H2011" s="139">
        <v>41640</v>
      </c>
      <c r="I2011" s="98">
        <v>201.9</v>
      </c>
      <c r="J2011" s="98">
        <v>202.9</v>
      </c>
    </row>
    <row r="2012" spans="8:10">
      <c r="H2012" s="139">
        <v>41641</v>
      </c>
      <c r="I2012" s="98">
        <v>203.58</v>
      </c>
      <c r="J2012" s="98">
        <v>204.91</v>
      </c>
    </row>
    <row r="2013" spans="8:10">
      <c r="H2013" s="139">
        <v>41642</v>
      </c>
      <c r="I2013" s="98">
        <v>203.07</v>
      </c>
      <c r="J2013" s="98">
        <v>204.2</v>
      </c>
    </row>
    <row r="2014" spans="8:10">
      <c r="H2014" s="139">
        <v>41645</v>
      </c>
      <c r="I2014" s="98">
        <v>201.86</v>
      </c>
      <c r="J2014" s="98">
        <v>202.74</v>
      </c>
    </row>
    <row r="2015" spans="8:10">
      <c r="H2015" s="139">
        <v>41646</v>
      </c>
      <c r="I2015" s="98">
        <v>204.05</v>
      </c>
      <c r="J2015" s="98">
        <v>205.31</v>
      </c>
    </row>
    <row r="2016" spans="8:10">
      <c r="H2016" s="139">
        <v>41647</v>
      </c>
      <c r="I2016" s="98">
        <v>204.6</v>
      </c>
      <c r="J2016" s="98">
        <v>206.16</v>
      </c>
    </row>
    <row r="2017" spans="8:10">
      <c r="H2017" s="139">
        <v>41648</v>
      </c>
      <c r="I2017" s="98">
        <v>204.9</v>
      </c>
      <c r="J2017" s="98">
        <v>206.36</v>
      </c>
    </row>
    <row r="2018" spans="8:10">
      <c r="H2018" s="139">
        <v>41649</v>
      </c>
      <c r="I2018" s="98">
        <v>205.31</v>
      </c>
      <c r="J2018" s="98">
        <v>206.88</v>
      </c>
    </row>
    <row r="2019" spans="8:10">
      <c r="H2019" s="139">
        <v>41652</v>
      </c>
      <c r="I2019" s="98">
        <v>205.5</v>
      </c>
      <c r="J2019" s="98">
        <v>206.82</v>
      </c>
    </row>
    <row r="2020" spans="8:10">
      <c r="H2020" s="139">
        <v>41653</v>
      </c>
      <c r="I2020" s="98">
        <v>205.16</v>
      </c>
      <c r="J2020" s="98">
        <v>206.62</v>
      </c>
    </row>
    <row r="2021" spans="8:10">
      <c r="H2021" s="139">
        <v>41654</v>
      </c>
      <c r="I2021" s="98">
        <v>204.82</v>
      </c>
      <c r="J2021" s="98">
        <v>206.58</v>
      </c>
    </row>
    <row r="2022" spans="8:10">
      <c r="H2022" s="139">
        <v>41655</v>
      </c>
      <c r="I2022" s="98">
        <v>205.38</v>
      </c>
      <c r="J2022" s="98">
        <v>206.92</v>
      </c>
    </row>
    <row r="2023" spans="8:10">
      <c r="H2023" s="139">
        <v>41656</v>
      </c>
      <c r="I2023" s="98">
        <v>204.71</v>
      </c>
      <c r="J2023" s="98">
        <v>206.15</v>
      </c>
    </row>
    <row r="2024" spans="8:10">
      <c r="H2024" s="139">
        <v>41659</v>
      </c>
      <c r="I2024" s="98">
        <v>206.02</v>
      </c>
      <c r="J2024" s="98">
        <v>207.84</v>
      </c>
    </row>
    <row r="2025" spans="8:10">
      <c r="H2025" s="139">
        <v>41660</v>
      </c>
      <c r="I2025" s="98">
        <v>206.77</v>
      </c>
      <c r="J2025" s="98">
        <v>208.52</v>
      </c>
    </row>
    <row r="2026" spans="8:10">
      <c r="H2026" s="139">
        <v>41661</v>
      </c>
      <c r="I2026" s="98">
        <v>207.28</v>
      </c>
      <c r="J2026" s="98">
        <v>209.1</v>
      </c>
    </row>
    <row r="2027" spans="8:10">
      <c r="H2027" s="139">
        <v>41662</v>
      </c>
      <c r="I2027" s="98">
        <v>207.01</v>
      </c>
      <c r="J2027" s="98">
        <v>208.8</v>
      </c>
    </row>
    <row r="2028" spans="8:10">
      <c r="H2028" s="139">
        <v>41663</v>
      </c>
      <c r="I2028" s="98">
        <v>207.39</v>
      </c>
      <c r="J2028" s="98">
        <v>209.39</v>
      </c>
    </row>
    <row r="2029" spans="8:10">
      <c r="H2029" s="139">
        <v>41665</v>
      </c>
      <c r="I2029" s="98">
        <v>208.29</v>
      </c>
      <c r="J2029" s="98">
        <v>210.2</v>
      </c>
    </row>
    <row r="2030" spans="8:10">
      <c r="H2030" s="139">
        <v>41666</v>
      </c>
      <c r="I2030" s="98">
        <v>209.1</v>
      </c>
      <c r="J2030" s="98">
        <v>211.41</v>
      </c>
    </row>
    <row r="2031" spans="8:10">
      <c r="H2031" s="139">
        <v>41667</v>
      </c>
      <c r="I2031" s="98">
        <v>210.29</v>
      </c>
      <c r="J2031" s="98">
        <v>212.81</v>
      </c>
    </row>
    <row r="2032" spans="8:10">
      <c r="H2032" s="139">
        <v>41668</v>
      </c>
      <c r="I2032" s="98">
        <v>212.69</v>
      </c>
      <c r="J2032" s="98">
        <v>215.95</v>
      </c>
    </row>
    <row r="2033" spans="8:10">
      <c r="H2033" s="139">
        <v>41677</v>
      </c>
      <c r="I2033" s="98">
        <v>212.73</v>
      </c>
      <c r="J2033" s="98">
        <v>215.95</v>
      </c>
    </row>
    <row r="2034" spans="8:10">
      <c r="H2034" s="139">
        <v>41678</v>
      </c>
      <c r="I2034" s="98">
        <v>211.94</v>
      </c>
      <c r="J2034" s="98">
        <v>215.06</v>
      </c>
    </row>
    <row r="2035" spans="8:10">
      <c r="H2035" s="139">
        <v>41680</v>
      </c>
      <c r="I2035" s="98">
        <v>213.1</v>
      </c>
      <c r="J2035" s="98">
        <v>215.98</v>
      </c>
    </row>
    <row r="2036" spans="8:10">
      <c r="H2036" s="139">
        <v>41681</v>
      </c>
      <c r="I2036" s="98">
        <v>211.96</v>
      </c>
      <c r="J2036" s="98">
        <v>214.88</v>
      </c>
    </row>
    <row r="2037" spans="8:10">
      <c r="H2037" s="139">
        <v>41682</v>
      </c>
      <c r="I2037" s="98">
        <v>211.03</v>
      </c>
      <c r="J2037" s="98">
        <v>214</v>
      </c>
    </row>
    <row r="2038" spans="8:10">
      <c r="H2038" s="139">
        <v>41683</v>
      </c>
      <c r="I2038" s="98">
        <v>210.3</v>
      </c>
      <c r="J2038" s="98">
        <v>213.3</v>
      </c>
    </row>
    <row r="2039" spans="8:10">
      <c r="H2039" s="139">
        <v>41684</v>
      </c>
      <c r="I2039" s="98">
        <v>210.46</v>
      </c>
      <c r="J2039" s="98">
        <v>213.41</v>
      </c>
    </row>
    <row r="2040" spans="8:10">
      <c r="H2040" s="139">
        <v>41687</v>
      </c>
      <c r="I2040" s="98">
        <v>208.76</v>
      </c>
      <c r="J2040" s="98">
        <v>211.2</v>
      </c>
    </row>
    <row r="2041" spans="8:10">
      <c r="H2041" s="139">
        <v>41688</v>
      </c>
      <c r="I2041" s="98">
        <v>209.6</v>
      </c>
      <c r="J2041" s="98">
        <v>212.2</v>
      </c>
    </row>
    <row r="2042" spans="8:10">
      <c r="H2042" s="139">
        <v>41689</v>
      </c>
      <c r="I2042" s="98">
        <v>210.3</v>
      </c>
      <c r="J2042" s="98">
        <v>213.1</v>
      </c>
    </row>
    <row r="2043" spans="8:10">
      <c r="H2043" s="139">
        <v>41690</v>
      </c>
      <c r="I2043" s="98">
        <v>209.01</v>
      </c>
      <c r="J2043" s="98">
        <v>211.48</v>
      </c>
    </row>
    <row r="2044" spans="8:10">
      <c r="H2044" s="139">
        <v>41691</v>
      </c>
      <c r="I2044" s="98">
        <v>209.13</v>
      </c>
      <c r="J2044" s="98">
        <v>211.62</v>
      </c>
    </row>
    <row r="2045" spans="8:10">
      <c r="H2045" s="139">
        <v>41694</v>
      </c>
      <c r="I2045" s="98">
        <v>208.11</v>
      </c>
      <c r="J2045" s="98">
        <v>210.43</v>
      </c>
    </row>
    <row r="2046" spans="8:10">
      <c r="H2046" s="139">
        <v>41695</v>
      </c>
      <c r="I2046" s="98">
        <v>207.61</v>
      </c>
      <c r="J2046" s="98">
        <v>209.81</v>
      </c>
    </row>
    <row r="2047" spans="8:10">
      <c r="H2047" s="139">
        <v>41696</v>
      </c>
      <c r="I2047" s="98">
        <v>208.16</v>
      </c>
      <c r="J2047" s="98">
        <v>210.49</v>
      </c>
    </row>
    <row r="2048" spans="8:10">
      <c r="H2048" s="139">
        <v>41697</v>
      </c>
      <c r="I2048" s="98">
        <v>207.64</v>
      </c>
      <c r="J2048" s="98">
        <v>209.89</v>
      </c>
    </row>
    <row r="2049" spans="8:10">
      <c r="H2049" s="139">
        <v>41698</v>
      </c>
      <c r="I2049" s="98">
        <v>208.38</v>
      </c>
      <c r="J2049" s="98">
        <v>210.68</v>
      </c>
    </row>
    <row r="2050" spans="8:10">
      <c r="H2050" s="139">
        <v>41701</v>
      </c>
      <c r="I2050" s="98">
        <v>207.54</v>
      </c>
      <c r="J2050" s="98">
        <v>209.79</v>
      </c>
    </row>
    <row r="2051" spans="8:10">
      <c r="H2051" s="139">
        <v>41702</v>
      </c>
      <c r="I2051" s="98">
        <v>208.28</v>
      </c>
      <c r="J2051" s="98">
        <v>210.62</v>
      </c>
    </row>
    <row r="2052" spans="8:10">
      <c r="H2052" s="139">
        <v>41703</v>
      </c>
      <c r="I2052" s="98">
        <v>208.08</v>
      </c>
      <c r="J2052" s="98">
        <v>210.42</v>
      </c>
    </row>
    <row r="2053" spans="8:10">
      <c r="H2053" s="139">
        <v>41704</v>
      </c>
      <c r="I2053" s="98">
        <v>208.41</v>
      </c>
      <c r="J2053" s="98">
        <v>210.75</v>
      </c>
    </row>
    <row r="2054" spans="8:10">
      <c r="H2054" s="139">
        <v>41705</v>
      </c>
      <c r="I2054" s="98">
        <v>207.6</v>
      </c>
      <c r="J2054" s="98">
        <v>209.8</v>
      </c>
    </row>
    <row r="2055" spans="8:10">
      <c r="H2055" s="139">
        <v>41708</v>
      </c>
      <c r="I2055" s="98">
        <v>207.46</v>
      </c>
      <c r="J2055" s="98">
        <v>209.59</v>
      </c>
    </row>
    <row r="2056" spans="8:10">
      <c r="H2056" s="139">
        <v>41709</v>
      </c>
      <c r="I2056" s="98">
        <v>207.44</v>
      </c>
      <c r="J2056" s="98">
        <v>209.67</v>
      </c>
    </row>
    <row r="2057" spans="8:10">
      <c r="H2057" s="139">
        <v>41710</v>
      </c>
      <c r="I2057" s="98">
        <v>207.29</v>
      </c>
      <c r="J2057" s="98">
        <v>209.5</v>
      </c>
    </row>
    <row r="2058" spans="8:10">
      <c r="H2058" s="139">
        <v>41711</v>
      </c>
      <c r="I2058" s="98">
        <v>207.23</v>
      </c>
      <c r="J2058" s="98">
        <v>209.43</v>
      </c>
    </row>
    <row r="2059" spans="8:10">
      <c r="H2059" s="139">
        <v>41712</v>
      </c>
      <c r="I2059" s="98">
        <v>206.8</v>
      </c>
      <c r="J2059" s="98">
        <v>208.9</v>
      </c>
    </row>
    <row r="2060" spans="8:10">
      <c r="H2060" s="139">
        <v>41715</v>
      </c>
      <c r="I2060" s="98">
        <v>206.15</v>
      </c>
      <c r="J2060" s="98">
        <v>208.4</v>
      </c>
    </row>
    <row r="2061" spans="8:10">
      <c r="H2061" s="139">
        <v>41716</v>
      </c>
      <c r="I2061" s="98">
        <v>206.78</v>
      </c>
      <c r="J2061" s="98">
        <v>209.03</v>
      </c>
    </row>
    <row r="2062" spans="8:10">
      <c r="H2062" s="139">
        <v>41717</v>
      </c>
      <c r="I2062" s="98">
        <v>206.47</v>
      </c>
      <c r="J2062" s="98">
        <v>208.62</v>
      </c>
    </row>
    <row r="2063" spans="8:10">
      <c r="H2063" s="139">
        <v>41718</v>
      </c>
      <c r="I2063" s="98">
        <v>205.84</v>
      </c>
      <c r="J2063" s="98">
        <v>207.81</v>
      </c>
    </row>
    <row r="2064" spans="8:10">
      <c r="H2064" s="139">
        <v>41719</v>
      </c>
      <c r="I2064" s="98">
        <v>205.32</v>
      </c>
      <c r="J2064" s="98">
        <v>207.31</v>
      </c>
    </row>
    <row r="2065" spans="8:10">
      <c r="H2065" s="139">
        <v>41722</v>
      </c>
      <c r="I2065" s="98">
        <v>204.45</v>
      </c>
      <c r="J2065" s="98">
        <v>206.25</v>
      </c>
    </row>
    <row r="2066" spans="8:10">
      <c r="H2066" s="139">
        <v>41723</v>
      </c>
      <c r="I2066" s="98">
        <v>204.87</v>
      </c>
      <c r="J2066" s="98">
        <v>206.68</v>
      </c>
    </row>
    <row r="2067" spans="8:10">
      <c r="H2067" s="139">
        <v>41724</v>
      </c>
      <c r="I2067" s="98">
        <v>204.5</v>
      </c>
      <c r="J2067" s="98">
        <v>206.27</v>
      </c>
    </row>
    <row r="2068" spans="8:10">
      <c r="H2068" s="139">
        <v>41725</v>
      </c>
      <c r="I2068" s="98">
        <v>203.82</v>
      </c>
      <c r="J2068" s="98">
        <v>205.38</v>
      </c>
    </row>
    <row r="2069" spans="8:10">
      <c r="H2069" s="139">
        <v>41726</v>
      </c>
      <c r="I2069" s="98">
        <v>203.99</v>
      </c>
      <c r="J2069" s="98">
        <v>205.61</v>
      </c>
    </row>
    <row r="2070" spans="8:10">
      <c r="H2070" s="139">
        <v>41729</v>
      </c>
      <c r="I2070" s="98">
        <v>202.49</v>
      </c>
      <c r="J2070" s="98">
        <v>203.82</v>
      </c>
    </row>
    <row r="2071" spans="8:10">
      <c r="H2071" s="139">
        <v>41730</v>
      </c>
      <c r="I2071" s="98">
        <v>202.3</v>
      </c>
      <c r="J2071" s="98">
        <v>203.63</v>
      </c>
    </row>
    <row r="2072" spans="8:10">
      <c r="H2072" s="139">
        <v>41731</v>
      </c>
      <c r="I2072" s="98">
        <v>202.47</v>
      </c>
      <c r="J2072" s="98">
        <v>203.78</v>
      </c>
    </row>
    <row r="2073" spans="8:10">
      <c r="H2073" s="139">
        <v>41732</v>
      </c>
      <c r="I2073" s="98">
        <v>202.7</v>
      </c>
      <c r="J2073" s="98">
        <v>203.99</v>
      </c>
    </row>
    <row r="2074" spans="8:10">
      <c r="H2074" s="139">
        <v>41733</v>
      </c>
      <c r="I2074" s="98">
        <v>201.21</v>
      </c>
      <c r="J2074" s="98">
        <v>202.2</v>
      </c>
    </row>
    <row r="2075" spans="8:10">
      <c r="H2075" s="139">
        <v>41737</v>
      </c>
      <c r="I2075" s="98">
        <v>203.13</v>
      </c>
      <c r="J2075" s="98">
        <v>204.48</v>
      </c>
    </row>
    <row r="2076" spans="8:10">
      <c r="H2076" s="139">
        <v>41738</v>
      </c>
      <c r="I2076" s="98">
        <v>203.37</v>
      </c>
      <c r="J2076" s="98">
        <v>204.78</v>
      </c>
    </row>
    <row r="2077" spans="8:10">
      <c r="H2077" s="139">
        <v>41739</v>
      </c>
      <c r="I2077" s="98">
        <v>203.34</v>
      </c>
      <c r="J2077" s="98">
        <v>204.6</v>
      </c>
    </row>
    <row r="2078" spans="8:10">
      <c r="H2078" s="139">
        <v>41740</v>
      </c>
      <c r="I2078" s="98">
        <v>202.42</v>
      </c>
      <c r="J2078" s="98">
        <v>203.57</v>
      </c>
    </row>
    <row r="2079" spans="8:10">
      <c r="H2079" s="139">
        <v>41743</v>
      </c>
      <c r="I2079" s="98">
        <v>201.88</v>
      </c>
      <c r="J2079" s="98">
        <v>202.93</v>
      </c>
    </row>
    <row r="2080" spans="8:10">
      <c r="H2080" s="139">
        <v>41744</v>
      </c>
      <c r="I2080" s="98">
        <v>201.47</v>
      </c>
      <c r="J2080" s="98">
        <v>202.44</v>
      </c>
    </row>
    <row r="2081" spans="8:10">
      <c r="H2081" s="139">
        <v>41745</v>
      </c>
      <c r="I2081" s="98">
        <v>201.66</v>
      </c>
      <c r="J2081" s="98">
        <v>202.71</v>
      </c>
    </row>
    <row r="2082" spans="8:10">
      <c r="H2082" s="139">
        <v>41746</v>
      </c>
      <c r="I2082" s="98">
        <v>201.28</v>
      </c>
      <c r="J2082" s="98">
        <v>202.21</v>
      </c>
    </row>
    <row r="2083" spans="8:10">
      <c r="H2083" s="139">
        <v>41747</v>
      </c>
      <c r="I2083" s="98">
        <v>201.12</v>
      </c>
      <c r="J2083" s="98">
        <v>202.05</v>
      </c>
    </row>
    <row r="2084" spans="8:10">
      <c r="H2084" s="139">
        <v>41750</v>
      </c>
      <c r="I2084" s="98">
        <v>199.58</v>
      </c>
      <c r="J2084" s="98">
        <v>200.33</v>
      </c>
    </row>
    <row r="2085" spans="8:10">
      <c r="H2085" s="139">
        <v>41751</v>
      </c>
      <c r="I2085" s="98">
        <v>199.59</v>
      </c>
      <c r="J2085" s="98">
        <v>200.42</v>
      </c>
    </row>
    <row r="2086" spans="8:10">
      <c r="H2086" s="139">
        <v>41752</v>
      </c>
      <c r="I2086" s="98">
        <v>199.81</v>
      </c>
      <c r="J2086" s="98">
        <v>200.57</v>
      </c>
    </row>
    <row r="2087" spans="8:10">
      <c r="H2087" s="139">
        <v>41753</v>
      </c>
      <c r="I2087" s="98">
        <v>199.44</v>
      </c>
      <c r="J2087" s="98">
        <v>200.22</v>
      </c>
    </row>
    <row r="2088" spans="8:10">
      <c r="H2088" s="139">
        <v>41754</v>
      </c>
      <c r="I2088" s="98">
        <v>199.37</v>
      </c>
      <c r="J2088" s="98">
        <v>200.01</v>
      </c>
    </row>
    <row r="2089" spans="8:10">
      <c r="H2089" s="139">
        <v>41757</v>
      </c>
      <c r="I2089" s="98">
        <v>199.79</v>
      </c>
      <c r="J2089" s="98">
        <v>200.63</v>
      </c>
    </row>
    <row r="2090" spans="8:10">
      <c r="H2090" s="139">
        <v>41758</v>
      </c>
      <c r="I2090" s="98">
        <v>199.9</v>
      </c>
      <c r="J2090" s="98">
        <v>200.77</v>
      </c>
    </row>
    <row r="2091" spans="8:10">
      <c r="H2091" s="139">
        <v>41759</v>
      </c>
      <c r="I2091" s="98">
        <v>200.19</v>
      </c>
      <c r="J2091" s="98">
        <v>201.28</v>
      </c>
    </row>
    <row r="2092" spans="8:10">
      <c r="H2092" s="139">
        <v>41760</v>
      </c>
      <c r="I2092" s="98">
        <v>199.7</v>
      </c>
      <c r="J2092" s="98">
        <v>200.6</v>
      </c>
    </row>
    <row r="2093" spans="8:10">
      <c r="H2093" s="139">
        <v>41761</v>
      </c>
      <c r="I2093" s="98">
        <v>200.3</v>
      </c>
      <c r="J2093" s="98">
        <v>201.4</v>
      </c>
    </row>
    <row r="2094" spans="8:10">
      <c r="H2094" s="139">
        <v>41763</v>
      </c>
      <c r="I2094" s="98">
        <v>201.3</v>
      </c>
      <c r="J2094" s="98">
        <v>202.5</v>
      </c>
    </row>
    <row r="2095" spans="8:10">
      <c r="H2095" s="139">
        <v>41764</v>
      </c>
      <c r="I2095" s="98">
        <v>201.36</v>
      </c>
      <c r="J2095" s="98">
        <v>202.52</v>
      </c>
    </row>
    <row r="2096" spans="8:10">
      <c r="H2096" s="139">
        <v>41765</v>
      </c>
      <c r="I2096" s="98">
        <v>201.16</v>
      </c>
      <c r="J2096" s="98">
        <v>202.35</v>
      </c>
    </row>
    <row r="2097" spans="8:10">
      <c r="H2097" s="139">
        <v>41766</v>
      </c>
      <c r="I2097" s="98">
        <v>202.69</v>
      </c>
      <c r="J2097" s="98">
        <v>204.23</v>
      </c>
    </row>
    <row r="2098" spans="8:10">
      <c r="H2098" s="139">
        <v>41767</v>
      </c>
      <c r="I2098" s="98">
        <v>203.61</v>
      </c>
      <c r="J2098" s="98">
        <v>205.35</v>
      </c>
    </row>
    <row r="2099" spans="8:10">
      <c r="H2099" s="139">
        <v>41768</v>
      </c>
      <c r="I2099" s="98">
        <v>201.86</v>
      </c>
      <c r="J2099" s="98">
        <v>203.25</v>
      </c>
    </row>
    <row r="2100" spans="8:10">
      <c r="H2100" s="139">
        <v>41771</v>
      </c>
      <c r="I2100" s="98">
        <v>202.53</v>
      </c>
      <c r="J2100" s="98">
        <v>203.97</v>
      </c>
    </row>
    <row r="2101" spans="8:10">
      <c r="H2101" s="139">
        <v>41772</v>
      </c>
      <c r="I2101" s="98">
        <v>202.41</v>
      </c>
      <c r="J2101" s="98">
        <v>203.91</v>
      </c>
    </row>
    <row r="2102" spans="8:10">
      <c r="H2102" s="139">
        <v>41773</v>
      </c>
      <c r="I2102" s="98">
        <v>203.87</v>
      </c>
      <c r="J2102" s="98">
        <v>205.71</v>
      </c>
    </row>
    <row r="2103" spans="8:10">
      <c r="H2103" s="139">
        <v>41774</v>
      </c>
      <c r="I2103" s="98">
        <v>203.13</v>
      </c>
      <c r="J2103" s="98">
        <v>204.76</v>
      </c>
    </row>
    <row r="2104" spans="8:10">
      <c r="H2104" s="139">
        <v>41775</v>
      </c>
      <c r="I2104" s="98">
        <v>202.79</v>
      </c>
      <c r="J2104" s="98">
        <v>204.31</v>
      </c>
    </row>
    <row r="2105" spans="8:10">
      <c r="H2105" s="139">
        <v>41778</v>
      </c>
      <c r="I2105" s="98">
        <v>203.27</v>
      </c>
      <c r="J2105" s="98">
        <v>204.83</v>
      </c>
    </row>
    <row r="2106" spans="8:10">
      <c r="H2106" s="139">
        <v>41779</v>
      </c>
      <c r="I2106" s="98">
        <v>203.05</v>
      </c>
      <c r="J2106" s="98">
        <v>204.58</v>
      </c>
    </row>
    <row r="2107" spans="8:10">
      <c r="H2107" s="139">
        <v>41780</v>
      </c>
      <c r="I2107" s="98">
        <v>203</v>
      </c>
      <c r="J2107" s="98">
        <v>204.5</v>
      </c>
    </row>
    <row r="2108" spans="8:10">
      <c r="H2108" s="139">
        <v>41781</v>
      </c>
      <c r="I2108" s="98">
        <v>202.08</v>
      </c>
      <c r="J2108" s="98">
        <v>203.42</v>
      </c>
    </row>
    <row r="2109" spans="8:10">
      <c r="H2109" s="139">
        <v>41782</v>
      </c>
      <c r="I2109" s="98">
        <v>201.92</v>
      </c>
      <c r="J2109" s="98">
        <v>203.31</v>
      </c>
    </row>
    <row r="2110" spans="8:10">
      <c r="H2110" s="139">
        <v>41785</v>
      </c>
      <c r="I2110" s="98">
        <v>201.46</v>
      </c>
      <c r="J2110" s="98">
        <v>202.71</v>
      </c>
    </row>
    <row r="2111" spans="8:10">
      <c r="H2111" s="139">
        <v>41786</v>
      </c>
      <c r="I2111" s="98">
        <v>201.14</v>
      </c>
      <c r="J2111" s="98">
        <v>202.2</v>
      </c>
    </row>
    <row r="2112" spans="8:10">
      <c r="H2112" s="139">
        <v>41787</v>
      </c>
      <c r="I2112" s="98">
        <v>201.61</v>
      </c>
      <c r="J2112" s="98">
        <v>202.81</v>
      </c>
    </row>
    <row r="2113" spans="8:10">
      <c r="H2113" s="139">
        <v>41788</v>
      </c>
      <c r="I2113" s="98">
        <v>200.99</v>
      </c>
      <c r="J2113" s="98">
        <v>202.01</v>
      </c>
    </row>
    <row r="2114" spans="8:10">
      <c r="H2114" s="139">
        <v>41789</v>
      </c>
      <c r="I2114" s="98">
        <v>200.8</v>
      </c>
      <c r="J2114" s="98">
        <v>201.8</v>
      </c>
    </row>
    <row r="2115" spans="8:10">
      <c r="H2115" s="139">
        <v>41793</v>
      </c>
      <c r="I2115" s="98">
        <v>200.59</v>
      </c>
      <c r="J2115" s="98">
        <v>201.6</v>
      </c>
    </row>
    <row r="2116" spans="8:10">
      <c r="H2116" s="139">
        <v>41794</v>
      </c>
      <c r="I2116" s="98">
        <v>201.52</v>
      </c>
      <c r="J2116" s="98">
        <v>202.71</v>
      </c>
    </row>
    <row r="2117" spans="8:10">
      <c r="H2117" s="139">
        <v>41795</v>
      </c>
      <c r="I2117" s="98">
        <v>201.18</v>
      </c>
      <c r="J2117" s="98">
        <v>202.35</v>
      </c>
    </row>
    <row r="2118" spans="8:10">
      <c r="H2118" s="139">
        <v>41796</v>
      </c>
      <c r="I2118" s="98">
        <v>201.14</v>
      </c>
      <c r="J2118" s="98">
        <v>202.31</v>
      </c>
    </row>
    <row r="2119" spans="8:10">
      <c r="H2119" s="139">
        <v>41799</v>
      </c>
      <c r="I2119" s="98">
        <v>202.03</v>
      </c>
      <c r="J2119" s="98">
        <v>203.42</v>
      </c>
    </row>
    <row r="2120" spans="8:10">
      <c r="H2120" s="139">
        <v>41800</v>
      </c>
      <c r="I2120" s="98">
        <v>202.25</v>
      </c>
      <c r="J2120" s="98">
        <v>203.69</v>
      </c>
    </row>
    <row r="2121" spans="8:10">
      <c r="H2121" s="139">
        <v>41801</v>
      </c>
      <c r="I2121" s="98">
        <v>202.31</v>
      </c>
      <c r="J2121" s="98">
        <v>203.79</v>
      </c>
    </row>
    <row r="2122" spans="8:10">
      <c r="H2122" s="139">
        <v>41802</v>
      </c>
      <c r="I2122" s="98">
        <v>202.17</v>
      </c>
      <c r="J2122" s="98">
        <v>203.57</v>
      </c>
    </row>
    <row r="2123" spans="8:10">
      <c r="H2123" s="139">
        <v>41803</v>
      </c>
      <c r="I2123" s="98">
        <v>202.26</v>
      </c>
      <c r="J2123" s="98">
        <v>203.76</v>
      </c>
    </row>
    <row r="2124" spans="8:10">
      <c r="H2124" s="139">
        <v>41806</v>
      </c>
      <c r="I2124" s="98">
        <v>203.27</v>
      </c>
      <c r="J2124" s="98">
        <v>204.82</v>
      </c>
    </row>
    <row r="2125" spans="8:10">
      <c r="H2125" s="139">
        <v>41807</v>
      </c>
      <c r="I2125" s="98">
        <v>203.25</v>
      </c>
      <c r="J2125" s="98">
        <v>205.11</v>
      </c>
    </row>
    <row r="2126" spans="8:10">
      <c r="H2126" s="139">
        <v>41808</v>
      </c>
      <c r="I2126" s="98">
        <v>202.42</v>
      </c>
      <c r="J2126" s="98">
        <v>203.94</v>
      </c>
    </row>
    <row r="2127" spans="8:10">
      <c r="H2127" s="139">
        <v>41809</v>
      </c>
      <c r="I2127" s="98">
        <v>203.49</v>
      </c>
      <c r="J2127" s="98">
        <v>205.35</v>
      </c>
    </row>
    <row r="2128" spans="8:10">
      <c r="H2128" s="139">
        <v>41810</v>
      </c>
      <c r="I2128" s="98">
        <v>202.61</v>
      </c>
      <c r="J2128" s="98">
        <v>204.02</v>
      </c>
    </row>
    <row r="2129" spans="8:10">
      <c r="H2129" s="139">
        <v>41813</v>
      </c>
      <c r="I2129" s="98">
        <v>203.38</v>
      </c>
      <c r="J2129" s="98">
        <v>204.78</v>
      </c>
    </row>
    <row r="2130" spans="8:10">
      <c r="H2130" s="139">
        <v>41814</v>
      </c>
      <c r="I2130" s="98">
        <v>203.56</v>
      </c>
      <c r="J2130" s="98">
        <v>205.18</v>
      </c>
    </row>
    <row r="2131" spans="8:10">
      <c r="H2131" s="139">
        <v>41815</v>
      </c>
      <c r="I2131" s="98">
        <v>203.57</v>
      </c>
      <c r="J2131" s="98">
        <v>205.19</v>
      </c>
    </row>
    <row r="2132" spans="8:10">
      <c r="H2132" s="139">
        <v>41816</v>
      </c>
      <c r="I2132" s="98">
        <v>204.1</v>
      </c>
      <c r="J2132" s="98">
        <v>205.87</v>
      </c>
    </row>
    <row r="2133" spans="8:10">
      <c r="H2133" s="139">
        <v>41817</v>
      </c>
      <c r="I2133" s="98">
        <v>204.87</v>
      </c>
      <c r="J2133" s="98">
        <v>206.73</v>
      </c>
    </row>
    <row r="2134" spans="8:10">
      <c r="H2134" s="139">
        <v>41820</v>
      </c>
      <c r="I2134" s="98">
        <v>205.53</v>
      </c>
      <c r="J2134" s="98">
        <v>207.36</v>
      </c>
    </row>
    <row r="2135" spans="8:10">
      <c r="H2135" s="139">
        <v>41821</v>
      </c>
      <c r="I2135" s="98">
        <v>205.91</v>
      </c>
      <c r="J2135" s="98">
        <v>207.84</v>
      </c>
    </row>
    <row r="2136" spans="8:10">
      <c r="H2136" s="139">
        <v>41822</v>
      </c>
      <c r="I2136" s="98">
        <v>204.47</v>
      </c>
      <c r="J2136" s="98">
        <v>206.28</v>
      </c>
    </row>
    <row r="2137" spans="8:10">
      <c r="H2137" s="139">
        <v>41823</v>
      </c>
      <c r="I2137" s="98">
        <v>204.85</v>
      </c>
      <c r="J2137" s="98">
        <v>206.74</v>
      </c>
    </row>
    <row r="2138" spans="8:10">
      <c r="H2138" s="139">
        <v>41824</v>
      </c>
      <c r="I2138" s="98">
        <v>204.75</v>
      </c>
      <c r="J2138" s="98">
        <v>206.69</v>
      </c>
    </row>
    <row r="2139" spans="8:10">
      <c r="H2139" s="139">
        <v>41827</v>
      </c>
      <c r="I2139" s="98">
        <v>205.46</v>
      </c>
      <c r="J2139" s="98">
        <v>207.51</v>
      </c>
    </row>
    <row r="2140" spans="8:10">
      <c r="H2140" s="139">
        <v>41828</v>
      </c>
      <c r="I2140" s="98">
        <v>205.3</v>
      </c>
      <c r="J2140" s="98">
        <v>207.31</v>
      </c>
    </row>
    <row r="2141" spans="8:10">
      <c r="H2141" s="139">
        <v>41829</v>
      </c>
      <c r="I2141" s="98">
        <v>204.33</v>
      </c>
      <c r="J2141" s="98">
        <v>206.26</v>
      </c>
    </row>
    <row r="2142" spans="8:10">
      <c r="H2142" s="139">
        <v>41830</v>
      </c>
      <c r="I2142" s="98">
        <v>205.28</v>
      </c>
      <c r="J2142" s="98">
        <v>207.2</v>
      </c>
    </row>
    <row r="2143" spans="8:10">
      <c r="H2143" s="139">
        <v>41831</v>
      </c>
      <c r="I2143" s="98">
        <v>203.18</v>
      </c>
      <c r="J2143" s="98">
        <v>204.76</v>
      </c>
    </row>
    <row r="2144" spans="8:10">
      <c r="H2144" s="139">
        <v>41834</v>
      </c>
      <c r="I2144" s="98">
        <v>205.02</v>
      </c>
      <c r="J2144" s="98">
        <v>206.98</v>
      </c>
    </row>
    <row r="2145" spans="8:10">
      <c r="H2145" s="139">
        <v>41835</v>
      </c>
      <c r="I2145" s="98">
        <v>204.64</v>
      </c>
      <c r="J2145" s="98">
        <v>206.44</v>
      </c>
    </row>
    <row r="2146" spans="8:10">
      <c r="H2146" s="139">
        <v>41836</v>
      </c>
      <c r="I2146" s="98">
        <v>205.21</v>
      </c>
      <c r="J2146" s="98">
        <v>207.12</v>
      </c>
    </row>
    <row r="2147" spans="8:10">
      <c r="H2147" s="139">
        <v>41837</v>
      </c>
      <c r="I2147" s="98">
        <v>205.13</v>
      </c>
      <c r="J2147" s="98">
        <v>207.02</v>
      </c>
    </row>
    <row r="2148" spans="8:10">
      <c r="H2148" s="139">
        <v>41838</v>
      </c>
      <c r="I2148" s="98">
        <v>205.02</v>
      </c>
      <c r="J2148" s="98">
        <v>206.8</v>
      </c>
    </row>
    <row r="2149" spans="8:10">
      <c r="H2149" s="139">
        <v>41841</v>
      </c>
      <c r="I2149" s="98">
        <v>205.6</v>
      </c>
      <c r="J2149" s="98">
        <v>207.72</v>
      </c>
    </row>
    <row r="2150" spans="8:10">
      <c r="H2150" s="139">
        <v>41842</v>
      </c>
      <c r="I2150" s="98">
        <v>205.46</v>
      </c>
      <c r="J2150" s="98">
        <v>207.48</v>
      </c>
    </row>
    <row r="2151" spans="8:10">
      <c r="H2151" s="139">
        <v>41843</v>
      </c>
      <c r="I2151" s="98">
        <v>205.56</v>
      </c>
      <c r="J2151" s="98">
        <v>207.66</v>
      </c>
    </row>
    <row r="2152" spans="8:10">
      <c r="H2152" s="139">
        <v>41844</v>
      </c>
      <c r="I2152" s="98">
        <v>206.05</v>
      </c>
      <c r="J2152" s="98">
        <v>208.19</v>
      </c>
    </row>
    <row r="2153" spans="8:10">
      <c r="H2153" s="139">
        <v>41845</v>
      </c>
      <c r="I2153" s="98">
        <v>205.03</v>
      </c>
      <c r="J2153" s="98">
        <v>207</v>
      </c>
    </row>
    <row r="2154" spans="8:10">
      <c r="H2154" s="139">
        <v>41848</v>
      </c>
      <c r="I2154" s="98">
        <v>207.17</v>
      </c>
      <c r="J2154" s="98">
        <v>209.4</v>
      </c>
    </row>
    <row r="2155" spans="8:10">
      <c r="H2155" s="139">
        <v>41849</v>
      </c>
      <c r="I2155" s="98">
        <v>205.68</v>
      </c>
      <c r="J2155" s="98">
        <v>207.67</v>
      </c>
    </row>
    <row r="2156" spans="8:10">
      <c r="H2156" s="139">
        <v>41850</v>
      </c>
      <c r="I2156" s="98">
        <v>206.26</v>
      </c>
      <c r="J2156" s="98">
        <v>208.28</v>
      </c>
    </row>
    <row r="2157" spans="8:10">
      <c r="H2157" s="139">
        <v>41851</v>
      </c>
      <c r="I2157" s="98">
        <v>204.93</v>
      </c>
      <c r="J2157" s="98">
        <v>206.67</v>
      </c>
    </row>
    <row r="2158" spans="8:10">
      <c r="H2158" s="139">
        <v>41852</v>
      </c>
      <c r="I2158" s="98">
        <v>205.31</v>
      </c>
      <c r="J2158" s="98">
        <v>207.25</v>
      </c>
    </row>
    <row r="2159" spans="8:10">
      <c r="H2159" s="139">
        <v>41855</v>
      </c>
      <c r="I2159" s="98">
        <v>205.22</v>
      </c>
      <c r="J2159" s="98">
        <v>207.09</v>
      </c>
    </row>
    <row r="2160" spans="8:10">
      <c r="H2160" s="139">
        <v>41856</v>
      </c>
      <c r="I2160" s="98">
        <v>205.18</v>
      </c>
      <c r="J2160" s="98">
        <v>206.98</v>
      </c>
    </row>
    <row r="2161" spans="8:10">
      <c r="H2161" s="139">
        <v>41857</v>
      </c>
      <c r="I2161" s="98">
        <v>206.25</v>
      </c>
      <c r="J2161" s="98">
        <v>208.22</v>
      </c>
    </row>
    <row r="2162" spans="8:10">
      <c r="H2162" s="139">
        <v>41858</v>
      </c>
      <c r="I2162" s="98">
        <v>206.09</v>
      </c>
      <c r="J2162" s="98">
        <v>208.22</v>
      </c>
    </row>
    <row r="2163" spans="8:10">
      <c r="H2163" s="139">
        <v>41859</v>
      </c>
      <c r="I2163" s="98">
        <v>206.86</v>
      </c>
      <c r="J2163" s="98">
        <v>209.17</v>
      </c>
    </row>
    <row r="2164" spans="8:10">
      <c r="H2164" s="139">
        <v>41862</v>
      </c>
      <c r="I2164" s="98">
        <v>207.79</v>
      </c>
      <c r="J2164" s="98">
        <v>210.25</v>
      </c>
    </row>
    <row r="2165" spans="8:10">
      <c r="H2165" s="139">
        <v>41863</v>
      </c>
      <c r="I2165" s="98">
        <v>207.86</v>
      </c>
      <c r="J2165" s="98">
        <v>210.28</v>
      </c>
    </row>
    <row r="2166" spans="8:10">
      <c r="H2166" s="139">
        <v>41864</v>
      </c>
      <c r="I2166" s="98">
        <v>207.22</v>
      </c>
      <c r="J2166" s="98">
        <v>209.6</v>
      </c>
    </row>
    <row r="2167" spans="8:10">
      <c r="H2167" s="139">
        <v>41865</v>
      </c>
      <c r="I2167" s="98">
        <v>208.34</v>
      </c>
      <c r="J2167" s="98">
        <v>210.96</v>
      </c>
    </row>
    <row r="2168" spans="8:10">
      <c r="H2168" s="139">
        <v>41866</v>
      </c>
      <c r="I2168" s="98">
        <v>207.81</v>
      </c>
      <c r="J2168" s="98">
        <v>210.31</v>
      </c>
    </row>
    <row r="2169" spans="8:10">
      <c r="H2169" s="139">
        <v>41869</v>
      </c>
      <c r="I2169" s="98">
        <v>209.25</v>
      </c>
      <c r="J2169" s="98">
        <v>211.89</v>
      </c>
    </row>
    <row r="2170" spans="8:10">
      <c r="H2170" s="139">
        <v>41870</v>
      </c>
      <c r="I2170" s="98">
        <v>209.91</v>
      </c>
      <c r="J2170" s="98">
        <v>212.75</v>
      </c>
    </row>
    <row r="2171" spans="8:10">
      <c r="H2171" s="139">
        <v>41871</v>
      </c>
      <c r="I2171" s="98">
        <v>209.61</v>
      </c>
      <c r="J2171" s="98">
        <v>212.39</v>
      </c>
    </row>
    <row r="2172" spans="8:10">
      <c r="H2172" s="139">
        <v>41872</v>
      </c>
      <c r="I2172" s="98">
        <v>209.43</v>
      </c>
      <c r="J2172" s="98">
        <v>212.27</v>
      </c>
    </row>
    <row r="2173" spans="8:10">
      <c r="H2173" s="139">
        <v>41873</v>
      </c>
      <c r="I2173" s="98">
        <v>209.05</v>
      </c>
      <c r="J2173" s="98">
        <v>211.65</v>
      </c>
    </row>
    <row r="2174" spans="8:10">
      <c r="H2174" s="139">
        <v>41876</v>
      </c>
      <c r="I2174" s="98">
        <v>210.05</v>
      </c>
      <c r="J2174" s="98">
        <v>212.77</v>
      </c>
    </row>
    <row r="2175" spans="8:10">
      <c r="H2175" s="139">
        <v>41877</v>
      </c>
      <c r="I2175" s="98">
        <v>210.1</v>
      </c>
      <c r="J2175" s="98">
        <v>212.88</v>
      </c>
    </row>
    <row r="2176" spans="8:10">
      <c r="H2176" s="139">
        <v>41878</v>
      </c>
      <c r="I2176" s="98">
        <v>210.2</v>
      </c>
      <c r="J2176" s="98">
        <v>213.03</v>
      </c>
    </row>
    <row r="2177" spans="8:10">
      <c r="H2177" s="139">
        <v>41879</v>
      </c>
      <c r="I2177" s="98">
        <v>210.4</v>
      </c>
      <c r="J2177" s="98">
        <v>213.12</v>
      </c>
    </row>
    <row r="2178" spans="8:10">
      <c r="H2178" s="139">
        <v>41880</v>
      </c>
      <c r="I2178" s="98">
        <v>210</v>
      </c>
      <c r="J2178" s="98">
        <v>212.71</v>
      </c>
    </row>
    <row r="2179" spans="8:10">
      <c r="H2179" s="139">
        <v>41883</v>
      </c>
      <c r="I2179" s="98">
        <v>208.61</v>
      </c>
      <c r="J2179" s="98">
        <v>210.98</v>
      </c>
    </row>
    <row r="2180" spans="8:10">
      <c r="H2180" s="139">
        <v>41884</v>
      </c>
      <c r="I2180" s="98">
        <v>208.32</v>
      </c>
      <c r="J2180" s="98">
        <v>210.66</v>
      </c>
    </row>
    <row r="2181" spans="8:10">
      <c r="H2181" s="139">
        <v>41885</v>
      </c>
      <c r="I2181" s="98">
        <v>208.34</v>
      </c>
      <c r="J2181" s="98">
        <v>210.74</v>
      </c>
    </row>
    <row r="2182" spans="8:10">
      <c r="H2182" s="139">
        <v>41886</v>
      </c>
      <c r="I2182" s="98">
        <v>207.78</v>
      </c>
      <c r="J2182" s="98">
        <v>210.12</v>
      </c>
    </row>
    <row r="2183" spans="8:10">
      <c r="H2183" s="139">
        <v>41887</v>
      </c>
      <c r="I2183" s="98">
        <v>207.48</v>
      </c>
      <c r="J2183" s="98">
        <v>209.7</v>
      </c>
    </row>
    <row r="2184" spans="8:10">
      <c r="H2184" s="139">
        <v>41891</v>
      </c>
      <c r="I2184" s="98">
        <v>206.87</v>
      </c>
      <c r="J2184" s="98">
        <v>208.91</v>
      </c>
    </row>
    <row r="2185" spans="8:10">
      <c r="H2185" s="139">
        <v>41892</v>
      </c>
      <c r="I2185" s="98">
        <v>206.38</v>
      </c>
      <c r="J2185" s="98">
        <v>208.31</v>
      </c>
    </row>
    <row r="2186" spans="8:10">
      <c r="H2186" s="139">
        <v>41893</v>
      </c>
      <c r="I2186" s="98">
        <v>204.6</v>
      </c>
      <c r="J2186" s="98">
        <v>206.15</v>
      </c>
    </row>
    <row r="2187" spans="8:10">
      <c r="H2187" s="139">
        <v>41894</v>
      </c>
      <c r="I2187" s="98">
        <v>204.65</v>
      </c>
      <c r="J2187" s="98">
        <v>206.34</v>
      </c>
    </row>
    <row r="2188" spans="8:10">
      <c r="H2188" s="139">
        <v>41897</v>
      </c>
      <c r="I2188" s="98">
        <v>204.08</v>
      </c>
      <c r="J2188" s="98">
        <v>205.65</v>
      </c>
    </row>
    <row r="2189" spans="8:10">
      <c r="H2189" s="139">
        <v>41898</v>
      </c>
      <c r="I2189" s="98">
        <v>203.93</v>
      </c>
      <c r="J2189" s="98">
        <v>205.47</v>
      </c>
    </row>
    <row r="2190" spans="8:10">
      <c r="H2190" s="139">
        <v>41899</v>
      </c>
      <c r="I2190" s="98">
        <v>204.43</v>
      </c>
      <c r="J2190" s="98">
        <v>206.08</v>
      </c>
    </row>
    <row r="2191" spans="8:10">
      <c r="H2191" s="139">
        <v>41900</v>
      </c>
      <c r="I2191" s="98">
        <v>204.74</v>
      </c>
      <c r="J2191" s="98">
        <v>206.49</v>
      </c>
    </row>
    <row r="2192" spans="8:10">
      <c r="H2192" s="139">
        <v>41901</v>
      </c>
      <c r="I2192" s="98">
        <v>204.64</v>
      </c>
      <c r="J2192" s="98">
        <v>206.32</v>
      </c>
    </row>
    <row r="2193" spans="8:10">
      <c r="H2193" s="139">
        <v>41904</v>
      </c>
      <c r="I2193" s="98">
        <v>204.97</v>
      </c>
      <c r="J2193" s="98">
        <v>206.72</v>
      </c>
    </row>
    <row r="2194" spans="8:10">
      <c r="H2194" s="139">
        <v>41905</v>
      </c>
      <c r="I2194" s="98">
        <v>205.58</v>
      </c>
      <c r="J2194" s="98">
        <v>207.57</v>
      </c>
    </row>
    <row r="2195" spans="8:10">
      <c r="H2195" s="139">
        <v>41906</v>
      </c>
      <c r="I2195" s="98">
        <v>205.39</v>
      </c>
      <c r="J2195" s="98">
        <v>207.26</v>
      </c>
    </row>
    <row r="2196" spans="8:10">
      <c r="H2196" s="139">
        <v>41907</v>
      </c>
      <c r="I2196" s="98">
        <v>206.26</v>
      </c>
      <c r="J2196" s="98">
        <v>208.33</v>
      </c>
    </row>
    <row r="2197" spans="8:10">
      <c r="H2197" s="139">
        <v>41908</v>
      </c>
      <c r="I2197" s="98">
        <v>205.11</v>
      </c>
      <c r="J2197" s="98">
        <v>206.91</v>
      </c>
    </row>
    <row r="2198" spans="8:10">
      <c r="H2198" s="139">
        <v>41910</v>
      </c>
      <c r="I2198" s="98">
        <v>206.17</v>
      </c>
      <c r="J2198" s="98">
        <v>208.13</v>
      </c>
    </row>
    <row r="2199" spans="8:10">
      <c r="H2199" s="139">
        <v>41911</v>
      </c>
      <c r="I2199" s="98">
        <v>204.29</v>
      </c>
      <c r="J2199" s="98">
        <v>205.86</v>
      </c>
    </row>
    <row r="2200" spans="8:10">
      <c r="H2200" s="139">
        <v>41912</v>
      </c>
      <c r="I2200" s="98">
        <v>203.93</v>
      </c>
      <c r="J2200" s="98">
        <v>205.5</v>
      </c>
    </row>
    <row r="2201" spans="8:10">
      <c r="H2201" s="139">
        <v>41920</v>
      </c>
      <c r="I2201" s="98">
        <v>203.15</v>
      </c>
      <c r="J2201" s="98">
        <v>204.41</v>
      </c>
    </row>
    <row r="2202" spans="8:10">
      <c r="H2202" s="139">
        <v>41921</v>
      </c>
      <c r="I2202" s="98">
        <v>203</v>
      </c>
      <c r="J2202" s="98">
        <v>204.46</v>
      </c>
    </row>
    <row r="2203" spans="8:10">
      <c r="H2203" s="139">
        <v>41922</v>
      </c>
      <c r="I2203" s="98">
        <v>202.79</v>
      </c>
      <c r="J2203" s="98">
        <v>203.98</v>
      </c>
    </row>
    <row r="2204" spans="8:10">
      <c r="H2204" s="139">
        <v>41923</v>
      </c>
      <c r="I2204" s="98">
        <v>202.3</v>
      </c>
      <c r="J2204" s="98">
        <v>203.43</v>
      </c>
    </row>
    <row r="2205" spans="8:10">
      <c r="H2205" s="139">
        <v>41925</v>
      </c>
      <c r="I2205" s="98">
        <v>201.93</v>
      </c>
      <c r="J2205" s="98">
        <v>203.05</v>
      </c>
    </row>
    <row r="2206" spans="8:10">
      <c r="H2206" s="139">
        <v>41926</v>
      </c>
      <c r="I2206" s="98">
        <v>202.32</v>
      </c>
      <c r="J2206" s="98">
        <v>203.53</v>
      </c>
    </row>
    <row r="2207" spans="8:10">
      <c r="H2207" s="139">
        <v>41927</v>
      </c>
      <c r="I2207" s="98">
        <v>201.52</v>
      </c>
      <c r="J2207" s="98">
        <v>202.77</v>
      </c>
    </row>
    <row r="2208" spans="8:10">
      <c r="H2208" s="139">
        <v>41928</v>
      </c>
      <c r="I2208" s="98">
        <v>201.93</v>
      </c>
      <c r="J2208" s="98">
        <v>203.14</v>
      </c>
    </row>
    <row r="2209" spans="8:10">
      <c r="H2209" s="139">
        <v>41929</v>
      </c>
      <c r="I2209" s="98">
        <v>201.11</v>
      </c>
      <c r="J2209" s="98">
        <v>202.16</v>
      </c>
    </row>
    <row r="2210" spans="8:10">
      <c r="H2210" s="139">
        <v>41932</v>
      </c>
      <c r="I2210" s="98">
        <v>200.08</v>
      </c>
      <c r="J2210" s="98">
        <v>200.79</v>
      </c>
    </row>
    <row r="2211" spans="8:10">
      <c r="H2211" s="139">
        <v>41933</v>
      </c>
      <c r="I2211" s="98">
        <v>199.46</v>
      </c>
      <c r="J2211" s="98">
        <v>200.09</v>
      </c>
    </row>
    <row r="2212" spans="8:10">
      <c r="H2212" s="139">
        <v>41934</v>
      </c>
      <c r="I2212" s="98">
        <v>199.24</v>
      </c>
      <c r="J2212" s="98">
        <v>199.88</v>
      </c>
    </row>
    <row r="2213" spans="8:10">
      <c r="H2213" s="139">
        <v>41935</v>
      </c>
      <c r="I2213" s="98">
        <v>198.95</v>
      </c>
      <c r="J2213" s="98">
        <v>199.57</v>
      </c>
    </row>
    <row r="2214" spans="8:10">
      <c r="H2214" s="139">
        <v>41936</v>
      </c>
      <c r="I2214" s="98">
        <v>198.33</v>
      </c>
      <c r="J2214" s="98">
        <v>198.81</v>
      </c>
    </row>
    <row r="2215" spans="8:10">
      <c r="H2215" s="139">
        <v>41939</v>
      </c>
      <c r="I2215" s="98">
        <v>196.49</v>
      </c>
      <c r="J2215" s="98">
        <v>196.51</v>
      </c>
    </row>
    <row r="2216" spans="8:10">
      <c r="H2216" s="139">
        <v>41940</v>
      </c>
      <c r="I2216" s="98">
        <v>196.57</v>
      </c>
      <c r="J2216" s="98">
        <v>196.63</v>
      </c>
    </row>
    <row r="2217" spans="8:10">
      <c r="H2217" s="139">
        <v>41941</v>
      </c>
      <c r="I2217" s="98">
        <v>196.3</v>
      </c>
      <c r="J2217" s="98">
        <v>196.12</v>
      </c>
    </row>
    <row r="2218" spans="8:10">
      <c r="H2218" s="139">
        <v>41942</v>
      </c>
      <c r="I2218" s="98">
        <v>196.66</v>
      </c>
      <c r="J2218" s="98">
        <v>196.54</v>
      </c>
    </row>
    <row r="2219" spans="8:10">
      <c r="H2219" s="139">
        <v>41943</v>
      </c>
      <c r="I2219" s="98">
        <v>196.2</v>
      </c>
      <c r="J2219" s="98">
        <v>196.1</v>
      </c>
    </row>
    <row r="2220" spans="8:10">
      <c r="H2220" s="139">
        <v>41946</v>
      </c>
      <c r="I2220" s="98">
        <v>195.21</v>
      </c>
      <c r="J2220" s="98">
        <v>194.85</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98" t="s">
        <v>0</v>
      </c>
      <c r="B8" s="198"/>
      <c r="C8" s="198"/>
      <c r="D8" s="198"/>
      <c r="E8" s="198"/>
      <c r="F8" s="198" t="s">
        <v>7</v>
      </c>
      <c r="G8" s="198"/>
      <c r="H8" s="198"/>
      <c r="I8" s="198"/>
      <c r="J8" s="198"/>
    </row>
    <row r="9" spans="1:10" ht="31.5" customHeight="1">
      <c r="A9" s="29" t="s">
        <v>1</v>
      </c>
      <c r="B9" s="199" t="s">
        <v>8</v>
      </c>
      <c r="C9" s="200"/>
      <c r="D9" s="200"/>
      <c r="E9" s="201"/>
      <c r="F9" s="29" t="s">
        <v>16</v>
      </c>
      <c r="G9" s="202" t="s">
        <v>9</v>
      </c>
      <c r="H9" s="202"/>
      <c r="I9" s="202"/>
      <c r="J9" s="202"/>
    </row>
    <row r="10" spans="1:10" ht="31.5" customHeight="1">
      <c r="A10" s="29" t="s">
        <v>10</v>
      </c>
      <c r="B10" s="202" t="s">
        <v>11</v>
      </c>
      <c r="C10" s="202"/>
      <c r="D10" s="202"/>
      <c r="E10" s="202"/>
      <c r="F10" s="29" t="s">
        <v>2</v>
      </c>
      <c r="G10" s="202" t="s">
        <v>4</v>
      </c>
      <c r="H10" s="202"/>
      <c r="I10" s="202"/>
      <c r="J10" s="202"/>
    </row>
    <row r="11" spans="1:10" ht="31.5" customHeight="1">
      <c r="A11" s="29" t="s">
        <v>12</v>
      </c>
      <c r="B11" s="202" t="s">
        <v>13</v>
      </c>
      <c r="C11" s="202"/>
      <c r="D11" s="202"/>
      <c r="E11" s="202"/>
      <c r="F11" s="29" t="s">
        <v>17</v>
      </c>
      <c r="G11" s="202" t="s">
        <v>5</v>
      </c>
      <c r="H11" s="202"/>
      <c r="I11" s="202"/>
      <c r="J11" s="202"/>
    </row>
    <row r="12" spans="1:10" ht="31.5" customHeight="1">
      <c r="A12" s="29" t="s">
        <v>14</v>
      </c>
      <c r="B12" s="202" t="s">
        <v>15</v>
      </c>
      <c r="C12" s="202"/>
      <c r="D12" s="202"/>
      <c r="E12" s="202"/>
      <c r="F12" s="29"/>
      <c r="G12" s="203"/>
      <c r="H12" s="203"/>
      <c r="I12" s="203"/>
      <c r="J12" s="203"/>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0"/>
      <c r="B15" s="180"/>
      <c r="C15" s="180"/>
      <c r="D15" s="180"/>
      <c r="E15" s="180"/>
      <c r="F15" s="180"/>
      <c r="G15" s="180"/>
    </row>
    <row r="16" spans="1:10" ht="12" customHeight="1">
      <c r="A16" s="180"/>
      <c r="B16" s="180"/>
      <c r="C16" s="180"/>
      <c r="D16" s="180"/>
      <c r="E16" s="180"/>
      <c r="F16" s="180"/>
      <c r="G16" s="180"/>
    </row>
    <row r="17" spans="1:7" ht="14.25" customHeight="1">
      <c r="A17" s="180"/>
      <c r="B17" s="180"/>
      <c r="C17" s="180"/>
      <c r="D17" s="180"/>
      <c r="E17" s="180"/>
      <c r="F17" s="180"/>
      <c r="G17" s="180"/>
    </row>
    <row r="18" spans="1:7" ht="14.25" customHeight="1">
      <c r="A18" s="180"/>
      <c r="B18" s="180"/>
      <c r="C18" s="180"/>
      <c r="D18" s="180"/>
      <c r="E18" s="180"/>
      <c r="F18" s="180"/>
      <c r="G18" s="180"/>
    </row>
    <row r="19" spans="1:7">
      <c r="A19" s="180"/>
      <c r="B19" s="180"/>
      <c r="C19" s="180"/>
      <c r="D19" s="180"/>
      <c r="E19" s="180"/>
      <c r="F19" s="180"/>
      <c r="G19" s="180"/>
    </row>
    <row r="20" spans="1:7" ht="6.75" customHeight="1">
      <c r="A20" s="180"/>
      <c r="B20" s="180"/>
      <c r="C20" s="180"/>
      <c r="D20" s="180"/>
      <c r="E20" s="180"/>
      <c r="F20" s="180"/>
      <c r="G20" s="180"/>
    </row>
    <row r="21" spans="1:7" ht="8.25" customHeight="1">
      <c r="A21" s="180"/>
      <c r="B21" s="180"/>
      <c r="C21" s="180"/>
      <c r="D21" s="180"/>
      <c r="E21" s="180"/>
      <c r="F21" s="180"/>
      <c r="G21" s="180"/>
    </row>
    <row r="22" spans="1:7">
      <c r="A22" s="180"/>
      <c r="B22" s="180"/>
      <c r="C22" s="180"/>
      <c r="D22" s="180"/>
      <c r="E22" s="180"/>
      <c r="F22" s="180"/>
      <c r="G22" s="180"/>
    </row>
    <row r="23" spans="1:7">
      <c r="A23" s="180"/>
      <c r="B23" s="180"/>
      <c r="C23" s="180"/>
      <c r="D23" s="180"/>
      <c r="E23" s="180"/>
      <c r="F23" s="180"/>
      <c r="G23" s="180"/>
    </row>
    <row r="24" spans="1:7">
      <c r="A24" s="180"/>
      <c r="B24" s="180"/>
      <c r="C24" s="180"/>
      <c r="D24" s="180"/>
      <c r="E24" s="180"/>
      <c r="F24" s="180"/>
      <c r="G24" s="180"/>
    </row>
    <row r="25" spans="1:7">
      <c r="A25" s="180"/>
      <c r="B25" s="180"/>
      <c r="C25" s="180"/>
      <c r="D25" s="180"/>
      <c r="E25" s="180"/>
      <c r="F25" s="180"/>
      <c r="G25" s="180"/>
    </row>
    <row r="26" spans="1:7">
      <c r="A26" s="180"/>
      <c r="B26" s="180"/>
      <c r="C26" s="180"/>
      <c r="D26" s="180"/>
      <c r="E26" s="180"/>
      <c r="F26" s="180"/>
      <c r="G26" s="180"/>
    </row>
    <row r="27" spans="1:7">
      <c r="A27" s="180"/>
      <c r="B27" s="180"/>
      <c r="C27" s="180"/>
      <c r="D27" s="180"/>
      <c r="E27" s="180"/>
      <c r="F27" s="180"/>
      <c r="G27" s="180"/>
    </row>
    <row r="28" spans="1:7">
      <c r="A28" s="180"/>
      <c r="B28" s="180"/>
      <c r="C28" s="180"/>
      <c r="D28" s="180"/>
      <c r="E28" s="180"/>
      <c r="F28" s="180"/>
      <c r="G28" s="180"/>
    </row>
    <row r="29" spans="1:7">
      <c r="A29" s="180"/>
      <c r="B29" s="180"/>
      <c r="C29" s="180"/>
      <c r="D29" s="180"/>
      <c r="E29" s="180"/>
      <c r="F29" s="180"/>
      <c r="G29" s="180"/>
    </row>
    <row r="30" spans="1:7">
      <c r="A30" s="180"/>
      <c r="B30" s="180"/>
      <c r="C30" s="180"/>
      <c r="D30" s="180"/>
      <c r="E30" s="180"/>
      <c r="F30" s="180"/>
      <c r="G30" s="180"/>
    </row>
    <row r="31" spans="1:7">
      <c r="A31" s="180"/>
      <c r="B31" s="180"/>
      <c r="C31" s="180"/>
      <c r="D31" s="180"/>
      <c r="E31" s="180"/>
      <c r="F31" s="180"/>
      <c r="G31" s="180"/>
    </row>
    <row r="32" spans="1:7">
      <c r="A32" s="180"/>
      <c r="B32" s="180"/>
      <c r="C32" s="180"/>
      <c r="D32" s="180"/>
      <c r="E32" s="180"/>
      <c r="F32" s="180"/>
      <c r="G32" s="180"/>
    </row>
    <row r="33" spans="1:7">
      <c r="A33" s="180"/>
      <c r="B33" s="180"/>
      <c r="C33" s="180"/>
      <c r="D33" s="180"/>
      <c r="E33" s="180"/>
      <c r="F33" s="180"/>
      <c r="G33" s="180"/>
    </row>
    <row r="34" spans="1:7">
      <c r="A34" s="180"/>
      <c r="B34" s="180"/>
      <c r="C34" s="180"/>
      <c r="D34" s="180"/>
      <c r="E34" s="180"/>
      <c r="F34" s="180"/>
      <c r="G34" s="180"/>
    </row>
    <row r="35" spans="1:7">
      <c r="A35" s="180"/>
      <c r="B35" s="180"/>
      <c r="C35" s="180"/>
      <c r="D35" s="180"/>
      <c r="E35" s="180"/>
      <c r="F35" s="180"/>
      <c r="G35" s="180"/>
    </row>
    <row r="36" spans="1:7">
      <c r="A36" s="180"/>
      <c r="B36" s="180"/>
      <c r="C36" s="180"/>
      <c r="D36" s="180"/>
      <c r="E36" s="180"/>
      <c r="F36" s="180"/>
      <c r="G36" s="180"/>
    </row>
    <row r="37" spans="1:7">
      <c r="A37" s="180"/>
      <c r="B37" s="180"/>
      <c r="C37" s="180"/>
      <c r="D37" s="180"/>
      <c r="E37" s="180"/>
      <c r="F37" s="180"/>
      <c r="G37" s="180"/>
    </row>
    <row r="38" spans="1:7">
      <c r="A38" s="180"/>
      <c r="B38" s="180"/>
      <c r="C38" s="180"/>
      <c r="D38" s="180"/>
      <c r="E38" s="180"/>
      <c r="F38" s="180"/>
      <c r="G38" s="180"/>
    </row>
    <row r="39" spans="1:7">
      <c r="A39" s="180"/>
      <c r="B39" s="180"/>
      <c r="C39" s="180"/>
      <c r="D39" s="180"/>
      <c r="E39" s="180"/>
      <c r="F39" s="180"/>
      <c r="G39" s="180"/>
    </row>
    <row r="40" spans="1:7">
      <c r="A40" s="180"/>
      <c r="B40" s="180"/>
      <c r="C40" s="180"/>
      <c r="D40" s="180"/>
      <c r="E40" s="180"/>
      <c r="F40" s="180"/>
      <c r="G40" s="180"/>
    </row>
    <row r="41" spans="1:7">
      <c r="A41" s="180"/>
      <c r="B41" s="180"/>
      <c r="C41" s="180"/>
      <c r="D41" s="180"/>
      <c r="E41" s="180"/>
      <c r="F41" s="180"/>
      <c r="G41" s="180"/>
    </row>
    <row r="42" spans="1:7">
      <c r="A42" s="180"/>
      <c r="B42" s="180"/>
      <c r="C42" s="180"/>
      <c r="D42" s="180"/>
      <c r="E42" s="180"/>
      <c r="F42" s="180"/>
      <c r="G42" s="180"/>
    </row>
    <row r="43" spans="1:7">
      <c r="A43" s="180"/>
      <c r="B43" s="180"/>
      <c r="C43" s="180"/>
      <c r="D43" s="180"/>
      <c r="E43" s="180"/>
      <c r="F43" s="180"/>
      <c r="G43" s="180"/>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2014-11-04T08:05:19Z</dcterms:modified>
</cp:coreProperties>
</file>