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trlProps/ctrlProp2.xml" ContentType="application/vnd.ms-excel.controlproperties+xml"/>
  <Override PartName="/xl/comments3.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11.xml" ContentType="application/vnd.openxmlformats-officedocument.drawing+xml"/>
  <Override PartName="/xl/ctrlProps/ctrlProp5.xml" ContentType="application/vnd.ms-excel.controlproperties+xml"/>
  <Override PartName="/xl/comments6.xml" ContentType="application/vnd.openxmlformats-officedocument.spreadsheetml.comments+xml"/>
  <Override PartName="/xl/charts/chart11.xml" ContentType="application/vnd.openxmlformats-officedocument.drawingml.chart+xml"/>
  <Override PartName="/xl/drawings/drawing12.xml" ContentType="application/vnd.openxmlformats-officedocument.drawing+xml"/>
  <Override PartName="/xl/ctrlProps/ctrlProp6.xml" ContentType="application/vnd.ms-excel.controlproperties+xml"/>
  <Override PartName="/xl/comments7.xml" ContentType="application/vnd.openxmlformats-officedocument.spreadsheetml.comments+xml"/>
  <Override PartName="/xl/charts/chart12.xml" ContentType="application/vnd.openxmlformats-officedocument.drawingml.chart+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480" yWindow="75" windowWidth="5250" windowHeight="3600" tabRatio="863"/>
  </bookViews>
  <sheets>
    <sheet name="前言" sheetId="1" r:id="rId1"/>
    <sheet name="市场及表现" sheetId="49" r:id="rId2"/>
    <sheet name="重点公司估值" sheetId="57" r:id="rId3"/>
    <sheet name="各板块上市公司表现" sheetId="52" r:id="rId4"/>
    <sheet name="重点公告" sheetId="58" r:id="rId5"/>
    <sheet name="行业要闻" sheetId="59" r:id="rId6"/>
    <sheet name="物价指数" sheetId="53" r:id="rId7"/>
    <sheet name="禽肉价格" sheetId="55" r:id="rId8"/>
    <sheet name="肉制品产量及进口量" sheetId="44" r:id="rId9"/>
    <sheet name="猪肉价格及生猪存栏" sheetId="43" r:id="rId10"/>
    <sheet name="基础农产品价格" sheetId="56" r:id="rId11"/>
    <sheet name="农产品批发价格指数" sheetId="54" r:id="rId12"/>
    <sheet name="免责声明" sheetId="38" r:id="rId13"/>
  </sheets>
  <externalReferences>
    <externalReference r:id="rId14"/>
    <externalReference r:id="rId15"/>
    <externalReference r:id="rId16"/>
    <externalReference r:id="rId17"/>
    <externalReference r:id="rId18"/>
    <externalReference r:id="rId19"/>
    <externalReference r:id="rId20"/>
  </externalReferences>
  <definedNames>
    <definedName name="_xlnm._FilterDatabase" localSheetId="1" hidden="1">市场及表现!$P$22:$R$51</definedName>
    <definedName name="_xlnm._FilterDatabase" localSheetId="2" hidden="1">重点公司估值!$C$9:$C$26</definedName>
    <definedName name="_zs1" localSheetId="5">OFFSET([1]二级行业市场表现!$N$4,0,(3-[1]二级行业市场表现!$B$10)*6+1,LOOKUP([1]二级行业市场表现!$B$10,{1,2,3},{51,103,154}),1)</definedName>
    <definedName name="_zs1">OFFSET([2]市场表现!$O$4,0,(3-[2]市场表现!$B$10)*7+1,LOOKUP([2]市场表现!$B$10,{1,2,3},{51,103,154})+1,1)</definedName>
    <definedName name="_zs2" localSheetId="5">OFFSET([1]二级行业市场表现!$N$4,0,(3-[1]二级行业市场表现!$B$10)*6+2,LOOKUP([1]二级行业市场表现!$B$10,{1,2,3},{51,103,154}),1)</definedName>
    <definedName name="_zs2">OFFSET([2]市场表现!$O$4,0,(3-[2]市场表现!$B$10)*7+2,LOOKUP([2]市场表现!$B$10,{1,2,3},{51,103,154})+1,1)</definedName>
    <definedName name="_zs3" localSheetId="5">OFFSET([1]二级行业市场表现!$N$4,0,(3-[1]二级行业市场表现!$B$10)*6+3,LOOKUP([1]二级行业市场表现!$B$10,{1,2,3},{51,103,154}),1)</definedName>
    <definedName name="_zs3">OFFSET([2]市场表现!$O$4,0,(3-[2]市场表现!$B$10)*7+3,LOOKUP([2]市场表现!$B$10,{1,2,3},{51,103,154})+1,1)</definedName>
    <definedName name="_zs4" localSheetId="5">OFFSET([1]二级行业市场表现!$N$4,0,(3-[1]二级行业市场表现!$B$10)*6+4,LOOKUP([1]二级行业市场表现!$B$10,{1,2,3},{51,103,154}),1)</definedName>
    <definedName name="_zs4">OFFSET([2]市场表现!$O$4,0,(3-[2]市场表现!$B$10)*7+4,LOOKUP([2]市场表现!$B$10,{1,2,3},{51,103,154})+1,1)</definedName>
    <definedName name="_zs5" comment="增值服务III CI005366.WI" localSheetId="5">OFFSET([3]市场表现!$O$4,0,(3-[3]市场表现!$B$10)*7+5,LOOKUP([3]市场表现!$B$10,{1,2,3},{51,103,154})+1,1)</definedName>
    <definedName name="_zs5">OFFSET([2]市场表现!$O$4,0,(3-[2]市场表现!$B$10)*7+5,LOOKUP([2]市场表现!$B$10,{1,2,3},{51,103,154})+1,1)</definedName>
    <definedName name="agrcpi" localSheetId="11">OFFSET(农产品批发价格指数!$H$5,0,(农产品批发价格指数!$D$8),3000)</definedName>
    <definedName name="agrcpidate" localSheetId="11">OFFSET(农产品批发价格指数!$H$5,0,0,3000)</definedName>
    <definedName name="agrcpiunit" localSheetId="11">OFFSET(农产品批发价格指数!$H$4,0,(农产品批发价格指数!$D$8),1)</definedName>
    <definedName name="agrprice" localSheetId="10">OFFSET(基础农产品价格!$H$5,0,(基础农产品价格!$D$8),500)</definedName>
    <definedName name="agrpricedate" localSheetId="10">OFFSET(基础农产品价格!$H$5,0,0,500)</definedName>
    <definedName name="agrpriceunit" localSheetId="10">OFFSET(基础农产品价格!$H$4,0,(基础农产品价格!$D$8),1)</definedName>
    <definedName name="baijiugj">OFFSET(#REF!,0,(#REF!)*4-1,1,1)</definedName>
    <definedName name="baijiumt">OFFSET(#REF!,0,(#REF!)*4-3,1,1)</definedName>
    <definedName name="baijiupricedate">OFFSET(#REF!,0,0,500)</definedName>
    <definedName name="baijiusjf">OFFSET(#REF!,0,(#REF!)*4,1,1)</definedName>
    <definedName name="baijiuwly">OFFSET(#REF!,0,(#REF!)*4-2,1,1)</definedName>
    <definedName name="birdmeatprice" localSheetId="7">OFFSET(禽肉价格!$H$5,0,(禽肉价格!$D$8),500)</definedName>
    <definedName name="birdmeatpricedate" localSheetId="7">OFFSET(禽肉价格!$H$5,0,0,500)</definedName>
    <definedName name="birdmeatpriceunit" localSheetId="7">OFFSET(禽肉价格!$H$4,0,(禽肉价格!$D$8),1)</definedName>
    <definedName name="cpi" localSheetId="6">OFFSET(物价指数!$H$5,0,(物价指数!$D$8),500)</definedName>
    <definedName name="cpidate" localSheetId="6">OFFSET(物价指数!$H$5,0,0,500)</definedName>
    <definedName name="cpiunit" localSheetId="6">OFFSET(物价指数!$H$4,0,(物价指数!$D$8),1)</definedName>
    <definedName name="date" localSheetId="5">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OFFSET(#REF!,0,(#REF!)*4-1,500,1)</definedName>
    <definedName name="meatprice" localSheetId="5">OFFSET(#REF!,0,(#REF!),500)</definedName>
    <definedName name="meatprice" localSheetId="4">OFFSET(#REF!,0,(#REF!),500)</definedName>
    <definedName name="meatprice">OFFSET(猪肉价格及生猪存栏!$H$5,0,(猪肉价格及生猪存栏!$D$8),500)</definedName>
    <definedName name="meatprice1">OFFSET([4]猪肉价格!$H$5,0,([4]猪肉价格!$D$8),500)</definedName>
    <definedName name="meatpricedate" localSheetId="5">OFFSET(#REF!,0,0,500)</definedName>
    <definedName name="meatpricedate" localSheetId="4">OFFSET(#REF!,0,0,500)</definedName>
    <definedName name="meatpricedate">OFFSET(猪肉价格及生猪存栏!$H$5,0,0,500)</definedName>
    <definedName name="meatpriceunit" localSheetId="5">OFFSET(#REF!,0,(#REF!),1)</definedName>
    <definedName name="meatpriceunit" localSheetId="4">OFFSET(#REF!,0,(#REF!),1)</definedName>
    <definedName name="meatpriceunit">OFFSET(猪肉价格及生猪存栏!$H$4,0,(猪肉价格及生猪存栏!$D$8),1)</definedName>
    <definedName name="meatvol" localSheetId="5">OFFSET(#REF!,0,(#REF!),500)</definedName>
    <definedName name="meatvol" localSheetId="4">OFFSET([5]国内维生素价格!$H$5,0,([5]国内维生素价格!$D$8),500)</definedName>
    <definedName name="meatvol">OFFSET(肉制品产量及进口量!$H$5,0,(肉制品产量及进口量!$D$8),500)</definedName>
    <definedName name="meatvoldate" localSheetId="5">OFFSET(#REF!,0,0,500)</definedName>
    <definedName name="meatvoldate" localSheetId="4">OFFSET([5]国内维生素价格!$H$5,0,0,500)</definedName>
    <definedName name="meatvoldate">OFFSET(肉制品产量及进口量!$H$5,0,0,500)</definedName>
    <definedName name="meatvolunit" localSheetId="5">OFFSET(#REF!,0,(#REF!),1)</definedName>
    <definedName name="meatvolunit" localSheetId="4">OFFSET([5]国内维生素价格!$H$4,0,([5]国内维生素价格!$D$8),1)</definedName>
    <definedName name="meatvolunit">OFFSET(肉制品产量及进口量!$H$4,0,(肉制品产量及进口量!$D$8),1)</definedName>
    <definedName name="mtprice">OFFSET(#REF!,0,(#REF!)*4-3,500,1)</definedName>
    <definedName name="rpcl" localSheetId="5">OFFSET(#REF!,0,7+(#REF!),500)</definedName>
    <definedName name="rpcl" localSheetId="4">OFFSET(#REF!,0,7+(#REF!),500)</definedName>
    <definedName name="rpcl">OFFSET([6]乳制品产量!$A$5,0,7+([6]乳制品产量!$F$6),500)</definedName>
    <definedName name="rpcldate" localSheetId="5">OFFSET(#REF!,0,0,500)</definedName>
    <definedName name="rpcldate" localSheetId="4">OFFSET(#REF!,0,0,500)</definedName>
    <definedName name="rpcldate">OFFSET([6]乳制品产量!$H$5,0,0,500)</definedName>
    <definedName name="rpclunit" localSheetId="5">OFFSET(#REF!,0,7+(#REF!),1)</definedName>
    <definedName name="rpclunit" localSheetId="4">OFFSET(#REF!,0,7+(#REF!),1)</definedName>
    <definedName name="rpclunit">OFFSET([6]乳制品产量!$A$4,0,7+([6]乳制品产量!$F$6),1)</definedName>
    <definedName name="rpjg" localSheetId="5">OFFSET(#REF!,1,6+(#REF!)*2,500)</definedName>
    <definedName name="rpjg" localSheetId="4">OFFSET(#REF!,1,6+(#REF!)*2,500)</definedName>
    <definedName name="rpjg">OFFSET([6]乳制品价格!$A$5,1,6+([6]乳制品价格!$C$9)*2,500)</definedName>
    <definedName name="rpjgdate" localSheetId="5">OFFSET(#REF!,1,5+(#REF!)*2,500)</definedName>
    <definedName name="rpjgdate" localSheetId="4">OFFSET(#REF!,1,5+(#REF!)*2,500)</definedName>
    <definedName name="rpjgdate">OFFSET([6]乳制品价格!$A$5,1,5+([6]乳制品价格!$C$9)*2,500)</definedName>
    <definedName name="rpjgunit" comment="单位" localSheetId="5">OFFSET(#REF!,0,6+(#REF!)*2)</definedName>
    <definedName name="rpjgunit" comment="单位" localSheetId="4">OFFSET(#REF!,0,6+(#REF!)*2)</definedName>
    <definedName name="rpjgunit" comment="单位">OFFSET([6]乳制品价格!$A$4,0,6+([6]乳制品价格!$C$9)*2)</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5">OFFSET(#REF!,0,(#REF!)*2-1,500)</definedName>
    <definedName name="whitewine" localSheetId="4">OFFSET([5]国内激素类价格!$L$5,0,([5]国内激素类价格!$D$8)*2-1,500)</definedName>
    <definedName name="whitewine">OFFSET([6]白酒、啤酒和葡萄酒产量!$H$5,0,([6]白酒、啤酒和葡萄酒产量!$D$8)*2-1,500)</definedName>
    <definedName name="whitewinegrowth" localSheetId="5">OFFSET(#REF!,0,(#REF!)*2,500)</definedName>
    <definedName name="whitewinegrowth" localSheetId="4">OFFSET([5]国内激素类价格!$L$5,0,([5]国内激素类价格!$D$8)*2,500)</definedName>
    <definedName name="whitewinegrowth">OFFSET([6]白酒、啤酒和葡萄酒产量!$H$5,0,([6]白酒、啤酒和葡萄酒产量!$D$8)*2,500)</definedName>
    <definedName name="winedate" localSheetId="5">OFFSET(#REF!,0,0,500)</definedName>
    <definedName name="winedate" localSheetId="4">OFFSET([5]国内激素类价格!$L$5,0,0,500)</definedName>
    <definedName name="winedate">OFFSET([6]白酒、啤酒和葡萄酒产量!$H$5,0,0,500)</definedName>
    <definedName name="winegrowthunit" localSheetId="5">OFFSET(#REF!,0,(#REF!)*2,1)</definedName>
    <definedName name="winegrowthunit" localSheetId="4">OFFSET([5]国内激素类价格!$L$4,0,([5]国内激素类价格!$D$8)*2,1)</definedName>
    <definedName name="winegrowthunit">OFFSET([6]白酒、啤酒和葡萄酒产量!$H$4,0,([6]白酒、啤酒和葡萄酒产量!$D$8)*2,1)</definedName>
    <definedName name="wineimport" localSheetId="5">OFFSET(#REF!,1,#REF!,500)</definedName>
    <definedName name="wineimport" localSheetId="4">OFFSET([5]国内激素类价格!#REF!,1,[5]国内激素类价格!$D$26,500)</definedName>
    <definedName name="wineimport">OFFSET([6]白酒、啤酒和葡萄酒产量!$P$4,1,[6]白酒、啤酒和葡萄酒产量!$D$26,500)</definedName>
    <definedName name="wineimportunit" localSheetId="5">OFFSET(#REF!,0,#REF!,1)</definedName>
    <definedName name="wineimportunit" localSheetId="4">OFFSET([5]国内激素类价格!#REF!,0,[5]国内激素类价格!$D$26,1)</definedName>
    <definedName name="wineimportunit">OFFSET([6]白酒、啤酒和葡萄酒产量!$P$4,0,[6]白酒、啤酒和葡萄酒产量!$D$26,1)</definedName>
    <definedName name="wineunit" localSheetId="5">OFFSET(#REF!,0,(#REF!)*2-1,1)</definedName>
    <definedName name="wineunit" localSheetId="4">OFFSET([5]国内激素类价格!$L$4,0,([5]国内激素类价格!$D$8)*2-1,1)</definedName>
    <definedName name="wineunit">OFFSET([6]白酒、啤酒和葡萄酒产量!$H$4,0,([6]白酒、啤酒和葡萄酒产量!$D$8)*2-1,1)</definedName>
    <definedName name="wlyprice">OFFSET(#REF!,0,(#REF!)*4-2,500,1)</definedName>
    <definedName name="zsdate" localSheetId="5">OFFSET([3]市场表现!$O$2,2,(3-[3]市场表现!$B$10)*7,LOOKUP([3]市场表现!$B$10,{1,2,3},{51,103,154})-1,1)</definedName>
    <definedName name="zsdate">OFFSET([2]市场表现!$O$2,2,(3-[2]市场表现!$B$10)*7,LOOKUP([2]市场表现!$B$10,{1,2,3},{51,103,154})-1,1)</definedName>
  </definedNames>
  <calcPr calcId="145621" iterate="1"/>
</workbook>
</file>

<file path=xl/calcChain.xml><?xml version="1.0" encoding="utf-8"?>
<calcChain xmlns="http://schemas.openxmlformats.org/spreadsheetml/2006/main">
  <c r="H2" i="54" l="1"/>
  <c r="H2" i="56"/>
  <c r="H2" i="43"/>
  <c r="U2" i="43"/>
  <c r="Q2" i="43"/>
  <c r="H2" i="44"/>
  <c r="H2" i="55"/>
  <c r="H2" i="53"/>
  <c r="G88" i="52"/>
  <c r="C88" i="52"/>
  <c r="G86" i="52"/>
  <c r="C86" i="52"/>
  <c r="G84" i="52"/>
  <c r="C84" i="52"/>
  <c r="G82" i="52"/>
  <c r="C82" i="52"/>
  <c r="G80" i="52"/>
  <c r="C80" i="52"/>
  <c r="G78" i="52"/>
  <c r="C78" i="52"/>
  <c r="G76" i="52"/>
  <c r="C76" i="52"/>
  <c r="G74" i="52"/>
  <c r="C74" i="52"/>
  <c r="G72" i="52"/>
  <c r="C72" i="52"/>
  <c r="G70" i="52"/>
  <c r="C70" i="52"/>
  <c r="G68" i="52"/>
  <c r="C68" i="52"/>
  <c r="G66" i="52"/>
  <c r="C66" i="52"/>
  <c r="G64" i="52"/>
  <c r="C64" i="52"/>
  <c r="G62" i="52"/>
  <c r="C62" i="52"/>
  <c r="G60" i="52"/>
  <c r="C60" i="52"/>
  <c r="G58" i="52"/>
  <c r="C58" i="52"/>
  <c r="G56" i="52"/>
  <c r="C56" i="52"/>
  <c r="G54" i="52"/>
  <c r="C54" i="52"/>
  <c r="G52" i="52"/>
  <c r="C52" i="52"/>
  <c r="G50" i="52"/>
  <c r="C50" i="52"/>
  <c r="G48" i="52"/>
  <c r="C48" i="52"/>
  <c r="G46" i="52"/>
  <c r="C46" i="52"/>
  <c r="G44" i="52"/>
  <c r="C44" i="52"/>
  <c r="G42" i="52"/>
  <c r="C42" i="52"/>
  <c r="G40" i="52"/>
  <c r="C40" i="52"/>
  <c r="G87" i="52"/>
  <c r="C81" i="52"/>
  <c r="G79" i="52"/>
  <c r="C73" i="52"/>
  <c r="G71" i="52"/>
  <c r="C65" i="52"/>
  <c r="G63" i="52"/>
  <c r="C57" i="52"/>
  <c r="G55" i="52"/>
  <c r="C49" i="52"/>
  <c r="G47" i="52"/>
  <c r="C41" i="52"/>
  <c r="G39" i="52"/>
  <c r="G37" i="52"/>
  <c r="C37" i="52"/>
  <c r="G35" i="52"/>
  <c r="C35" i="52"/>
  <c r="G33" i="52"/>
  <c r="C33" i="52"/>
  <c r="G31" i="52"/>
  <c r="C31" i="52"/>
  <c r="G29" i="52"/>
  <c r="C29" i="52"/>
  <c r="G27" i="52"/>
  <c r="C27" i="52"/>
  <c r="G25" i="52"/>
  <c r="C25" i="52"/>
  <c r="G23" i="52"/>
  <c r="C23" i="52"/>
  <c r="G21" i="52"/>
  <c r="C21" i="52"/>
  <c r="G19" i="52"/>
  <c r="C19" i="52"/>
  <c r="G17" i="52"/>
  <c r="C17" i="52"/>
  <c r="G15" i="52"/>
  <c r="C15" i="52"/>
  <c r="G13" i="52"/>
  <c r="C13" i="52"/>
  <c r="G11" i="52"/>
  <c r="C11" i="52"/>
  <c r="G9" i="52"/>
  <c r="C9" i="52"/>
  <c r="G7" i="52"/>
  <c r="C7" i="52"/>
  <c r="G83" i="52"/>
  <c r="G75" i="52"/>
  <c r="G67" i="52"/>
  <c r="C61" i="52"/>
  <c r="G51" i="52"/>
  <c r="C45" i="52"/>
  <c r="C87" i="52"/>
  <c r="G85" i="52"/>
  <c r="C79" i="52"/>
  <c r="G77" i="52"/>
  <c r="C71" i="52"/>
  <c r="G69" i="52"/>
  <c r="C63" i="52"/>
  <c r="G61" i="52"/>
  <c r="C55" i="52"/>
  <c r="G53" i="52"/>
  <c r="C47" i="52"/>
  <c r="G45" i="52"/>
  <c r="C39" i="52"/>
  <c r="C85" i="52"/>
  <c r="C77" i="52"/>
  <c r="C69" i="52"/>
  <c r="G59" i="52"/>
  <c r="C53" i="52"/>
  <c r="G65" i="52"/>
  <c r="C59" i="52"/>
  <c r="C36" i="52"/>
  <c r="G34" i="52"/>
  <c r="C32" i="52"/>
  <c r="G30" i="52"/>
  <c r="C28" i="52"/>
  <c r="G26" i="52"/>
  <c r="C24" i="52"/>
  <c r="G22" i="52"/>
  <c r="C20" i="52"/>
  <c r="G18" i="52"/>
  <c r="C16" i="52"/>
  <c r="G14" i="52"/>
  <c r="C12" i="52"/>
  <c r="G10" i="52"/>
  <c r="C8" i="52"/>
  <c r="C75" i="52"/>
  <c r="G49" i="52"/>
  <c r="C34" i="52"/>
  <c r="G32" i="52"/>
  <c r="C26" i="52"/>
  <c r="G24" i="52"/>
  <c r="G20" i="52"/>
  <c r="C14" i="52"/>
  <c r="G12" i="52"/>
  <c r="C67" i="52"/>
  <c r="C83" i="52"/>
  <c r="G57" i="52"/>
  <c r="C51" i="52"/>
  <c r="G41" i="52"/>
  <c r="G38" i="52"/>
  <c r="G81" i="52"/>
  <c r="G43" i="52"/>
  <c r="C38" i="52"/>
  <c r="G36" i="52"/>
  <c r="C30" i="52"/>
  <c r="G28" i="52"/>
  <c r="C22" i="52"/>
  <c r="C18" i="52"/>
  <c r="G16" i="52"/>
  <c r="C10" i="52"/>
  <c r="G8" i="52"/>
  <c r="G73" i="52"/>
  <c r="C43" i="52"/>
  <c r="G26" i="57"/>
  <c r="C26" i="57"/>
  <c r="M25" i="57"/>
  <c r="N24" i="57"/>
  <c r="J23" i="57"/>
  <c r="F23" i="57"/>
  <c r="B23" i="57"/>
  <c r="G22" i="57"/>
  <c r="C22" i="57"/>
  <c r="M21" i="57"/>
  <c r="N20" i="57"/>
  <c r="J19" i="57"/>
  <c r="F19" i="57"/>
  <c r="B19" i="57"/>
  <c r="G18" i="57"/>
  <c r="C18" i="57"/>
  <c r="M17" i="57"/>
  <c r="N16" i="57"/>
  <c r="J15" i="57"/>
  <c r="F15" i="57"/>
  <c r="B15" i="57"/>
  <c r="G14" i="57"/>
  <c r="C14" i="57"/>
  <c r="M13" i="57"/>
  <c r="N12" i="57"/>
  <c r="J11" i="57"/>
  <c r="F11" i="57"/>
  <c r="B11" i="57"/>
  <c r="G10" i="57"/>
  <c r="C10" i="57"/>
  <c r="M9" i="57"/>
  <c r="J24" i="57"/>
  <c r="B24" i="57"/>
  <c r="C23" i="57"/>
  <c r="F20" i="57"/>
  <c r="C19" i="57"/>
  <c r="J16" i="57"/>
  <c r="G15" i="57"/>
  <c r="M14" i="57"/>
  <c r="N13" i="57"/>
  <c r="B12" i="57"/>
  <c r="C11" i="57"/>
  <c r="J26" i="57"/>
  <c r="F26" i="57"/>
  <c r="B26" i="57"/>
  <c r="G25" i="57"/>
  <c r="C25" i="57"/>
  <c r="M24" i="57"/>
  <c r="N23" i="57"/>
  <c r="J22" i="57"/>
  <c r="F22" i="57"/>
  <c r="B22" i="57"/>
  <c r="G21" i="57"/>
  <c r="C21" i="57"/>
  <c r="M20" i="57"/>
  <c r="N19" i="57"/>
  <c r="J18" i="57"/>
  <c r="F18" i="57"/>
  <c r="B18" i="57"/>
  <c r="G17" i="57"/>
  <c r="C17" i="57"/>
  <c r="M16" i="57"/>
  <c r="N15" i="57"/>
  <c r="J14" i="57"/>
  <c r="F14" i="57"/>
  <c r="B14" i="57"/>
  <c r="G13" i="57"/>
  <c r="C13" i="57"/>
  <c r="M12" i="57"/>
  <c r="N11" i="57"/>
  <c r="J10" i="57"/>
  <c r="F10" i="57"/>
  <c r="B10" i="57"/>
  <c r="G9" i="57"/>
  <c r="C9" i="57"/>
  <c r="F9" i="57"/>
  <c r="M26" i="57"/>
  <c r="F24" i="57"/>
  <c r="G23" i="57"/>
  <c r="J20" i="57"/>
  <c r="M18" i="57"/>
  <c r="N17" i="57"/>
  <c r="B16" i="57"/>
  <c r="C15" i="57"/>
  <c r="F12" i="57"/>
  <c r="G11" i="57"/>
  <c r="N26" i="57"/>
  <c r="J25" i="57"/>
  <c r="F25" i="57"/>
  <c r="B25" i="57"/>
  <c r="G24" i="57"/>
  <c r="C24" i="57"/>
  <c r="M23" i="57"/>
  <c r="N22" i="57"/>
  <c r="J21" i="57"/>
  <c r="F21" i="57"/>
  <c r="B21" i="57"/>
  <c r="G20" i="57"/>
  <c r="C20" i="57"/>
  <c r="M19" i="57"/>
  <c r="N18" i="57"/>
  <c r="J17" i="57"/>
  <c r="F17" i="57"/>
  <c r="B17" i="57"/>
  <c r="G16" i="57"/>
  <c r="C16" i="57"/>
  <c r="M15" i="57"/>
  <c r="N14" i="57"/>
  <c r="J13" i="57"/>
  <c r="F13" i="57"/>
  <c r="B13" i="57"/>
  <c r="G12" i="57"/>
  <c r="C12" i="57"/>
  <c r="M11" i="57"/>
  <c r="N10" i="57"/>
  <c r="J9" i="57"/>
  <c r="B9" i="57"/>
  <c r="N25" i="57"/>
  <c r="M22" i="57"/>
  <c r="N21" i="57"/>
  <c r="B20" i="57"/>
  <c r="G19" i="57"/>
  <c r="F16" i="57"/>
  <c r="J12" i="57"/>
  <c r="M10" i="57"/>
  <c r="N9" i="57"/>
  <c r="P4" i="49"/>
  <c r="P11" i="49"/>
  <c r="P5" i="49"/>
  <c r="P14" i="49"/>
  <c r="P12" i="49"/>
  <c r="P10" i="49"/>
  <c r="P8" i="49"/>
  <c r="P6" i="49"/>
  <c r="P13" i="49"/>
  <c r="P7" i="49"/>
  <c r="H2" i="49"/>
  <c r="P9" i="49"/>
  <c r="Q19" i="49" l="1"/>
  <c r="D5" i="52" l="1"/>
  <c r="C11" i="1"/>
  <c r="Q18" i="49" s="1"/>
  <c r="F8" i="52"/>
  <c r="M9" i="52"/>
  <c r="H11" i="52"/>
  <c r="D13" i="52"/>
  <c r="J14" i="52"/>
  <c r="F16" i="52"/>
  <c r="M17" i="52"/>
  <c r="H19" i="52"/>
  <c r="D21" i="52"/>
  <c r="J22" i="52"/>
  <c r="F24" i="52"/>
  <c r="M25" i="52"/>
  <c r="H27" i="52"/>
  <c r="D29" i="52"/>
  <c r="J30" i="52"/>
  <c r="F32" i="52"/>
  <c r="M33" i="52"/>
  <c r="H35" i="52"/>
  <c r="F36" i="52"/>
  <c r="M37" i="52"/>
  <c r="I11" i="52"/>
  <c r="L14" i="52"/>
  <c r="I19" i="52"/>
  <c r="I23" i="52"/>
  <c r="L26" i="52"/>
  <c r="I31" i="52"/>
  <c r="L34" i="52"/>
  <c r="L55" i="52"/>
  <c r="I68" i="52"/>
  <c r="D7" i="52"/>
  <c r="J8" i="52"/>
  <c r="H9" i="52"/>
  <c r="F10" i="52"/>
  <c r="D11" i="52"/>
  <c r="M11" i="52"/>
  <c r="J12" i="52"/>
  <c r="H13" i="52"/>
  <c r="F14" i="52"/>
  <c r="D15" i="52"/>
  <c r="M15" i="52"/>
  <c r="J16" i="52"/>
  <c r="H17" i="52"/>
  <c r="F18" i="52"/>
  <c r="D19" i="52"/>
  <c r="M19" i="52"/>
  <c r="J20" i="52"/>
  <c r="H21" i="52"/>
  <c r="F22" i="52"/>
  <c r="D23" i="52"/>
  <c r="M23" i="52"/>
  <c r="J24" i="52"/>
  <c r="H25" i="52"/>
  <c r="F26" i="52"/>
  <c r="D27" i="52"/>
  <c r="M27" i="52"/>
  <c r="J28" i="52"/>
  <c r="H29" i="52"/>
  <c r="F30" i="52"/>
  <c r="D31" i="52"/>
  <c r="M31" i="52"/>
  <c r="J32" i="52"/>
  <c r="H33" i="52"/>
  <c r="F34" i="52"/>
  <c r="D35" i="52"/>
  <c r="M35" i="52"/>
  <c r="J36" i="52"/>
  <c r="H37" i="52"/>
  <c r="I44" i="52"/>
  <c r="L63" i="52"/>
  <c r="I76" i="52"/>
  <c r="H7" i="52"/>
  <c r="D9" i="52"/>
  <c r="J10" i="52"/>
  <c r="F12" i="52"/>
  <c r="M13" i="52"/>
  <c r="H15" i="52"/>
  <c r="D17" i="52"/>
  <c r="J18" i="52"/>
  <c r="F20" i="52"/>
  <c r="M21" i="52"/>
  <c r="H23" i="52"/>
  <c r="D25" i="52"/>
  <c r="J26" i="52"/>
  <c r="F28" i="52"/>
  <c r="M29" i="52"/>
  <c r="H31" i="52"/>
  <c r="D33" i="52"/>
  <c r="J34" i="52"/>
  <c r="D37" i="52"/>
  <c r="L39" i="52"/>
  <c r="L47" i="52"/>
  <c r="I60" i="52"/>
  <c r="L79" i="52"/>
  <c r="I7" i="52"/>
  <c r="L10" i="52"/>
  <c r="I15" i="52"/>
  <c r="L18" i="52"/>
  <c r="L22" i="52"/>
  <c r="I27" i="52"/>
  <c r="L30" i="52"/>
  <c r="I35" i="52"/>
  <c r="L87" i="52"/>
  <c r="M7" i="52"/>
  <c r="L8" i="52"/>
  <c r="I9" i="52"/>
  <c r="L12" i="52"/>
  <c r="I13" i="52"/>
  <c r="L16" i="52"/>
  <c r="I17" i="52"/>
  <c r="L20" i="52"/>
  <c r="I21" i="52"/>
  <c r="L24" i="52"/>
  <c r="I25" i="52"/>
  <c r="L28" i="52"/>
  <c r="I29" i="52"/>
  <c r="L32" i="52"/>
  <c r="I33" i="52"/>
  <c r="L36" i="52"/>
  <c r="I37" i="52"/>
  <c r="I38" i="52"/>
  <c r="L41" i="52"/>
  <c r="I52" i="52"/>
  <c r="L71" i="52"/>
  <c r="I84" i="52"/>
  <c r="I46" i="52"/>
  <c r="L49" i="52"/>
  <c r="I62" i="52"/>
  <c r="L65" i="52"/>
  <c r="L73" i="52"/>
  <c r="I78" i="52"/>
  <c r="L81" i="52"/>
  <c r="I86" i="52"/>
  <c r="F7" i="52"/>
  <c r="J7" i="52"/>
  <c r="D8" i="52"/>
  <c r="H8" i="52"/>
  <c r="M8" i="52"/>
  <c r="F9" i="52"/>
  <c r="J9" i="52"/>
  <c r="D10" i="52"/>
  <c r="H10" i="52"/>
  <c r="M10" i="52"/>
  <c r="F11" i="52"/>
  <c r="J11" i="52"/>
  <c r="D12" i="52"/>
  <c r="H12" i="52"/>
  <c r="M12" i="52"/>
  <c r="F13" i="52"/>
  <c r="J13" i="52"/>
  <c r="D14" i="52"/>
  <c r="H14" i="52"/>
  <c r="M14" i="52"/>
  <c r="F15" i="52"/>
  <c r="J15" i="52"/>
  <c r="D16" i="52"/>
  <c r="H16" i="52"/>
  <c r="M16" i="52"/>
  <c r="F17" i="52"/>
  <c r="J17" i="52"/>
  <c r="D18" i="52"/>
  <c r="H18" i="52"/>
  <c r="M18" i="52"/>
  <c r="F19" i="52"/>
  <c r="J19" i="52"/>
  <c r="D20" i="52"/>
  <c r="H20" i="52"/>
  <c r="M20" i="52"/>
  <c r="F21" i="52"/>
  <c r="J21" i="52"/>
  <c r="D22" i="52"/>
  <c r="H22" i="52"/>
  <c r="M22" i="52"/>
  <c r="F23" i="52"/>
  <c r="J23" i="52"/>
  <c r="D24" i="52"/>
  <c r="H24" i="52"/>
  <c r="M24" i="52"/>
  <c r="F25" i="52"/>
  <c r="J25" i="52"/>
  <c r="D26" i="52"/>
  <c r="H26" i="52"/>
  <c r="M26" i="52"/>
  <c r="F27" i="52"/>
  <c r="J27" i="52"/>
  <c r="D28" i="52"/>
  <c r="H28" i="52"/>
  <c r="M28" i="52"/>
  <c r="F29" i="52"/>
  <c r="J29" i="52"/>
  <c r="D30" i="52"/>
  <c r="H30" i="52"/>
  <c r="M30" i="52"/>
  <c r="F31" i="52"/>
  <c r="J31" i="52"/>
  <c r="D32" i="52"/>
  <c r="H32" i="52"/>
  <c r="M32" i="52"/>
  <c r="F33" i="52"/>
  <c r="J33" i="52"/>
  <c r="D34" i="52"/>
  <c r="H34" i="52"/>
  <c r="M34" i="52"/>
  <c r="F35" i="52"/>
  <c r="J35" i="52"/>
  <c r="D36" i="52"/>
  <c r="H36" i="52"/>
  <c r="M36" i="52"/>
  <c r="F37" i="52"/>
  <c r="J37" i="52"/>
  <c r="D38" i="52"/>
  <c r="I40" i="52"/>
  <c r="L43" i="52"/>
  <c r="I48" i="52"/>
  <c r="L51" i="52"/>
  <c r="I56" i="52"/>
  <c r="L59" i="52"/>
  <c r="I64" i="52"/>
  <c r="L67" i="52"/>
  <c r="I72" i="52"/>
  <c r="L75" i="52"/>
  <c r="I80" i="52"/>
  <c r="L83" i="52"/>
  <c r="I88" i="52"/>
  <c r="I54" i="52"/>
  <c r="L57" i="52"/>
  <c r="I70" i="52"/>
  <c r="L7" i="52"/>
  <c r="I8" i="52"/>
  <c r="L9" i="52"/>
  <c r="I10" i="52"/>
  <c r="L11" i="52"/>
  <c r="I12" i="52"/>
  <c r="L13" i="52"/>
  <c r="I14" i="52"/>
  <c r="L15" i="52"/>
  <c r="I16" i="52"/>
  <c r="L17" i="52"/>
  <c r="I18" i="52"/>
  <c r="L19" i="52"/>
  <c r="I20" i="52"/>
  <c r="L21" i="52"/>
  <c r="I22" i="52"/>
  <c r="L23" i="52"/>
  <c r="I24" i="52"/>
  <c r="L25" i="52"/>
  <c r="I26" i="52"/>
  <c r="L27" i="52"/>
  <c r="I28" i="52"/>
  <c r="L29" i="52"/>
  <c r="I30" i="52"/>
  <c r="L31" i="52"/>
  <c r="I32" i="52"/>
  <c r="L33" i="52"/>
  <c r="I34" i="52"/>
  <c r="L35" i="52"/>
  <c r="I36" i="52"/>
  <c r="L37" i="52"/>
  <c r="I42" i="52"/>
  <c r="L45" i="52"/>
  <c r="I50" i="52"/>
  <c r="L53" i="52"/>
  <c r="I58" i="52"/>
  <c r="L61" i="52"/>
  <c r="I66" i="52"/>
  <c r="L69" i="52"/>
  <c r="I74" i="52"/>
  <c r="L77" i="52"/>
  <c r="I82" i="52"/>
  <c r="L85" i="52"/>
  <c r="F38" i="52"/>
  <c r="J38" i="52"/>
  <c r="D39" i="52"/>
  <c r="H39" i="52"/>
  <c r="M39" i="52"/>
  <c r="F40" i="52"/>
  <c r="J40" i="52"/>
  <c r="D41" i="52"/>
  <c r="H41" i="52"/>
  <c r="M41" i="52"/>
  <c r="F42" i="52"/>
  <c r="J42" i="52"/>
  <c r="D43" i="52"/>
  <c r="H43" i="52"/>
  <c r="M43" i="52"/>
  <c r="F44" i="52"/>
  <c r="J44" i="52"/>
  <c r="D45" i="52"/>
  <c r="H45" i="52"/>
  <c r="M45" i="52"/>
  <c r="F46" i="52"/>
  <c r="J46" i="52"/>
  <c r="D47" i="52"/>
  <c r="H47" i="52"/>
  <c r="M47" i="52"/>
  <c r="F48" i="52"/>
  <c r="J48" i="52"/>
  <c r="D49" i="52"/>
  <c r="H49" i="52"/>
  <c r="M49" i="52"/>
  <c r="F50" i="52"/>
  <c r="J50" i="52"/>
  <c r="D51" i="52"/>
  <c r="H51" i="52"/>
  <c r="M51" i="52"/>
  <c r="F52" i="52"/>
  <c r="J52" i="52"/>
  <c r="D53" i="52"/>
  <c r="H53" i="52"/>
  <c r="M53" i="52"/>
  <c r="F54" i="52"/>
  <c r="J54" i="52"/>
  <c r="D55" i="52"/>
  <c r="H55" i="52"/>
  <c r="M55" i="52"/>
  <c r="F56" i="52"/>
  <c r="J56" i="52"/>
  <c r="D57" i="52"/>
  <c r="H57" i="52"/>
  <c r="M57" i="52"/>
  <c r="F58" i="52"/>
  <c r="J58" i="52"/>
  <c r="D59" i="52"/>
  <c r="H59" i="52"/>
  <c r="M59" i="52"/>
  <c r="F60" i="52"/>
  <c r="J60" i="52"/>
  <c r="D61" i="52"/>
  <c r="H61" i="52"/>
  <c r="M61" i="52"/>
  <c r="F62" i="52"/>
  <c r="J62" i="52"/>
  <c r="D63" i="52"/>
  <c r="H63" i="52"/>
  <c r="M63" i="52"/>
  <c r="F64" i="52"/>
  <c r="J64" i="52"/>
  <c r="D65" i="52"/>
  <c r="H65" i="52"/>
  <c r="M65" i="52"/>
  <c r="F66" i="52"/>
  <c r="J66" i="52"/>
  <c r="D67" i="52"/>
  <c r="H67" i="52"/>
  <c r="M67" i="52"/>
  <c r="F68" i="52"/>
  <c r="J68" i="52"/>
  <c r="D69" i="52"/>
  <c r="H69" i="52"/>
  <c r="M69" i="52"/>
  <c r="F70" i="52"/>
  <c r="J70" i="52"/>
  <c r="D71" i="52"/>
  <c r="H71" i="52"/>
  <c r="M71" i="52"/>
  <c r="F72" i="52"/>
  <c r="J72" i="52"/>
  <c r="D73" i="52"/>
  <c r="H73" i="52"/>
  <c r="M73" i="52"/>
  <c r="F74" i="52"/>
  <c r="J74" i="52"/>
  <c r="D75" i="52"/>
  <c r="H75" i="52"/>
  <c r="M75" i="52"/>
  <c r="F76" i="52"/>
  <c r="J76" i="52"/>
  <c r="D77" i="52"/>
  <c r="H77" i="52"/>
  <c r="M77" i="52"/>
  <c r="F78" i="52"/>
  <c r="J78" i="52"/>
  <c r="D79" i="52"/>
  <c r="H79" i="52"/>
  <c r="M79" i="52"/>
  <c r="F80" i="52"/>
  <c r="J80" i="52"/>
  <c r="D81" i="52"/>
  <c r="H81" i="52"/>
  <c r="M81" i="52"/>
  <c r="F82" i="52"/>
  <c r="J82" i="52"/>
  <c r="D83" i="52"/>
  <c r="H83" i="52"/>
  <c r="M83" i="52"/>
  <c r="F84" i="52"/>
  <c r="J84" i="52"/>
  <c r="D85" i="52"/>
  <c r="H85" i="52"/>
  <c r="M85" i="52"/>
  <c r="F86" i="52"/>
  <c r="J86" i="52"/>
  <c r="D87" i="52"/>
  <c r="H87" i="52"/>
  <c r="M87" i="52"/>
  <c r="F88" i="52"/>
  <c r="J88" i="52"/>
  <c r="L38" i="52"/>
  <c r="I39" i="52"/>
  <c r="L40" i="52"/>
  <c r="I41" i="52"/>
  <c r="L42" i="52"/>
  <c r="I43" i="52"/>
  <c r="L44" i="52"/>
  <c r="I45" i="52"/>
  <c r="L46" i="52"/>
  <c r="I47" i="52"/>
  <c r="L48" i="52"/>
  <c r="I49" i="52"/>
  <c r="L50" i="52"/>
  <c r="I51" i="52"/>
  <c r="L52" i="52"/>
  <c r="I53" i="52"/>
  <c r="L54" i="52"/>
  <c r="I55" i="52"/>
  <c r="L56" i="52"/>
  <c r="I57" i="52"/>
  <c r="L58" i="52"/>
  <c r="I59" i="52"/>
  <c r="L60" i="52"/>
  <c r="I61" i="52"/>
  <c r="L62" i="52"/>
  <c r="I63" i="52"/>
  <c r="L64" i="52"/>
  <c r="I65" i="52"/>
  <c r="L66" i="52"/>
  <c r="I67" i="52"/>
  <c r="L68" i="52"/>
  <c r="I69" i="52"/>
  <c r="L70" i="52"/>
  <c r="I71" i="52"/>
  <c r="L72" i="52"/>
  <c r="I73" i="52"/>
  <c r="L74" i="52"/>
  <c r="I75" i="52"/>
  <c r="L76" i="52"/>
  <c r="I77" i="52"/>
  <c r="L78" i="52"/>
  <c r="I79" i="52"/>
  <c r="L80" i="52"/>
  <c r="I81" i="52"/>
  <c r="L82" i="52"/>
  <c r="I83" i="52"/>
  <c r="L84" i="52"/>
  <c r="I85" i="52"/>
  <c r="L86" i="52"/>
  <c r="I87" i="52"/>
  <c r="L88" i="52"/>
  <c r="H38" i="52"/>
  <c r="M38" i="52"/>
  <c r="F39" i="52"/>
  <c r="J39" i="52"/>
  <c r="D40" i="52"/>
  <c r="H40" i="52"/>
  <c r="M40" i="52"/>
  <c r="F41" i="52"/>
  <c r="J41" i="52"/>
  <c r="D42" i="52"/>
  <c r="H42" i="52"/>
  <c r="M42" i="52"/>
  <c r="F43" i="52"/>
  <c r="J43" i="52"/>
  <c r="D44" i="52"/>
  <c r="H44" i="52"/>
  <c r="M44" i="52"/>
  <c r="F45" i="52"/>
  <c r="J45" i="52"/>
  <c r="D46" i="52"/>
  <c r="H46" i="52"/>
  <c r="M46" i="52"/>
  <c r="F47" i="52"/>
  <c r="J47" i="52"/>
  <c r="D48" i="52"/>
  <c r="H48" i="52"/>
  <c r="M48" i="52"/>
  <c r="F49" i="52"/>
  <c r="J49" i="52"/>
  <c r="D50" i="52"/>
  <c r="H50" i="52"/>
  <c r="M50" i="52"/>
  <c r="F51" i="52"/>
  <c r="J51" i="52"/>
  <c r="D52" i="52"/>
  <c r="H52" i="52"/>
  <c r="M52" i="52"/>
  <c r="F53" i="52"/>
  <c r="J53" i="52"/>
  <c r="D54" i="52"/>
  <c r="H54" i="52"/>
  <c r="M54" i="52"/>
  <c r="F55" i="52"/>
  <c r="J55" i="52"/>
  <c r="D56" i="52"/>
  <c r="H56" i="52"/>
  <c r="M56" i="52"/>
  <c r="F57" i="52"/>
  <c r="J57" i="52"/>
  <c r="D58" i="52"/>
  <c r="H58" i="52"/>
  <c r="M58" i="52"/>
  <c r="F59" i="52"/>
  <c r="J59" i="52"/>
  <c r="D60" i="52"/>
  <c r="H60" i="52"/>
  <c r="M60" i="52"/>
  <c r="F61" i="52"/>
  <c r="J61" i="52"/>
  <c r="D62" i="52"/>
  <c r="H62" i="52"/>
  <c r="M62" i="52"/>
  <c r="F63" i="52"/>
  <c r="J63" i="52"/>
  <c r="D64" i="52"/>
  <c r="H64" i="52"/>
  <c r="M64" i="52"/>
  <c r="F65" i="52"/>
  <c r="J65" i="52"/>
  <c r="D66" i="52"/>
  <c r="H66" i="52"/>
  <c r="M66" i="52"/>
  <c r="F67" i="52"/>
  <c r="J67" i="52"/>
  <c r="D68" i="52"/>
  <c r="H68" i="52"/>
  <c r="M68" i="52"/>
  <c r="F69" i="52"/>
  <c r="J69" i="52"/>
  <c r="D70" i="52"/>
  <c r="H70" i="52"/>
  <c r="M70" i="52"/>
  <c r="F71" i="52"/>
  <c r="J71" i="52"/>
  <c r="D72" i="52"/>
  <c r="H72" i="52"/>
  <c r="M72" i="52"/>
  <c r="F73" i="52"/>
  <c r="J73" i="52"/>
  <c r="D74" i="52"/>
  <c r="H74" i="52"/>
  <c r="M74" i="52"/>
  <c r="F75" i="52"/>
  <c r="J75" i="52"/>
  <c r="D76" i="52"/>
  <c r="H76" i="52"/>
  <c r="M76" i="52"/>
  <c r="F77" i="52"/>
  <c r="J77" i="52"/>
  <c r="D78" i="52"/>
  <c r="H78" i="52"/>
  <c r="M78" i="52"/>
  <c r="F79" i="52"/>
  <c r="J79" i="52"/>
  <c r="D80" i="52"/>
  <c r="H80" i="52"/>
  <c r="M80" i="52"/>
  <c r="F81" i="52"/>
  <c r="J81" i="52"/>
  <c r="D82" i="52"/>
  <c r="H82" i="52"/>
  <c r="M82" i="52"/>
  <c r="F83" i="52"/>
  <c r="J83" i="52"/>
  <c r="D84" i="52"/>
  <c r="H84" i="52"/>
  <c r="M84" i="52"/>
  <c r="F85" i="52"/>
  <c r="J85" i="52"/>
  <c r="D86" i="52"/>
  <c r="H86" i="52"/>
  <c r="M86" i="52"/>
  <c r="F87" i="52"/>
  <c r="J87" i="52"/>
  <c r="D88" i="52"/>
  <c r="H88" i="52"/>
  <c r="M88" i="52"/>
  <c r="R50" i="49"/>
  <c r="R46" i="49"/>
  <c r="R42" i="49"/>
  <c r="R38" i="49"/>
  <c r="R34" i="49"/>
  <c r="R30" i="49"/>
  <c r="R26" i="49"/>
  <c r="R14" i="49"/>
  <c r="R12" i="49"/>
  <c r="R10" i="49"/>
  <c r="R8" i="49"/>
  <c r="R6" i="49"/>
  <c r="R4" i="49"/>
  <c r="R51" i="49"/>
  <c r="R39" i="49"/>
  <c r="R27" i="49"/>
  <c r="R49" i="49"/>
  <c r="R45" i="49"/>
  <c r="R41" i="49"/>
  <c r="R37" i="49"/>
  <c r="R33" i="49"/>
  <c r="R29" i="49"/>
  <c r="R25" i="49"/>
  <c r="R47" i="49"/>
  <c r="R31" i="49"/>
  <c r="R48" i="49"/>
  <c r="R44" i="49"/>
  <c r="R40" i="49"/>
  <c r="R36" i="49"/>
  <c r="R32" i="49"/>
  <c r="R28" i="49"/>
  <c r="R24" i="49"/>
  <c r="R13" i="49"/>
  <c r="R11" i="49"/>
  <c r="R9" i="49"/>
  <c r="R7" i="49"/>
  <c r="R5" i="49"/>
  <c r="R43" i="49"/>
  <c r="R35" i="49"/>
  <c r="R23" i="49"/>
  <c r="B4" i="57" l="1"/>
  <c r="B5" i="52"/>
  <c r="R12" i="52"/>
  <c r="E87" i="52"/>
  <c r="E85" i="52"/>
  <c r="E83" i="52"/>
  <c r="E81" i="52"/>
  <c r="E79" i="52"/>
  <c r="E77" i="52"/>
  <c r="E75" i="52"/>
  <c r="E73" i="52"/>
  <c r="E71" i="52"/>
  <c r="E69" i="52"/>
  <c r="E67" i="52"/>
  <c r="E65" i="52"/>
  <c r="E63" i="52"/>
  <c r="E61" i="52"/>
  <c r="E59" i="52"/>
  <c r="E57" i="52"/>
  <c r="E55" i="52"/>
  <c r="E53" i="52"/>
  <c r="E51" i="52"/>
  <c r="E49" i="52"/>
  <c r="E47" i="52"/>
  <c r="E45" i="52"/>
  <c r="E43" i="52"/>
  <c r="E41" i="52"/>
  <c r="E39" i="52"/>
  <c r="E84" i="52"/>
  <c r="E76" i="52"/>
  <c r="E68" i="52"/>
  <c r="E60" i="52"/>
  <c r="E52" i="52"/>
  <c r="E44" i="52"/>
  <c r="E38" i="52"/>
  <c r="E36" i="52"/>
  <c r="E34" i="52"/>
  <c r="E32" i="52"/>
  <c r="E30" i="52"/>
  <c r="E28" i="52"/>
  <c r="E26" i="52"/>
  <c r="E24" i="52"/>
  <c r="E22" i="52"/>
  <c r="E20" i="52"/>
  <c r="E18" i="52"/>
  <c r="E16" i="52"/>
  <c r="E14" i="52"/>
  <c r="E12" i="52"/>
  <c r="E10" i="52"/>
  <c r="E8" i="52"/>
  <c r="E64" i="52"/>
  <c r="E48" i="52"/>
  <c r="E82" i="52"/>
  <c r="E74" i="52"/>
  <c r="E66" i="52"/>
  <c r="E58" i="52"/>
  <c r="E50" i="52"/>
  <c r="E42" i="52"/>
  <c r="E88" i="52"/>
  <c r="E80" i="52"/>
  <c r="E72" i="52"/>
  <c r="E56" i="52"/>
  <c r="E78" i="52"/>
  <c r="E46" i="52"/>
  <c r="E35" i="52"/>
  <c r="E31" i="52"/>
  <c r="E27" i="52"/>
  <c r="E23" i="52"/>
  <c r="E19" i="52"/>
  <c r="E15" i="52"/>
  <c r="E11" i="52"/>
  <c r="E7" i="52"/>
  <c r="E62" i="52"/>
  <c r="E40" i="52"/>
  <c r="E37" i="52"/>
  <c r="E29" i="52"/>
  <c r="E17" i="52"/>
  <c r="E9" i="52"/>
  <c r="E70" i="52"/>
  <c r="E33" i="52"/>
  <c r="E25" i="52"/>
  <c r="E21" i="52"/>
  <c r="E13" i="52"/>
  <c r="E86" i="52"/>
  <c r="E54" i="52"/>
  <c r="D4" i="57" l="1"/>
  <c r="K11" i="57"/>
  <c r="I13" i="57"/>
  <c r="H14" i="57"/>
  <c r="K15" i="57"/>
  <c r="E17" i="57"/>
  <c r="H18" i="57"/>
  <c r="E21" i="57"/>
  <c r="K23" i="57"/>
  <c r="O24" i="57"/>
  <c r="H26" i="57"/>
  <c r="O9" i="57"/>
  <c r="E10" i="57"/>
  <c r="I10" i="57"/>
  <c r="D11" i="57"/>
  <c r="H11" i="57"/>
  <c r="K12" i="57"/>
  <c r="O13" i="57"/>
  <c r="E14" i="57"/>
  <c r="I14" i="57"/>
  <c r="D15" i="57"/>
  <c r="H15" i="57"/>
  <c r="K16" i="57"/>
  <c r="O17" i="57"/>
  <c r="E18" i="57"/>
  <c r="I18" i="57"/>
  <c r="D19" i="57"/>
  <c r="H19" i="57"/>
  <c r="K20" i="57"/>
  <c r="O21" i="57"/>
  <c r="E22" i="57"/>
  <c r="I22" i="57"/>
  <c r="D23" i="57"/>
  <c r="H23" i="57"/>
  <c r="K24" i="57"/>
  <c r="O25" i="57"/>
  <c r="E26" i="57"/>
  <c r="I26" i="57"/>
  <c r="E9" i="57"/>
  <c r="H10" i="57"/>
  <c r="E13" i="57"/>
  <c r="D14" i="57"/>
  <c r="O16" i="57"/>
  <c r="K19" i="57"/>
  <c r="I21" i="57"/>
  <c r="H22" i="57"/>
  <c r="E25" i="57"/>
  <c r="K9" i="57"/>
  <c r="O10" i="57"/>
  <c r="E11" i="57"/>
  <c r="I11" i="57"/>
  <c r="D12" i="57"/>
  <c r="H12" i="57"/>
  <c r="K13" i="57"/>
  <c r="O14" i="57"/>
  <c r="E15" i="57"/>
  <c r="I15" i="57"/>
  <c r="D16" i="57"/>
  <c r="H16" i="57"/>
  <c r="K17" i="57"/>
  <c r="O18" i="57"/>
  <c r="E19" i="57"/>
  <c r="I19" i="57"/>
  <c r="D20" i="57"/>
  <c r="H20" i="57"/>
  <c r="K21" i="57"/>
  <c r="O22" i="57"/>
  <c r="E23" i="57"/>
  <c r="I23" i="57"/>
  <c r="D24" i="57"/>
  <c r="H24" i="57"/>
  <c r="K25" i="57"/>
  <c r="O26" i="57"/>
  <c r="I9" i="57"/>
  <c r="D10" i="57"/>
  <c r="O12" i="57"/>
  <c r="I17" i="57"/>
  <c r="D18" i="57"/>
  <c r="O20" i="57"/>
  <c r="D22" i="57"/>
  <c r="I25" i="57"/>
  <c r="D26" i="57"/>
  <c r="D9" i="57"/>
  <c r="H9" i="57"/>
  <c r="K10" i="57"/>
  <c r="O11" i="57"/>
  <c r="E12" i="57"/>
  <c r="I12" i="57"/>
  <c r="D13" i="57"/>
  <c r="H13" i="57"/>
  <c r="K14" i="57"/>
  <c r="O15" i="57"/>
  <c r="E16" i="57"/>
  <c r="I16" i="57"/>
  <c r="D17" i="57"/>
  <c r="H17" i="57"/>
  <c r="K18" i="57"/>
  <c r="O19" i="57"/>
  <c r="E20" i="57"/>
  <c r="I20" i="57"/>
  <c r="D21" i="57"/>
  <c r="H21" i="57"/>
  <c r="K22" i="57"/>
  <c r="O23" i="57"/>
  <c r="E24" i="57"/>
  <c r="I24" i="57"/>
  <c r="D25" i="57"/>
  <c r="H25" i="57"/>
  <c r="K26" i="57"/>
  <c r="M246" i="49" l="1"/>
  <c r="N246" i="49"/>
  <c r="M247" i="49"/>
  <c r="N247" i="49"/>
  <c r="S25" i="57"/>
  <c r="S9" i="57"/>
  <c r="S20" i="57"/>
  <c r="S23" i="57"/>
  <c r="S14" i="57"/>
  <c r="S10" i="57"/>
  <c r="S15" i="57"/>
  <c r="S21" i="57"/>
  <c r="S18" i="57"/>
  <c r="S16" i="57"/>
  <c r="S19" i="57"/>
  <c r="S12" i="57"/>
  <c r="S13" i="57"/>
  <c r="S24" i="57"/>
  <c r="S22" i="57"/>
  <c r="S11" i="57"/>
  <c r="S17" i="57"/>
  <c r="N3" i="49" l="1"/>
  <c r="H7" i="1" l="1"/>
  <c r="N244" i="49" l="1"/>
  <c r="N245" i="49"/>
  <c r="M244" i="49"/>
  <c r="M245" i="49"/>
  <c r="N6" i="49"/>
  <c r="N7" i="49"/>
  <c r="N8" i="49"/>
  <c r="N9" i="49"/>
  <c r="N10" i="49"/>
  <c r="N11" i="49"/>
  <c r="N12" i="49"/>
  <c r="N13" i="49"/>
  <c r="N14" i="49"/>
  <c r="N15" i="49"/>
  <c r="N16" i="49"/>
  <c r="N17" i="49"/>
  <c r="N18" i="49"/>
  <c r="N19" i="49"/>
  <c r="N20" i="49"/>
  <c r="N21" i="49"/>
  <c r="N22" i="49"/>
  <c r="N23" i="49"/>
  <c r="N24" i="49"/>
  <c r="N25" i="49"/>
  <c r="N26" i="49"/>
  <c r="N27" i="49"/>
  <c r="N28" i="49"/>
  <c r="N29" i="49"/>
  <c r="N30" i="49"/>
  <c r="N31" i="49"/>
  <c r="N32" i="49"/>
  <c r="N33" i="49"/>
  <c r="N34" i="49"/>
  <c r="N35" i="49"/>
  <c r="N36" i="49"/>
  <c r="N37" i="49"/>
  <c r="N38" i="49"/>
  <c r="N39" i="49"/>
  <c r="N40" i="49"/>
  <c r="N41" i="49"/>
  <c r="N42" i="49"/>
  <c r="N43" i="49"/>
  <c r="N44" i="49"/>
  <c r="N45" i="49"/>
  <c r="N46" i="49"/>
  <c r="N47" i="49"/>
  <c r="N48" i="49"/>
  <c r="N49" i="49"/>
  <c r="N50" i="49"/>
  <c r="N51" i="49"/>
  <c r="N52" i="49"/>
  <c r="N53" i="49"/>
  <c r="N54" i="49"/>
  <c r="N55" i="49"/>
  <c r="N56" i="49"/>
  <c r="N57" i="49"/>
  <c r="N58" i="49"/>
  <c r="N59" i="49"/>
  <c r="N60" i="49"/>
  <c r="N61" i="49"/>
  <c r="N62" i="49"/>
  <c r="N63" i="49"/>
  <c r="N64" i="49"/>
  <c r="N65" i="49"/>
  <c r="N66" i="49"/>
  <c r="N67" i="49"/>
  <c r="N68" i="49"/>
  <c r="N69" i="49"/>
  <c r="N70" i="49"/>
  <c r="N71" i="49"/>
  <c r="N72" i="49"/>
  <c r="N73" i="49"/>
  <c r="N74" i="49"/>
  <c r="N75" i="49"/>
  <c r="N76" i="49"/>
  <c r="N77" i="49"/>
  <c r="N78" i="49"/>
  <c r="N79" i="49"/>
  <c r="N80" i="49"/>
  <c r="N81" i="49"/>
  <c r="N82" i="49"/>
  <c r="N83" i="49"/>
  <c r="N84" i="49"/>
  <c r="N85" i="49"/>
  <c r="N86" i="49"/>
  <c r="N87" i="49"/>
  <c r="N88" i="49"/>
  <c r="N89" i="49"/>
  <c r="N90" i="49"/>
  <c r="N91" i="49"/>
  <c r="N92" i="49"/>
  <c r="N93" i="49"/>
  <c r="N94" i="49"/>
  <c r="N95" i="49"/>
  <c r="N96" i="49"/>
  <c r="N97" i="49"/>
  <c r="N98" i="49"/>
  <c r="N99" i="49"/>
  <c r="N100" i="49"/>
  <c r="N101" i="49"/>
  <c r="N102" i="49"/>
  <c r="N103" i="49"/>
  <c r="N104" i="49"/>
  <c r="N105" i="49"/>
  <c r="N106" i="49"/>
  <c r="N107" i="49"/>
  <c r="N108" i="49"/>
  <c r="N109" i="49"/>
  <c r="N110" i="49"/>
  <c r="N111" i="49"/>
  <c r="N112" i="49"/>
  <c r="N113" i="49"/>
  <c r="N114" i="49"/>
  <c r="N115" i="49"/>
  <c r="N116" i="49"/>
  <c r="N117" i="49"/>
  <c r="N118" i="49"/>
  <c r="N119" i="49"/>
  <c r="N120" i="49"/>
  <c r="N121" i="49"/>
  <c r="N122" i="49"/>
  <c r="N123" i="49"/>
  <c r="N124" i="49"/>
  <c r="N125" i="49"/>
  <c r="N126" i="49"/>
  <c r="N127" i="49"/>
  <c r="N128" i="49"/>
  <c r="N129" i="49"/>
  <c r="N130" i="49"/>
  <c r="N131" i="49"/>
  <c r="N132" i="49"/>
  <c r="N133" i="49"/>
  <c r="N134" i="49"/>
  <c r="N135" i="49"/>
  <c r="N136" i="49"/>
  <c r="N137" i="49"/>
  <c r="N138" i="49"/>
  <c r="N139" i="49"/>
  <c r="N140" i="49"/>
  <c r="N141" i="49"/>
  <c r="N142" i="49"/>
  <c r="N143" i="49"/>
  <c r="N144" i="49"/>
  <c r="N145" i="49"/>
  <c r="N146" i="49"/>
  <c r="N147" i="49"/>
  <c r="N148" i="49"/>
  <c r="N149" i="49"/>
  <c r="N150" i="49"/>
  <c r="N151" i="49"/>
  <c r="N152" i="49"/>
  <c r="N153" i="49"/>
  <c r="N154" i="49"/>
  <c r="N155" i="49"/>
  <c r="N156" i="49"/>
  <c r="N157" i="49"/>
  <c r="N158" i="49"/>
  <c r="N159" i="49"/>
  <c r="N160" i="49"/>
  <c r="N161" i="49"/>
  <c r="N162" i="49"/>
  <c r="N163" i="49"/>
  <c r="N164" i="49"/>
  <c r="N165" i="49"/>
  <c r="N166" i="49"/>
  <c r="N167" i="49"/>
  <c r="N168" i="49"/>
  <c r="N169" i="49"/>
  <c r="N170" i="49"/>
  <c r="N171" i="49"/>
  <c r="N172" i="49"/>
  <c r="N173" i="49"/>
  <c r="N174" i="49"/>
  <c r="N175" i="49"/>
  <c r="N176" i="49"/>
  <c r="N177" i="49"/>
  <c r="N178" i="49"/>
  <c r="N179" i="49"/>
  <c r="N180" i="49"/>
  <c r="N181" i="49"/>
  <c r="N182" i="49"/>
  <c r="N183" i="49"/>
  <c r="N184" i="49"/>
  <c r="N185" i="49"/>
  <c r="N186" i="49"/>
  <c r="N187" i="49"/>
  <c r="N188" i="49"/>
  <c r="N189" i="49"/>
  <c r="N190" i="49"/>
  <c r="N191" i="49"/>
  <c r="N192" i="49"/>
  <c r="N193" i="49"/>
  <c r="N194" i="49"/>
  <c r="N195" i="49"/>
  <c r="N196" i="49"/>
  <c r="N197" i="49"/>
  <c r="N198" i="49"/>
  <c r="N199" i="49"/>
  <c r="N200" i="49"/>
  <c r="N201" i="49"/>
  <c r="N202" i="49"/>
  <c r="N203" i="49"/>
  <c r="N204" i="49"/>
  <c r="N205" i="49"/>
  <c r="N206" i="49"/>
  <c r="N207" i="49"/>
  <c r="N208" i="49"/>
  <c r="N209" i="49"/>
  <c r="N210" i="49"/>
  <c r="N211" i="49"/>
  <c r="N212" i="49"/>
  <c r="N213" i="49"/>
  <c r="N214" i="49"/>
  <c r="N215" i="49"/>
  <c r="N216" i="49"/>
  <c r="N217" i="49"/>
  <c r="N218" i="49"/>
  <c r="N219" i="49"/>
  <c r="N220" i="49"/>
  <c r="N221" i="49"/>
  <c r="N222" i="49"/>
  <c r="N223" i="49"/>
  <c r="N224" i="49"/>
  <c r="N225" i="49"/>
  <c r="N226" i="49"/>
  <c r="N227" i="49"/>
  <c r="N228" i="49"/>
  <c r="N229" i="49"/>
  <c r="N230" i="49"/>
  <c r="N231" i="49"/>
  <c r="N232" i="49"/>
  <c r="N233" i="49"/>
  <c r="N234" i="49"/>
  <c r="N235" i="49"/>
  <c r="N236" i="49"/>
  <c r="N237" i="49"/>
  <c r="N238" i="49"/>
  <c r="N239" i="49"/>
  <c r="N240" i="49"/>
  <c r="N241" i="49"/>
  <c r="N242" i="49"/>
  <c r="N243" i="49"/>
  <c r="N5" i="49"/>
  <c r="M6" i="49"/>
  <c r="M7" i="49"/>
  <c r="M8" i="49"/>
  <c r="M9" i="49"/>
  <c r="M10" i="49"/>
  <c r="M11" i="49"/>
  <c r="M12" i="49"/>
  <c r="M13" i="49"/>
  <c r="M14" i="49"/>
  <c r="M15" i="49"/>
  <c r="M16" i="49"/>
  <c r="M17" i="49"/>
  <c r="M18" i="49"/>
  <c r="M19" i="49"/>
  <c r="M20" i="49"/>
  <c r="M21" i="49"/>
  <c r="M22" i="49"/>
  <c r="M23" i="49"/>
  <c r="M24" i="49"/>
  <c r="M25" i="49"/>
  <c r="M26" i="49"/>
  <c r="M27" i="49"/>
  <c r="M28" i="49"/>
  <c r="M29" i="49"/>
  <c r="M30" i="49"/>
  <c r="M31" i="49"/>
  <c r="M32" i="49"/>
  <c r="M33" i="49"/>
  <c r="M34" i="49"/>
  <c r="M35" i="49"/>
  <c r="M36" i="49"/>
  <c r="M37" i="49"/>
  <c r="M38" i="49"/>
  <c r="M39" i="49"/>
  <c r="M40" i="49"/>
  <c r="M41" i="49"/>
  <c r="M42" i="49"/>
  <c r="M43" i="49"/>
  <c r="M44" i="49"/>
  <c r="M45" i="49"/>
  <c r="M46" i="49"/>
  <c r="M47" i="49"/>
  <c r="M48" i="49"/>
  <c r="M49" i="49"/>
  <c r="M50" i="49"/>
  <c r="M51" i="49"/>
  <c r="M52" i="49"/>
  <c r="M53" i="49"/>
  <c r="M54" i="49"/>
  <c r="M55" i="49"/>
  <c r="M56" i="49"/>
  <c r="M57" i="49"/>
  <c r="M58" i="49"/>
  <c r="M59" i="49"/>
  <c r="M60" i="49"/>
  <c r="M61" i="49"/>
  <c r="M62" i="49"/>
  <c r="M63" i="49"/>
  <c r="M64" i="49"/>
  <c r="M65" i="49"/>
  <c r="M66" i="49"/>
  <c r="M67" i="49"/>
  <c r="M68" i="49"/>
  <c r="M69" i="49"/>
  <c r="M70" i="49"/>
  <c r="M71" i="49"/>
  <c r="M72" i="49"/>
  <c r="M73" i="49"/>
  <c r="M74" i="49"/>
  <c r="M75" i="49"/>
  <c r="M76" i="49"/>
  <c r="M77" i="49"/>
  <c r="M78" i="49"/>
  <c r="M79" i="49"/>
  <c r="M80" i="49"/>
  <c r="M81" i="49"/>
  <c r="M82" i="49"/>
  <c r="M83" i="49"/>
  <c r="M84" i="49"/>
  <c r="M85" i="49"/>
  <c r="M86" i="49"/>
  <c r="M87" i="49"/>
  <c r="M88" i="49"/>
  <c r="M89" i="49"/>
  <c r="M90" i="49"/>
  <c r="M91" i="49"/>
  <c r="M92" i="49"/>
  <c r="M93" i="49"/>
  <c r="M94" i="49"/>
  <c r="M95" i="49"/>
  <c r="M96" i="49"/>
  <c r="M97" i="49"/>
  <c r="M98" i="49"/>
  <c r="M99" i="49"/>
  <c r="M100" i="49"/>
  <c r="M101" i="49"/>
  <c r="M102" i="49"/>
  <c r="M103" i="49"/>
  <c r="M104" i="49"/>
  <c r="M105" i="49"/>
  <c r="M106" i="49"/>
  <c r="M107" i="49"/>
  <c r="M108" i="49"/>
  <c r="M109" i="49"/>
  <c r="M110" i="49"/>
  <c r="M111" i="49"/>
  <c r="M112" i="49"/>
  <c r="M113" i="49"/>
  <c r="M114" i="49"/>
  <c r="M115" i="49"/>
  <c r="M116" i="49"/>
  <c r="M117" i="49"/>
  <c r="M118" i="49"/>
  <c r="M119" i="49"/>
  <c r="M120" i="49"/>
  <c r="M121" i="49"/>
  <c r="M122" i="49"/>
  <c r="M123" i="49"/>
  <c r="M124" i="49"/>
  <c r="M125" i="49"/>
  <c r="M126" i="49"/>
  <c r="M127" i="49"/>
  <c r="M128" i="49"/>
  <c r="M129" i="49"/>
  <c r="M130" i="49"/>
  <c r="M131" i="49"/>
  <c r="M132" i="49"/>
  <c r="M133" i="49"/>
  <c r="M134" i="49"/>
  <c r="M135" i="49"/>
  <c r="M136" i="49"/>
  <c r="M137" i="49"/>
  <c r="M138" i="49"/>
  <c r="M139" i="49"/>
  <c r="M140" i="49"/>
  <c r="M141" i="49"/>
  <c r="M142" i="49"/>
  <c r="M143" i="49"/>
  <c r="M144" i="49"/>
  <c r="M145" i="49"/>
  <c r="M146" i="49"/>
  <c r="M147" i="49"/>
  <c r="M148" i="49"/>
  <c r="M149" i="49"/>
  <c r="M150" i="49"/>
  <c r="M151" i="49"/>
  <c r="M152" i="49"/>
  <c r="M153" i="49"/>
  <c r="M154" i="49"/>
  <c r="M155" i="49"/>
  <c r="M156" i="49"/>
  <c r="M157" i="49"/>
  <c r="M158" i="49"/>
  <c r="M159" i="49"/>
  <c r="M160" i="49"/>
  <c r="M161" i="49"/>
  <c r="M162" i="49"/>
  <c r="M163" i="49"/>
  <c r="M164" i="49"/>
  <c r="M165" i="49"/>
  <c r="M166" i="49"/>
  <c r="M167" i="49"/>
  <c r="M168" i="49"/>
  <c r="M169" i="49"/>
  <c r="M170" i="49"/>
  <c r="M171" i="49"/>
  <c r="M172" i="49"/>
  <c r="M173" i="49"/>
  <c r="M174" i="49"/>
  <c r="M175" i="49"/>
  <c r="M176" i="49"/>
  <c r="M177" i="49"/>
  <c r="M178" i="49"/>
  <c r="M179" i="49"/>
  <c r="M180" i="49"/>
  <c r="M181" i="49"/>
  <c r="M182" i="49"/>
  <c r="M183" i="49"/>
  <c r="M184" i="49"/>
  <c r="M185" i="49"/>
  <c r="M186" i="49"/>
  <c r="M187" i="49"/>
  <c r="M188" i="49"/>
  <c r="M189" i="49"/>
  <c r="M190" i="49"/>
  <c r="M191" i="49"/>
  <c r="M192" i="49"/>
  <c r="M193" i="49"/>
  <c r="M194" i="49"/>
  <c r="M195" i="49"/>
  <c r="M196" i="49"/>
  <c r="M197" i="49"/>
  <c r="M198" i="49"/>
  <c r="M199" i="49"/>
  <c r="M200" i="49"/>
  <c r="M201" i="49"/>
  <c r="M202" i="49"/>
  <c r="M203" i="49"/>
  <c r="M204" i="49"/>
  <c r="M205" i="49"/>
  <c r="M206" i="49"/>
  <c r="M207" i="49"/>
  <c r="M208" i="49"/>
  <c r="M209" i="49"/>
  <c r="M210" i="49"/>
  <c r="M211" i="49"/>
  <c r="M212" i="49"/>
  <c r="M213" i="49"/>
  <c r="M214" i="49"/>
  <c r="M215" i="49"/>
  <c r="M216" i="49"/>
  <c r="M217" i="49"/>
  <c r="M218" i="49"/>
  <c r="M219" i="49"/>
  <c r="M220" i="49"/>
  <c r="M221" i="49"/>
  <c r="M222" i="49"/>
  <c r="M223" i="49"/>
  <c r="M224" i="49"/>
  <c r="M225" i="49"/>
  <c r="M226" i="49"/>
  <c r="M227" i="49"/>
  <c r="M228" i="49"/>
  <c r="M229" i="49"/>
  <c r="M230" i="49"/>
  <c r="M231" i="49"/>
  <c r="M232" i="49"/>
  <c r="M233" i="49"/>
  <c r="M234" i="49"/>
  <c r="M235" i="49"/>
  <c r="M236" i="49"/>
  <c r="M237" i="49"/>
  <c r="M238" i="49"/>
  <c r="M239" i="49"/>
  <c r="M240" i="49"/>
  <c r="M241" i="49"/>
  <c r="M242" i="49"/>
  <c r="M243" i="49"/>
  <c r="M5" i="49"/>
  <c r="N27" i="57" l="1"/>
  <c r="M27" i="57"/>
  <c r="J27" i="57"/>
  <c r="K50" i="52" l="1"/>
  <c r="L18" i="57"/>
  <c r="K81" i="52"/>
  <c r="L14" i="57"/>
  <c r="K12" i="52"/>
  <c r="K57" i="52"/>
  <c r="L22" i="57"/>
  <c r="K87" i="52"/>
  <c r="O27" i="57"/>
  <c r="K75" i="52"/>
  <c r="K21" i="52"/>
  <c r="K41" i="52"/>
  <c r="K7" i="52"/>
  <c r="I89" i="52"/>
  <c r="K15" i="52"/>
  <c r="K56" i="52"/>
  <c r="K44" i="52"/>
  <c r="K69" i="52"/>
  <c r="K9" i="52"/>
  <c r="K27" i="52"/>
  <c r="K62" i="52"/>
  <c r="K28" i="52"/>
  <c r="K13" i="52"/>
  <c r="K66" i="52"/>
  <c r="K48" i="52"/>
  <c r="K26" i="52"/>
  <c r="L25" i="57"/>
  <c r="K22" i="52"/>
  <c r="K53" i="52"/>
  <c r="L13" i="57"/>
  <c r="K19" i="52"/>
  <c r="K60" i="52"/>
  <c r="K83" i="52"/>
  <c r="K42" i="52"/>
  <c r="K46" i="52"/>
  <c r="K54" i="52"/>
  <c r="S27" i="57"/>
  <c r="K45" i="52"/>
  <c r="K11" i="52"/>
  <c r="K79" i="52"/>
  <c r="K77" i="52"/>
  <c r="K61" i="52"/>
  <c r="K47" i="52"/>
  <c r="K25" i="52"/>
  <c r="K32" i="52"/>
  <c r="K31" i="52"/>
  <c r="L23" i="57"/>
  <c r="K64" i="52"/>
  <c r="L21" i="57"/>
  <c r="K71" i="52"/>
  <c r="K34" i="52"/>
  <c r="K67" i="52"/>
  <c r="K88" i="52"/>
  <c r="K76" i="52"/>
  <c r="K20" i="52"/>
  <c r="K17" i="52"/>
  <c r="K63" i="52"/>
  <c r="L24" i="57"/>
  <c r="L12" i="57"/>
  <c r="K49" i="52"/>
  <c r="K82" i="52"/>
  <c r="K70" i="52"/>
  <c r="L15" i="57"/>
  <c r="K36" i="52"/>
  <c r="K73" i="52"/>
  <c r="L9" i="57"/>
  <c r="K68" i="52"/>
  <c r="L11" i="57"/>
  <c r="K51" i="52"/>
  <c r="K80" i="52"/>
  <c r="K86" i="52"/>
  <c r="K35" i="52"/>
  <c r="K10" i="52"/>
  <c r="K27" i="57"/>
  <c r="K14" i="52"/>
  <c r="K40" i="52"/>
  <c r="K72" i="52"/>
  <c r="K84" i="52"/>
  <c r="K18" i="52"/>
  <c r="K39" i="52"/>
  <c r="K30" i="52"/>
  <c r="L17" i="57"/>
  <c r="K55" i="52"/>
  <c r="K33" i="52"/>
  <c r="L16" i="57"/>
  <c r="K52" i="52"/>
  <c r="K38" i="52"/>
  <c r="K74" i="52"/>
  <c r="K24" i="52"/>
  <c r="J89" i="52"/>
  <c r="K23" i="52"/>
  <c r="L10" i="57"/>
  <c r="K8" i="52"/>
  <c r="K59" i="52"/>
  <c r="K43" i="52"/>
  <c r="L19" i="57"/>
  <c r="K65" i="52"/>
  <c r="L20" i="57"/>
  <c r="K58" i="52"/>
  <c r="K85" i="52"/>
  <c r="K37" i="52"/>
  <c r="L26" i="57"/>
  <c r="K78" i="52"/>
  <c r="K16" i="52"/>
  <c r="K29" i="52"/>
  <c r="L27" i="57" l="1"/>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cgBvAHcAcwA9ADIANAA0ACwAYwBvAGwAcwA9ADUA</t>
        </r>
      </text>
    </comment>
  </commentList>
</comments>
</file>

<file path=xl/comments2.xml><?xml version="1.0" encoding="utf-8"?>
<comments xmlns="http://schemas.openxmlformats.org/spreadsheetml/2006/main">
  <authors>
    <author>shangzhenyu</author>
  </authors>
  <commentList>
    <comment ref="H2" authorId="0">
      <text>
        <r>
          <rPr>
            <b/>
            <sz val="9"/>
            <color indexed="81"/>
            <rFont val="Tahoma"/>
            <family val="2"/>
          </rPr>
          <t>UEsDBBQAAAAIAHZzk0HKSCk7aQIAAFkzAAAKAAAAemlwcGVkZmlsZXN1cWJgYWBgYOdiAIPjwSf5E+YE+q+Mk7lq/OZFBgMa+A8EQIrROcDTauvGK4fOrtl4Al3N0AJGxWgCyF7TuHJIc0BchQUw+hoAgZmhEQ75rAbphSzXLuz8hceMnb/2XDq7ec+xfdeIt1eVWIVMqGFHvA2DEKgsHGgXjIJBCCqf/Vql3v3Pa++86cp3X7fJoMsjF4+nNh/bPvQzg9lQKx7NcMjLtw2O4nFYJIvR4nEUYAGvlppvyFRZ6rDp+Jzr/Q0HdqLLYxSPB3ec2jykM4P5UCsezXHID6ricagni9HicRRgAYWeb5NZljC7tOqzTf7rJrwMXR6jeLx89tqaoZwPGCyGWvFogUNedPIgKh6HerIYLR5HARbA61nMEqFS4DhFJk3/1mfXq+jyGMXjiUfH7+7ZcOzJtWNDtEtlOdSKR0sc8o69g6h4HOrJYrR4HAVYwJ+/TD4Rc244djLmPXbZFGqLLo+/eLz29sSjoZYZApoZUQUGc/FoYmJqgmtq5uLUwVo8DsFkMVo8jgIsIExCon2dK6f3UnEmXat3DqHo8phTMxuGWMJHB1ZDrPVoZIBDflC1Hod6shgtHkcBFqB28Ar7rIdVbnuvzciZtdKRGV0eo3g8vW7Tr6HZf4IC66FWPBrikB9UxeNQTxajxeMowAI2VHw6e+pIiNuyWSez3036HYMuj1E8nj+16fTQzQVAYDPUikdcnetBVTwO9WQxWjyOAizA+9T/c/MDVbwXatdd8zpa+B9dHkvxuPP3UM4HDLZDrXg0xiEvM2FQFY9DO1mMFo+jABUwMjDCSQYmCRBpNWHBAgYAUEsBAhQAFAAAAAgAdnOTQcpIKTtpAgAAWTMAAAoAAAAAAAAAAAAgAAAAAAAAAHppcHBlZGZpbGVQSwUGAAAAAAEAAQA4AAAAkQIAAAAA</t>
        </r>
      </text>
    </comment>
  </commentList>
</comments>
</file>

<file path=xl/comments3.xml><?xml version="1.0" encoding="utf-8"?>
<comments xmlns="http://schemas.openxmlformats.org/spreadsheetml/2006/main">
  <authors>
    <author>shangzhenyu</author>
  </authors>
  <commentList>
    <comment ref="I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J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K1" authorId="0">
      <text>
        <r>
          <rPr>
            <b/>
            <sz val="9"/>
            <color indexed="81"/>
            <rFont val="Tahoma"/>
            <family val="2"/>
          </rPr>
          <t>shangzhenyu:</t>
        </r>
        <r>
          <rPr>
            <sz val="9"/>
            <color indexed="81"/>
            <rFont val="Tahoma"/>
            <family val="2"/>
          </rPr>
          <t xml:space="preserve">
</t>
        </r>
        <r>
          <rPr>
            <sz val="9"/>
            <color indexed="81"/>
            <rFont val="宋体"/>
            <family val="3"/>
            <charset val="134"/>
          </rPr>
          <t>数据来源：商务部</t>
        </r>
      </text>
    </comment>
    <comment ref="L1" authorId="0">
      <text>
        <r>
          <rPr>
            <b/>
            <sz val="9"/>
            <color indexed="81"/>
            <rFont val="Tahoma"/>
            <family val="2"/>
          </rPr>
          <t>shangzhenyu:</t>
        </r>
        <r>
          <rPr>
            <sz val="9"/>
            <color indexed="81"/>
            <rFont val="Tahoma"/>
            <family val="2"/>
          </rPr>
          <t xml:space="preserve">
</t>
        </r>
        <r>
          <rPr>
            <sz val="9"/>
            <color indexed="81"/>
            <rFont val="宋体"/>
            <family val="3"/>
            <charset val="134"/>
          </rPr>
          <t>数据来源：商务部</t>
        </r>
      </text>
    </comment>
    <comment ref="M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N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H2" authorId="0">
      <text>
        <r>
          <rPr>
            <b/>
            <sz val="9"/>
            <color indexed="81"/>
            <rFont val="Tahoma"/>
            <family val="2"/>
          </rPr>
          <t>UEsDBBQAAAAIANCAnEH3rmVF1gEAAN0eAAAKAAAAemlwcGVkZmlsZXN1cWJgYWBgYGdjAINd7w1//S9767IpLP+L+Nr1exnQwH8gAFKMR39tX3Rs776fe25b7X63Zxm6siEEDvGyowoMVq8xBhsYmlqYmZjikBedZb6Q+dqFnb/wmHF05aWtm/aTZu+VVfo7V+99T1gh0+ANO5KB4UIYi2UgnTEKBhd4uc2ptLxoo9/MHaoeab2zmNDlsRSPe5Zt3TAALqUWOIGneBxUXoMWj6aGOOQHWfE4qMKOZDBaPI4CLGB1eZZovecsp72H//K8naBYhS4PKx4PPj51G5gHNlw/83UoNxKAQE2QE1VgsHqNMdjUwNDAyABX6/HHFMLF48kz5z7SsngcrGFHMjAdLR5HASYwats4v6b4uM++utg2o/DHq9Hl0YrHod1EAAN1HMXjoPMapHg0tDDBIT+IisdBF3Ykg9HicRRgASxLAhZpZO70W++/7JPIXoed6PKw4nHL5+u3hkUzgYH/MSOqwGD1GrBzbWBmZmFsjEPeqZdmnevjy/efJqyQafCGHcnAfLR4HAWYILWd4WoSd5HT9r276s6Kv/uJLo9WPA79ZgIDL47icdB5DVY84hp7LOwaNMXjoAs7ksFo8TgKUAEjAyOcZGCSAJESsxYsYAAAUEsBAhQAFAAAAAgA0ICcQfeuZUXWAQAA3R4AAAoAAAAAAAAAAAAgAAAAAAAAAHppcHBlZGZpbGVQSwUGAAAAAAEAAQA4AAAA/gEAAAAA</t>
        </r>
      </text>
    </comment>
  </commentList>
</comments>
</file>

<file path=xl/comments4.xml><?xml version="1.0" encoding="utf-8"?>
<comments xmlns="http://schemas.openxmlformats.org/spreadsheetml/2006/main">
  <authors>
    <author>shangzhenyu</author>
  </authors>
  <commentList>
    <comment ref="H2" authorId="0">
      <text>
        <r>
          <rPr>
            <b/>
            <sz val="9"/>
            <color indexed="81"/>
            <rFont val="Tahoma"/>
            <family val="2"/>
          </rPr>
          <t>UEsDBBQAAAAIADd9A0EzqkqjyQIAABspAAAKAAAAemlwcGVkZmlsZXN1cWJgYWBgYOdgAIOJcmmXGnrc3HdL7hf7Xn16MQMa+A8EQIrxxOqdv6y2rdj6+OyBK9ePfb60FUQf3I+ufAiAH3EsYJoRJnDt+6VVm34d277p18H9GlcOaQ6Yy9AAY7CBoaGJoYUpDvn02U0LWK5d2PkLjxknz5z7uGn/qQubF145feHC6X3E2Hv209ntRDmQiYFh2CSLyQsG2gWjYBCCii8Ghct/3Pbv8Jjtu1l/1TV0eWjxyAAqO6yuvT26+OKnE4+sDtzec+zaVvq7lhrAbD0TmB4SxaOBpbGRMQ551plNC1gJFI87f+25dHbznmP7MCIWNzj7aRtxqpmGUbLoXzDQLhgFgxAINn99JGpR4jtV4MC9JN7bhujysNbj3h/7b536C84LwHywdeOVQ0M0HzAEfuYE0yjF49GVoAIS5Emw3wZFKckYbAosH40sMOIECiRmqRNsPe5avPPG9TunPpBi7/Hl+08TpRBYPA6bZLFwwUC7YBQMQnB+hueE/UtXeU5MsZ2SJLnjNro8cvG4deme20M+HzCEDrXiEVfnmlbF4+EDV1bpE1NGQovHYZEsRovHUYAFfIypTtxwZ7ZLu7bmTR2Vysno8rDiEdyLOn9q4aIDTzbdGNL9qPn5EBpePMI61mA/DYqCEQKAnWtQ29EUV+e6jYixR7p0rodDshgdexwFWEDH49xlR1X6nVY/YOX1XSeB0VLBVzyeXbPxxAA4mUKwYKgVjyY45GlVPKoSqxBH8Tgkk8Vo8TgKsICuaO3PsdP13XqfBe5Z+m4TF7o8ytTMts1DuYEABd8/QwrGIVE8mhuYGuMae2ybHT+PFsUjkW1HRPE4HJJF8byBdsEoGITASPZjtcNqTpcFBcLBm95MvoAuj714HJINBCg4+WVIFY/mJvQuHkluPQ6HZDFaPI4CVMAILiEgJAOTBIg8MHvBAgYAUEsBAhQAFAAAAAgAN30DQTOqSqPJAgAAGykAAAoAAAAAAAAAAAAgAAAAAAAAAHppcHBlZGZpbGVQSwUGAAAAAAEAAQA4AAAA8QIAAAAA</t>
        </r>
      </text>
    </comment>
  </commentList>
</comments>
</file>

<file path=xl/comments5.xml><?xml version="1.0" encoding="utf-8"?>
<comments xmlns="http://schemas.openxmlformats.org/spreadsheetml/2006/main">
  <authors>
    <author>shangzhenyu</author>
  </authors>
  <commentList>
    <comment ref="H1" authorId="0">
      <text>
        <r>
          <rPr>
            <b/>
            <sz val="9"/>
            <color indexed="81"/>
            <rFont val="宋体"/>
            <family val="3"/>
            <charset val="134"/>
          </rPr>
          <t>数据来源：商务部</t>
        </r>
        <r>
          <rPr>
            <sz val="9"/>
            <color indexed="81"/>
            <rFont val="Tahoma"/>
            <family val="2"/>
          </rPr>
          <t xml:space="preserve">
</t>
        </r>
      </text>
    </comment>
    <comment ref="U1" authorId="0">
      <text>
        <r>
          <rPr>
            <sz val="9"/>
            <color indexed="81"/>
            <rFont val="宋体"/>
            <family val="3"/>
            <charset val="134"/>
          </rPr>
          <t>数据来源：农业部。采集范围：据对全国</t>
        </r>
        <r>
          <rPr>
            <sz val="9"/>
            <color indexed="81"/>
            <rFont val="Tahoma"/>
            <family val="2"/>
          </rPr>
          <t>470</t>
        </r>
        <r>
          <rPr>
            <sz val="9"/>
            <color indexed="81"/>
            <rFont val="宋体"/>
            <family val="3"/>
            <charset val="134"/>
          </rPr>
          <t>个集贸市场畜禽产品和饲料价格定点监测。</t>
        </r>
        <r>
          <rPr>
            <sz val="9"/>
            <color indexed="81"/>
            <rFont val="Tahoma"/>
            <family val="2"/>
          </rPr>
          <t xml:space="preserve">
</t>
        </r>
      </text>
    </comment>
    <comment ref="H2" authorId="0">
      <text>
        <r>
          <rPr>
            <b/>
            <sz val="9"/>
            <color indexed="81"/>
            <rFont val="Tahoma"/>
            <family val="2"/>
          </rPr>
          <t>UEsDBBQAAAAIAFFGNkJZdkxgzAIAADouAAAKAAAAemlwcGVkZmlsZXN1cWJgYWBgYOdkAIMSnZsXXb7JOS8KsWpY8GeFBQMa+A8EQIrRyGjHt1MLT12wOrZ33889t62uX7j2Fl3t0AD7DJnBNCNM4OSva2/33N7x8cqSfes1rt3RHDCXoQHGYANDQ2MLSwMc8p+n+yxkvnZh5y88ZoCkL3w+cvDS1gtHzy86+4MYe6+s0j++fP9pwgqZGBmGTbLwXwhjsQykM0bB4AIJ8VMyfj1V9+g8F36rPUmvEF0eV/EIKlMGwLlUAPuHWvFoiEP+14AXjwwYxeOQTRajxeMowAImzZ5TaXS6xaOrVOD3nr+Gm9HlcRWP196eeDQAzqUCODDUikcjXPIzBl/xOGSTxWjxOAqwAE69EJmcW7/cJzm0CAoEn8TIariKx8sfD18fAOdSARwcasWjMQ75ge9cYxaPQzZZjBaPowAL2D9ve+Oxf70OW/3erRTS/MeHLo+reNy289jJAXAuFcChoVY8muCSH4StxyGbLEaLx1GABWjWre3R3avn0fFPpLpiydl+dHmM4vHa24M7Np7Yc3sA3EodcHioFY+mOOQtaVQ8Eg2Qi8ehnixGi8dRgAXskSrteR0z13FC1Ft9dvWAW+jysOLx9JEtK2BNhCM7huj4OxgcgxaPcDBYvQYrHjFWE0DBilmEi0eQ304tBBWQpzYf20506/HsdmIUMg3esCMZ+IwWj6MAExzbbGKuKLDMaxaf375v72/gWtjDAGpeWW37d2XVkTvbNw7pjMA3gQdVYLB6DVQ8mpsZmuIae6xcQFzr8eq/HetIaTcCi8edq/e+J6yQafCGHcnAE148Mg2kM0bB4AJTOXsqGW1ueTZPl2a2nMTWgS4PKx5BPdAtzw7ssBrq+YDhVxxa+2Cweg3cejQxtDDHId82W3ohCw2Kx7OfiGs8ggqSwRp2JAPdhYTVjIKRBBjBw2+M0EE4CRBxYPaCBQwAUEsBAhQAFAAAAAgAUUY2Qll2TGDMAgAAOi4AAAoAAAAAAAAAAAAgAAAAAAAAAHppcHBlZGZpbGVQSwUGAAAAAAEAAQA4AAAA9AIAAAAA</t>
        </r>
      </text>
    </comment>
    <comment ref="Q2" authorId="0">
      <text>
        <r>
          <rPr>
            <b/>
            <sz val="9"/>
            <color indexed="81"/>
            <rFont val="Tahoma"/>
            <family val="2"/>
          </rPr>
          <t>UEsDBBQAAAAIAGRHNkJj60FV8wMAANVHAAAKAAAAemlwcGVkZmlsZe2ae0hTURzH75bQgxr2IMoi8I9QodRNnWt/qVmtsAwqgohe/xQ9/ggqiyAS1FLswQgKrdgiclZqa+omXTe1uXS2WmbzSURUULHMxJXTVt2xG3h2T7uX1u65dj5/OLnfw3bO4ZwPv3M5q7KziCiCIKZKCD9HlvU+y/YsWXljs/K0ZlynIAB+/IL6lMlMHrvW7lTaGs2jZL+y2+lyg22FgVk6xf8poh+0e11ust801HXTXBPvGkjgrWcAok3JUmmKYkUyJB++nKOd4nI2eP/wHVTsHLY2d9Y5W5/ecHxj87tdt5MeVVg6QjcUiybPssjV0v9F8dkNDFrs2nlpn/dtnKr4yda+M3sSD4M5TI+UUyLf23BgEZoepZDcy7seJ9GywHrEMKAuv3pC1lGgKjkaPUZ+lxrAHKZHl7vtdeR7Gw6ahKZHGSy/gp4eBbsssB4xDExP3Lz4YJ93jTqjYHb0pvagrQbT4/Ohh92R7204aBaaHlMgOf+H60m0LLAeMQxYrhvzbb5zGXUbPlXOSfBJwBymx/oGW3vkexsOWoSmx1RYjmD1KNhlgfWIYSDhVFXp8sZE1VnfvJPHbzougHmQHl3uZpO+jeyPfFfDxEOh6TENkq/4R3pkjXgSLQusRwwDZMzR0o/br2Ve3OZOmhq3sQ/MaT12WGt1dIlgNQn0/bsfW0CPv0F1aLQeg24TBNCVhdYjNTa7lhKk3WAzsq4eHUY2DcXozh1ncrAeMcHYDKnpsdG31pVJNpg9gz3Qiz1UeaWs93Xdtg4Y9YLeCJKLMyc+QHVolB7T5dI02LvHExp21eMLn6maS934S48NdxoHQzcUozt3nFn7W49iPruBQYuiK4dbt8TGZ6kr8o/VxBX1gnlAjyLqBFr7rsmkFPo+ILw7gPoA1aH5q8dUqSIdkheVL9JG/QM9Or6wKx4pkaA6d5xZrg3dBvPf0dM/EkOWxWRUz8qb5njVthDM6eqRXv7UXtC/eVDTYlc+MOrbujzkSOQ7/VfUqGdMfIDq0PzVY6pcDtNjvCa0HlsrO+vuW7j97lK2DcXozh1nsB4xDDyVkR907x9nGmIOHhhR58WC+R/06LgrxH1A3GOhRySGRusR9u4RUT0iMXecwXrEMDC3eGxf9+79688XWpu2j5+fA+bg4ZqHLoaZUdjhmp/uwKEP13JIvhehwzX7b0cUrEcMA6srJMPkhdzsy+aXh0YV9bVgTleP9D4Q9AnKTxVYPaI6NLp6hF3s4b96FCE7d5zBesQwkPU5OT0lu0RV6Pm6f/XY/DVgDtGjME9QfqpD6BGZodF6hFWP/OsR3bnjDNYjZiIi/81oUeB+9ALqT1O5RkP8BFBLAQIUABQAAAAIAGRHNkJj60FV8wMAANVHAAAKAAAAAAAAAAAAIAAAAAAAAAB6aXBwZWRmaWxlUEsFBgAAAAABAAEAOAAAABsEAAAAAA==</t>
        </r>
      </text>
    </comment>
    <comment ref="U2" authorId="0">
      <text>
        <r>
          <rPr>
            <b/>
            <sz val="9"/>
            <color indexed="81"/>
            <rFont val="Tahoma"/>
            <family val="2"/>
          </rPr>
          <t>UEsDBBQAAAAIABNRWkIda8UhFAEAAIAPAAAKAAAAemlwcGVkZmlsZXN1cWJgYWBgYGdmAIN0I93Sr9N3OM+tejVDhmGGEgMa+A8EQIrx2N59P/fctrp+4dpbqxOrd/5CVzd0gLsVK5hmhAlc+35p1fG7Fz7vOnt63aZfx7bvub3jo8a1O5oD5kIoYAw2MDQxtrAwxiH/ZFbaQuZrF/DGxdGVl7Zu2k+avVdW6e9cvfc9YYVMDAzDJlnkLISxmAbSGaNgcAHr8g7NZe0KfhvnrsrfwpuDkSnQisfd74Z6PmBwG2rFoxEO+YEvHhkZhk2yGC0eRwEW8Pdg6oePRoYuffr17+NlZmJkRbTi8drbE4+Gdj5g8BhqxaMJDvmBLx7hrcehnyxGi8dRgAoYwSUEI7SckAARB2YvWMAAAFBLAQIUABQAAAAIABNRWkIda8UhFAEAAIAPAAAKAAAAAAAAAAAAIAAAAAAAAAB6aXBwZWRmaWxlUEsFBgAAAAABAAEAOAAAADwBAAAAAA==</t>
        </r>
      </text>
    </comment>
  </commentList>
</comments>
</file>

<file path=xl/comments6.xml><?xml version="1.0" encoding="utf-8"?>
<comments xmlns="http://schemas.openxmlformats.org/spreadsheetml/2006/main">
  <authors>
    <author>shangzhenyu</author>
  </authors>
  <commentList>
    <comment ref="H2" authorId="0">
      <text>
        <r>
          <rPr>
            <b/>
            <sz val="9"/>
            <color indexed="81"/>
            <rFont val="Tahoma"/>
            <family val="2"/>
          </rPr>
          <t>UEsDBBQAAAAIAHRRMULdAcBPSgMAAJc9AAAKAAAAemlwcGVkZmlsZe2aXUhTYRjH34nkRbGLKOqiiCgqu/FjuqkY5JyZm24XKWWB9AFKoXdiXRTFwEJUTDQVS5zmhabR8mO65sC5NnWOsMwzyopAMimNZFlOzdpmXXh23jNl5DlPvL+LHdhztvMczvP++fFuSTIpCkYIhWxBXs6XXR+vmN6b1hI51fH0gu0iovHLjfsgsL42zNnGLPbe8UOmtpH50DiDtdOp00c8sdA/wXe6zCtHwd83LC3tC9Zuzw26b25wLJSrxugIToSHiyJiJNGYuqxU3iCgRvQLLN/R6TS1Ddmt3UbDC8ewa23XffkgTEet5cQghP6bsZA3cN0BgYcMzmYvDxxtlNamyvL0U/uH6XVsPCZKVemelcBBz4Eh/7oSjCDiURwrlogwdWO2Ox7Nfazx6HlK672uua+bCrM+txl1bN+MmOMR6lgoSDwSfGmtVH88ffvasSLjWc1m+wcFvY6NR53eOsRBv4HTCswexTh7zC/joT1CHQtijwQGSn7O7J4TzkrrqoXyqOQJNb3Oao8g10IqNHvExWNh7r+yR09A2v1HJM4eIY4FsUcCA/FTMw8LgkWqWqo1VHMlX0Kvs+w9js6aHRx0HCg6YPYoEWPquXd4aI9Qx4LYI4GBTzfeFx6J/5xc0VS0a8+ZJiG9zmqPIFeCApo9RmHq9Rk83XuEOBbEHgkMHGisn7jVkZBW53Kl5Gya9MkGbDyOtuvatI6Rhn4nB10HQjs0e4zE1GWlSxp/9kjdp95uqD1CHYslDdcdEHjIvtgq46tzloTq72Oo2HRpnl5ntUd4q8CNEpo9+mx4/IG3v1xDHAtijwQGTnZdHR9Qlhy/m5JlU5T3f6PXsfFofmdo5qDfwHkMzR4jMPXFSv97jxtuj1DHguw9EhhoXhb2qH8UJ3Z+2e7Kcx7cQa/7xmOcMjMt6RTUZYBQBjB7jMHtPWpq/Nuj91mt87pee9TO+T9xVTwCHwtijwQGjFsPh7zZNqoqXzQ9ujxdlUKvY+1R6xjS2gc46DhQWoDZoxj3t/DEah7aI9SxIPZIYICKXp68mfwsSd1Y09fTKyqg17HxqMyUqtIhLoR0aPaIi8ecSj7ZI/CxIPZIWI3AmxArryhop+fVeU+jQb8BUEsBAhQAFAAAAAgAdFExQt0BwE9KAwAAlz0AAAoAAAAAAAAAAAAgAAAAAAAAAHppcHBlZGZpbGVQSwUGAAAAAAEAAQA4AAAAcgMAAAAA</t>
        </r>
      </text>
    </comment>
  </commentList>
</comments>
</file>

<file path=xl/comments7.xml><?xml version="1.0" encoding="utf-8"?>
<comments xmlns="http://schemas.openxmlformats.org/spreadsheetml/2006/main">
  <authors>
    <author>shangzhenyu</author>
  </authors>
  <commentList>
    <comment ref="H2" authorId="0">
      <text>
        <r>
          <rPr>
            <b/>
            <sz val="9"/>
            <color indexed="81"/>
            <rFont val="Tahoma"/>
            <family val="2"/>
          </rPr>
          <t>UEsDBBQAAAAIAKtKlUHHG8Rm3wAAAGEKAAAKAAAAemlwcGVkZmlsZXN1cWJgYWBgYGdiAIOme2U9h4P9PSefWyv/UkpTkwEN/AcCIMV4dOWmX8e2H/21fdGe2zs+Xr9zbcepv+hqhwZ4xQihGWECqF4DeUzj6MpLWzft19Q4cRUjQOgHGIMNgMDQ0giH/L1p+gsZr13Y+QuPGRCPkGavEdDWI69sDQ0MCChkYmQYNsnCYOFAu2AUDEKwwH4pr9Ckuz4b+30XzrcUvIkuDyseN50+sOv6ZfRyZAAcTDF4PdSKR2Mc8rQqHokGwBp22CSL0eJxFKACRnAJwQgtJyRAxIHZCxYwAABQSwECFAAUAAAACACrSpVBxxvEZt8AAABhCgAACgAAAAAAAAAAACAAAAAAAAAAemlwcGVkZmlsZVBLBQYAAAAAAQABADgAAAAHAQAAAAA=</t>
        </r>
      </text>
    </comment>
  </commentList>
</comments>
</file>

<file path=xl/sharedStrings.xml><?xml version="1.0" encoding="utf-8"?>
<sst xmlns="http://schemas.openxmlformats.org/spreadsheetml/2006/main" count="632" uniqueCount="496">
  <si>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</si>
  <si>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</si>
  <si>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</si>
  <si>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</si>
  <si>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</si>
  <si>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</si>
  <si>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</si>
  <si>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</si>
  <si>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</si>
  <si>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</si>
  <si>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</si>
  <si>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</si>
  <si>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</si>
  <si>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</si>
  <si>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</si>
  <si>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</si>
  <si>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</si>
  <si>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</si>
  <si>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</si>
  <si>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</si>
  <si>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</si>
  <si>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CI005019.WI</t>
    <phoneticPr fontId="2" type="noConversion"/>
  </si>
  <si>
    <t>000300.SH</t>
    <phoneticPr fontId="47" type="noConversion"/>
  </si>
  <si>
    <t>CI005019.WI</t>
    <phoneticPr fontId="47" type="noConversion"/>
  </si>
  <si>
    <t>起始时间</t>
    <phoneticPr fontId="47" type="noConversion"/>
  </si>
  <si>
    <t>结束时间</t>
    <phoneticPr fontId="47" type="noConversion"/>
  </si>
  <si>
    <t>近一周涨跌幅（%）</t>
    <phoneticPr fontId="2" type="noConversion"/>
  </si>
  <si>
    <t>板块</t>
    <phoneticPr fontId="2" type="noConversion"/>
  </si>
  <si>
    <t>指数代码</t>
    <phoneticPr fontId="2" type="noConversion"/>
  </si>
  <si>
    <t>板块相对表现</t>
    <phoneticPr fontId="2" type="noConversion"/>
  </si>
  <si>
    <r>
      <t>22</t>
    </r>
    <r>
      <rPr>
        <b/>
        <sz val="9"/>
        <color indexed="9"/>
        <rFont val="宋体"/>
        <family val="3"/>
        <charset val="134"/>
      </rPr>
      <t>省市仔猪平均价</t>
    </r>
    <phoneticPr fontId="2" type="noConversion"/>
  </si>
  <si>
    <r>
      <t>22</t>
    </r>
    <r>
      <rPr>
        <b/>
        <sz val="9"/>
        <color indexed="9"/>
        <rFont val="宋体"/>
        <family val="3"/>
        <charset val="134"/>
      </rPr>
      <t>省市生猪平均价</t>
    </r>
    <phoneticPr fontId="2" type="noConversion"/>
  </si>
  <si>
    <r>
      <t>22</t>
    </r>
    <r>
      <rPr>
        <b/>
        <sz val="9"/>
        <color indexed="9"/>
        <rFont val="宋体"/>
        <family val="3"/>
        <charset val="134"/>
      </rPr>
      <t>省市猪肉平均价</t>
    </r>
    <phoneticPr fontId="2" type="noConversion"/>
  </si>
  <si>
    <t>22省市猪粮比价</t>
    <phoneticPr fontId="2" type="noConversion"/>
  </si>
  <si>
    <t>22省市仔猪平均价</t>
  </si>
  <si>
    <t>22省市生猪平均价</t>
  </si>
  <si>
    <t>22省市猪肉平均价</t>
  </si>
  <si>
    <t>数据来源：Wind资讯</t>
    <phoneticPr fontId="2" type="noConversion"/>
  </si>
  <si>
    <t>全国定点屠宰企业屠宰量</t>
  </si>
  <si>
    <t>猪肉进口量</t>
  </si>
  <si>
    <t>猪肉进口量</t>
    <phoneticPr fontId="2" type="noConversion"/>
  </si>
  <si>
    <t>猪肉进口平均价格</t>
  </si>
  <si>
    <t>猪肉进口平均价格</t>
    <phoneticPr fontId="2" type="noConversion"/>
  </si>
  <si>
    <t>鲜、冷藏肉产量累计值</t>
  </si>
  <si>
    <t>鲜、冷藏肉产量累计值</t>
    <phoneticPr fontId="2" type="noConversion"/>
  </si>
  <si>
    <t>鲜、冷藏肉产量累计同比</t>
  </si>
  <si>
    <t>鲜、冷藏肉产量累计同比</t>
    <phoneticPr fontId="2" type="noConversion"/>
  </si>
  <si>
    <t>产量数据</t>
    <phoneticPr fontId="2" type="noConversion"/>
  </si>
  <si>
    <t>沪深300</t>
    <phoneticPr fontId="2" type="noConversion"/>
  </si>
  <si>
    <t>全国定点屠宰企业屠宰量</t>
    <phoneticPr fontId="2" type="noConversion"/>
  </si>
  <si>
    <r>
      <rPr>
        <sz val="10"/>
        <rFont val="宋体"/>
        <family val="3"/>
        <charset val="134"/>
      </rPr>
      <t>日期</t>
    </r>
    <r>
      <rPr>
        <sz val="10"/>
        <rFont val="Calibri"/>
        <family val="2"/>
      </rPr>
      <t>:</t>
    </r>
    <phoneticPr fontId="2" type="noConversion"/>
  </si>
  <si>
    <t>至</t>
    <phoneticPr fontId="2" type="noConversion"/>
  </si>
  <si>
    <t>PE(TTM)</t>
    <phoneticPr fontId="47" type="noConversion"/>
  </si>
  <si>
    <r>
      <rPr>
        <b/>
        <sz val="9"/>
        <color theme="0"/>
        <rFont val="宋体"/>
        <family val="3"/>
        <charset val="134"/>
      </rPr>
      <t>股票代码</t>
    </r>
    <phoneticPr fontId="47" type="noConversion"/>
  </si>
  <si>
    <r>
      <rPr>
        <b/>
        <sz val="9"/>
        <color theme="0"/>
        <rFont val="宋体"/>
        <family val="3"/>
        <charset val="134"/>
      </rPr>
      <t>股票名称</t>
    </r>
    <phoneticPr fontId="47" type="noConversion"/>
  </si>
  <si>
    <r>
      <rPr>
        <b/>
        <sz val="9"/>
        <color theme="0"/>
        <rFont val="宋体"/>
        <family val="3"/>
        <charset val="134"/>
      </rPr>
      <t>上周五收盘价</t>
    </r>
    <phoneticPr fontId="47" type="noConversion"/>
  </si>
  <si>
    <r>
      <rPr>
        <b/>
        <sz val="9"/>
        <color theme="0"/>
        <rFont val="宋体"/>
        <family val="3"/>
        <charset val="134"/>
      </rPr>
      <t>上一周涨跌幅（</t>
    </r>
    <r>
      <rPr>
        <b/>
        <sz val="9"/>
        <color theme="0"/>
        <rFont val="Calibri"/>
        <family val="2"/>
      </rPr>
      <t>%</t>
    </r>
    <r>
      <rPr>
        <b/>
        <sz val="9"/>
        <color theme="0"/>
        <rFont val="宋体"/>
        <family val="3"/>
        <charset val="134"/>
      </rPr>
      <t>）</t>
    </r>
    <phoneticPr fontId="47" type="noConversion"/>
  </si>
  <si>
    <t>数据来源：商务部、发改委、Wind资讯</t>
    <phoneticPr fontId="2" type="noConversion"/>
  </si>
  <si>
    <t>至</t>
    <phoneticPr fontId="2" type="noConversion"/>
  </si>
  <si>
    <t>板块</t>
    <phoneticPr fontId="2" type="noConversion"/>
  </si>
  <si>
    <t>指数代码</t>
    <phoneticPr fontId="2" type="noConversion"/>
  </si>
  <si>
    <t>近一周涨跌幅（%）</t>
    <phoneticPr fontId="2" type="noConversion"/>
  </si>
  <si>
    <t>石油石化(中信)</t>
    <phoneticPr fontId="47" type="noConversion"/>
  </si>
  <si>
    <t>煤炭(中信)</t>
    <phoneticPr fontId="47" type="noConversion"/>
  </si>
  <si>
    <t>有色金属(中信)</t>
  </si>
  <si>
    <t>CI005004.WI</t>
    <phoneticPr fontId="47" type="noConversion"/>
  </si>
  <si>
    <t>电力及公用事业(中信)</t>
    <phoneticPr fontId="47" type="noConversion"/>
  </si>
  <si>
    <t>CI005005.WI</t>
    <phoneticPr fontId="47" type="noConversion"/>
  </si>
  <si>
    <t>钢铁(中信)</t>
    <phoneticPr fontId="47" type="noConversion"/>
  </si>
  <si>
    <t>基础化工(中信)</t>
    <phoneticPr fontId="47" type="noConversion"/>
  </si>
  <si>
    <t>CI005007.WI</t>
  </si>
  <si>
    <t>建筑(中信)</t>
  </si>
  <si>
    <t>建材(中信)</t>
    <phoneticPr fontId="47" type="noConversion"/>
  </si>
  <si>
    <t>CI005009.WI</t>
    <phoneticPr fontId="47" type="noConversion"/>
  </si>
  <si>
    <t>轻工制造(中信)</t>
    <phoneticPr fontId="47" type="noConversion"/>
  </si>
  <si>
    <t>CI005010.WI</t>
    <phoneticPr fontId="47" type="noConversion"/>
  </si>
  <si>
    <t>机械(中信)</t>
    <phoneticPr fontId="47" type="noConversion"/>
  </si>
  <si>
    <t>CI005011.WI</t>
    <phoneticPr fontId="47" type="noConversion"/>
  </si>
  <si>
    <t>电力设备(中信)</t>
    <phoneticPr fontId="47" type="noConversion"/>
  </si>
  <si>
    <t>国防军工(中信)</t>
    <phoneticPr fontId="47" type="noConversion"/>
  </si>
  <si>
    <t>汽车(中信)</t>
    <phoneticPr fontId="47" type="noConversion"/>
  </si>
  <si>
    <t>商贸零售(中信)</t>
  </si>
  <si>
    <t>CI005015.WI</t>
    <phoneticPr fontId="47" type="noConversion"/>
  </si>
  <si>
    <t>餐饮旅游(中信)</t>
    <phoneticPr fontId="47" type="noConversion"/>
  </si>
  <si>
    <t>CI005016.WI</t>
    <phoneticPr fontId="47" type="noConversion"/>
  </si>
  <si>
    <t>家电(中信)</t>
    <phoneticPr fontId="47" type="noConversion"/>
  </si>
  <si>
    <t>纺织服装(中信)</t>
    <phoneticPr fontId="47" type="noConversion"/>
  </si>
  <si>
    <t>CI005018.WI</t>
  </si>
  <si>
    <t>医药(中信)</t>
  </si>
  <si>
    <t>食品饮料(中信)</t>
    <phoneticPr fontId="47" type="noConversion"/>
  </si>
  <si>
    <t>CI005020.WI</t>
    <phoneticPr fontId="47" type="noConversion"/>
  </si>
  <si>
    <t>农林牧渔(中信)</t>
    <phoneticPr fontId="47" type="noConversion"/>
  </si>
  <si>
    <t>CI005021.WI</t>
    <phoneticPr fontId="47" type="noConversion"/>
  </si>
  <si>
    <t>银行(中信)</t>
    <phoneticPr fontId="47" type="noConversion"/>
  </si>
  <si>
    <t>CI005022.WI</t>
    <phoneticPr fontId="47" type="noConversion"/>
  </si>
  <si>
    <t>非银行金融(中信)</t>
    <phoneticPr fontId="47" type="noConversion"/>
  </si>
  <si>
    <t>房地产(中信)</t>
    <phoneticPr fontId="47" type="noConversion"/>
  </si>
  <si>
    <t>交通运输(中信)</t>
    <phoneticPr fontId="47" type="noConversion"/>
  </si>
  <si>
    <t>电子元器件(中信)</t>
  </si>
  <si>
    <t>CI005026.WI</t>
    <phoneticPr fontId="47" type="noConversion"/>
  </si>
  <si>
    <t>通信(中信)</t>
    <phoneticPr fontId="47" type="noConversion"/>
  </si>
  <si>
    <t>CI005027.WI</t>
    <phoneticPr fontId="47" type="noConversion"/>
  </si>
  <si>
    <t>计算机(中信)</t>
    <phoneticPr fontId="47" type="noConversion"/>
  </si>
  <si>
    <t>传媒(中信)</t>
    <phoneticPr fontId="47" type="noConversion"/>
  </si>
  <si>
    <t>CI005029.WI</t>
  </si>
  <si>
    <t>综合(中信)</t>
  </si>
  <si>
    <t>CI005001.WI</t>
    <phoneticPr fontId="47" type="noConversion"/>
  </si>
  <si>
    <t>CI005002.WI</t>
    <phoneticPr fontId="47" type="noConversion"/>
  </si>
  <si>
    <t>CI005003.WI</t>
    <phoneticPr fontId="47" type="noConversion"/>
  </si>
  <si>
    <t>CI005006.WI</t>
    <phoneticPr fontId="47" type="noConversion"/>
  </si>
  <si>
    <t>CI005008.WI</t>
    <phoneticPr fontId="47" type="noConversion"/>
  </si>
  <si>
    <t>CI005012.WI</t>
    <phoneticPr fontId="47" type="noConversion"/>
  </si>
  <si>
    <t>CI005013.WI</t>
    <phoneticPr fontId="47" type="noConversion"/>
  </si>
  <si>
    <t>CI005014.WI</t>
    <phoneticPr fontId="47" type="noConversion"/>
  </si>
  <si>
    <t>CI005017.WI</t>
    <phoneticPr fontId="47" type="noConversion"/>
  </si>
  <si>
    <t>CI005023.WI</t>
    <phoneticPr fontId="47" type="noConversion"/>
  </si>
  <si>
    <t>CI005024.WI</t>
    <phoneticPr fontId="47" type="noConversion"/>
  </si>
  <si>
    <t>CI005025.WI</t>
    <phoneticPr fontId="47" type="noConversion"/>
  </si>
  <si>
    <t>CI005028.WI</t>
    <phoneticPr fontId="47" type="noConversion"/>
  </si>
  <si>
    <t>总市值(亿元)</t>
    <phoneticPr fontId="47" type="noConversion"/>
  </si>
  <si>
    <t>000713.SZ</t>
  </si>
  <si>
    <t>000998.SZ</t>
  </si>
  <si>
    <t>002041.SZ</t>
  </si>
  <si>
    <t>300087.SZ</t>
  </si>
  <si>
    <t>300189.SZ</t>
  </si>
  <si>
    <t>600108.SH</t>
  </si>
  <si>
    <t>600354.SH</t>
  </si>
  <si>
    <t>600371.SH</t>
  </si>
  <si>
    <t>000972.SZ</t>
  </si>
  <si>
    <t>300175.SZ</t>
  </si>
  <si>
    <t>600506.SH</t>
  </si>
  <si>
    <t>600737.SH</t>
  </si>
  <si>
    <t>600962.SH</t>
  </si>
  <si>
    <t>000048.SZ</t>
  </si>
  <si>
    <t>000061.SZ</t>
  </si>
  <si>
    <t>000592.SZ</t>
  </si>
  <si>
    <t>000639.SZ</t>
  </si>
  <si>
    <t>000663.SZ</t>
  </si>
  <si>
    <t>000735.SZ</t>
  </si>
  <si>
    <t>000798.SZ</t>
  </si>
  <si>
    <t>000860.SZ</t>
  </si>
  <si>
    <t>000876.SZ</t>
  </si>
  <si>
    <t>000893.SZ</t>
  </si>
  <si>
    <t>000910.SZ</t>
  </si>
  <si>
    <t>000911.SZ</t>
  </si>
  <si>
    <t>000930.SZ</t>
  </si>
  <si>
    <t>002069.SZ</t>
  </si>
  <si>
    <t>002086.SZ</t>
  </si>
  <si>
    <t>002100.SZ</t>
  </si>
  <si>
    <t>002124.SZ</t>
  </si>
  <si>
    <t>002157.SZ</t>
  </si>
  <si>
    <t>002200.SZ</t>
  </si>
  <si>
    <t>002220.SZ</t>
  </si>
  <si>
    <t>002234.SZ</t>
  </si>
  <si>
    <t>002240.SZ</t>
  </si>
  <si>
    <t>002259.SZ</t>
  </si>
  <si>
    <t>002286.SZ</t>
  </si>
  <si>
    <t>002299.SZ</t>
  </si>
  <si>
    <t>002311.SZ</t>
  </si>
  <si>
    <t>002321.SZ</t>
  </si>
  <si>
    <t>002354.SZ</t>
  </si>
  <si>
    <t>002385.SZ</t>
  </si>
  <si>
    <t>002447.SZ</t>
  </si>
  <si>
    <t>002458.SZ</t>
  </si>
  <si>
    <t>002477.SZ</t>
  </si>
  <si>
    <t>002505.SZ</t>
  </si>
  <si>
    <t>002548.SZ</t>
  </si>
  <si>
    <t>002567.SZ</t>
  </si>
  <si>
    <t>002604.SZ</t>
  </si>
  <si>
    <t>002631.SZ</t>
  </si>
  <si>
    <t>002679.SZ</t>
  </si>
  <si>
    <t>300094.SZ</t>
  </si>
  <si>
    <t>300106.SZ</t>
  </si>
  <si>
    <t>300149.SZ</t>
  </si>
  <si>
    <t>300268.SZ</t>
  </si>
  <si>
    <t>300313.SZ</t>
  </si>
  <si>
    <t>600095.SH</t>
  </si>
  <si>
    <t>600097.SH</t>
  </si>
  <si>
    <t>600127.SH</t>
  </si>
  <si>
    <t>600180.SH</t>
  </si>
  <si>
    <t>600189.SH</t>
  </si>
  <si>
    <t>600191.SH</t>
  </si>
  <si>
    <t>600195.SH</t>
  </si>
  <si>
    <t>600201.SH</t>
  </si>
  <si>
    <t>600251.SH</t>
  </si>
  <si>
    <t>600257.SH</t>
  </si>
  <si>
    <t>600265.SH</t>
  </si>
  <si>
    <t>600298.SH</t>
  </si>
  <si>
    <t>600313.SH</t>
  </si>
  <si>
    <t>600359.SH</t>
  </si>
  <si>
    <t>600438.SH</t>
  </si>
  <si>
    <t>600467.SH</t>
  </si>
  <si>
    <t>600540.SH</t>
  </si>
  <si>
    <t>600598.SH</t>
  </si>
  <si>
    <t>600695.SH</t>
  </si>
  <si>
    <t>600965.SH</t>
  </si>
  <si>
    <t>600975.SH</t>
  </si>
  <si>
    <t>600978.SH</t>
  </si>
  <si>
    <t>601118.SH</t>
  </si>
  <si>
    <t>601996.SH</t>
  </si>
  <si>
    <r>
      <rPr>
        <sz val="9"/>
        <rFont val="宋体"/>
        <family val="3"/>
        <charset val="134"/>
      </rPr>
      <t>种子</t>
    </r>
    <phoneticPr fontId="2" type="noConversion"/>
  </si>
  <si>
    <r>
      <rPr>
        <sz val="9"/>
        <rFont val="宋体"/>
        <family val="3"/>
        <charset val="134"/>
      </rPr>
      <t>果蔬饮料</t>
    </r>
    <phoneticPr fontId="2" type="noConversion"/>
  </si>
  <si>
    <r>
      <rPr>
        <sz val="9"/>
        <rFont val="宋体"/>
        <family val="3"/>
        <charset val="134"/>
      </rPr>
      <t>农产品加工</t>
    </r>
    <phoneticPr fontId="2" type="noConversion"/>
  </si>
  <si>
    <r>
      <rPr>
        <sz val="9"/>
        <rFont val="宋体"/>
        <family val="3"/>
        <charset val="134"/>
      </rPr>
      <t>饲料</t>
    </r>
    <phoneticPr fontId="2" type="noConversion"/>
  </si>
  <si>
    <r>
      <rPr>
        <sz val="9"/>
        <rFont val="宋体"/>
        <family val="3"/>
        <charset val="134"/>
      </rPr>
      <t>动物疫苗</t>
    </r>
    <phoneticPr fontId="2" type="noConversion"/>
  </si>
  <si>
    <r>
      <rPr>
        <sz val="9"/>
        <rFont val="宋体"/>
        <family val="3"/>
        <charset val="134"/>
      </rPr>
      <t>畜禽养殖</t>
    </r>
    <phoneticPr fontId="2" type="noConversion"/>
  </si>
  <si>
    <r>
      <rPr>
        <sz val="9"/>
        <rFont val="宋体"/>
        <family val="3"/>
        <charset val="134"/>
      </rPr>
      <t>林业及加工</t>
    </r>
    <phoneticPr fontId="2" type="noConversion"/>
  </si>
  <si>
    <r>
      <rPr>
        <sz val="9"/>
        <rFont val="宋体"/>
        <family val="3"/>
        <charset val="134"/>
      </rPr>
      <t>水产养殖</t>
    </r>
    <phoneticPr fontId="2" type="noConversion"/>
  </si>
  <si>
    <r>
      <rPr>
        <sz val="9"/>
        <rFont val="宋体"/>
        <family val="3"/>
        <charset val="134"/>
      </rPr>
      <t>海洋捕捞</t>
    </r>
    <phoneticPr fontId="2" type="noConversion"/>
  </si>
  <si>
    <t>流通市值</t>
    <phoneticPr fontId="47" type="noConversion"/>
  </si>
  <si>
    <t>流通市值占比</t>
    <phoneticPr fontId="47" type="noConversion"/>
  </si>
  <si>
    <t>第一大股东</t>
    <phoneticPr fontId="47" type="noConversion"/>
  </si>
  <si>
    <t>CI005333.WI</t>
  </si>
  <si>
    <t>CI005334.WI</t>
  </si>
  <si>
    <t>CI005335.WI</t>
  </si>
  <si>
    <t>CI005336.WI</t>
  </si>
  <si>
    <t>CI005337.WI</t>
  </si>
  <si>
    <t>CI005338.WI</t>
  </si>
  <si>
    <t>CI005339.WI</t>
  </si>
  <si>
    <t>CI005340.WI</t>
  </si>
  <si>
    <t>CI005341.WI</t>
  </si>
  <si>
    <t>农林牧渔行业相对表现</t>
    <phoneticPr fontId="2" type="noConversion"/>
  </si>
  <si>
    <t>行业：农林牧渔</t>
    <phoneticPr fontId="2" type="noConversion"/>
  </si>
  <si>
    <t>总计</t>
    <phoneticPr fontId="47" type="noConversion"/>
  </si>
  <si>
    <t>持股比例</t>
    <phoneticPr fontId="47" type="noConversion"/>
  </si>
  <si>
    <t>22省市玉米平均价</t>
    <phoneticPr fontId="2" type="noConversion"/>
  </si>
  <si>
    <t>22省市豆粕平均价</t>
    <phoneticPr fontId="2" type="noConversion"/>
  </si>
  <si>
    <t>23省市豆粕平均价</t>
  </si>
  <si>
    <t>22省市猪粮比</t>
    <phoneticPr fontId="2" type="noConversion"/>
  </si>
  <si>
    <t>生猪价格与仔猪价格对比</t>
    <phoneticPr fontId="2" type="noConversion"/>
  </si>
  <si>
    <t>CPI</t>
  </si>
  <si>
    <t>CPI</t>
    <phoneticPr fontId="2" type="noConversion"/>
  </si>
  <si>
    <r>
      <t>CPI</t>
    </r>
    <r>
      <rPr>
        <b/>
        <sz val="9"/>
        <color indexed="9"/>
        <rFont val="宋体"/>
        <family val="3"/>
        <charset val="134"/>
      </rPr>
      <t>食品</t>
    </r>
    <phoneticPr fontId="2" type="noConversion"/>
  </si>
  <si>
    <r>
      <t>CPI</t>
    </r>
    <r>
      <rPr>
        <b/>
        <sz val="9"/>
        <color indexed="9"/>
        <rFont val="宋体"/>
        <family val="3"/>
        <charset val="134"/>
      </rPr>
      <t>粮食</t>
    </r>
    <phoneticPr fontId="2" type="noConversion"/>
  </si>
  <si>
    <t>CPI油脂</t>
  </si>
  <si>
    <t>CPI油脂</t>
    <phoneticPr fontId="2" type="noConversion"/>
  </si>
  <si>
    <t>CPI肉禽及其制品</t>
  </si>
  <si>
    <t>CPI肉禽及其制品</t>
    <phoneticPr fontId="2" type="noConversion"/>
  </si>
  <si>
    <r>
      <t>CPI</t>
    </r>
    <r>
      <rPr>
        <b/>
        <sz val="9"/>
        <color indexed="9"/>
        <rFont val="宋体"/>
        <family val="3"/>
        <charset val="134"/>
      </rPr>
      <t>猪肉</t>
    </r>
    <phoneticPr fontId="2" type="noConversion"/>
  </si>
  <si>
    <r>
      <t>CPI</t>
    </r>
    <r>
      <rPr>
        <b/>
        <sz val="9"/>
        <color indexed="9"/>
        <rFont val="宋体"/>
        <family val="3"/>
        <charset val="134"/>
      </rPr>
      <t>蛋</t>
    </r>
    <phoneticPr fontId="2" type="noConversion"/>
  </si>
  <si>
    <r>
      <t>CPI</t>
    </r>
    <r>
      <rPr>
        <b/>
        <sz val="9"/>
        <color indexed="9"/>
        <rFont val="宋体"/>
        <family val="3"/>
        <charset val="134"/>
      </rPr>
      <t>水产品</t>
    </r>
    <phoneticPr fontId="2" type="noConversion"/>
  </si>
  <si>
    <r>
      <t>CPI</t>
    </r>
    <r>
      <rPr>
        <b/>
        <sz val="9"/>
        <color indexed="9"/>
        <rFont val="宋体"/>
        <family val="3"/>
        <charset val="134"/>
      </rPr>
      <t>鲜菜</t>
    </r>
    <phoneticPr fontId="2" type="noConversion"/>
  </si>
  <si>
    <r>
      <t>CPI</t>
    </r>
    <r>
      <rPr>
        <b/>
        <sz val="9"/>
        <color indexed="9"/>
        <rFont val="宋体"/>
        <family val="3"/>
        <charset val="134"/>
      </rPr>
      <t>鲜果</t>
    </r>
    <phoneticPr fontId="2" type="noConversion"/>
  </si>
  <si>
    <t>CPI食品</t>
  </si>
  <si>
    <t>CPI粮食</t>
  </si>
  <si>
    <t>CPI猪肉</t>
  </si>
  <si>
    <t>CPI蛋</t>
  </si>
  <si>
    <t>CPI水产品</t>
  </si>
  <si>
    <t>CPI鲜菜</t>
  </si>
  <si>
    <t>CPI鲜果</t>
  </si>
  <si>
    <t>农产品批发价格总指数</t>
    <phoneticPr fontId="2" type="noConversion"/>
  </si>
  <si>
    <t>菜篮子产品批发价格指数</t>
    <phoneticPr fontId="2" type="noConversion"/>
  </si>
  <si>
    <t>活鸡批发价</t>
  </si>
  <si>
    <t>活鸡批发价</t>
    <phoneticPr fontId="2" type="noConversion"/>
  </si>
  <si>
    <t>鸡蛋批发价</t>
  </si>
  <si>
    <t>鸡蛋批发价</t>
    <phoneticPr fontId="2" type="noConversion"/>
  </si>
  <si>
    <t>白条鸡零售价</t>
  </si>
  <si>
    <t>白条鸡零售价</t>
    <phoneticPr fontId="2" type="noConversion"/>
  </si>
  <si>
    <t>鸡蛋零售价</t>
  </si>
  <si>
    <t>鸡蛋零售价</t>
    <phoneticPr fontId="2" type="noConversion"/>
  </si>
  <si>
    <t>白条鸡大宗价</t>
  </si>
  <si>
    <t>白条鸡大宗价</t>
    <phoneticPr fontId="2" type="noConversion"/>
  </si>
  <si>
    <t>鸡蛋大宗价</t>
  </si>
  <si>
    <t>鸡蛋大宗价</t>
    <phoneticPr fontId="2" type="noConversion"/>
  </si>
  <si>
    <r>
      <rPr>
        <b/>
        <sz val="9"/>
        <color indexed="9"/>
        <rFont val="宋体"/>
        <family val="3"/>
        <charset val="134"/>
      </rPr>
      <t>黄大豆</t>
    </r>
    <r>
      <rPr>
        <b/>
        <sz val="9"/>
        <color indexed="9"/>
        <rFont val="Arial"/>
        <family val="2"/>
      </rPr>
      <t>1</t>
    </r>
    <r>
      <rPr>
        <b/>
        <sz val="9"/>
        <color indexed="9"/>
        <rFont val="宋体"/>
        <family val="3"/>
        <charset val="134"/>
      </rPr>
      <t>号</t>
    </r>
    <phoneticPr fontId="2" type="noConversion"/>
  </si>
  <si>
    <r>
      <t>CBOT</t>
    </r>
    <r>
      <rPr>
        <b/>
        <sz val="9"/>
        <color indexed="9"/>
        <rFont val="宋体"/>
        <family val="3"/>
        <charset val="134"/>
      </rPr>
      <t>大豆</t>
    </r>
    <phoneticPr fontId="2" type="noConversion"/>
  </si>
  <si>
    <t>豆粕</t>
  </si>
  <si>
    <t>豆粕</t>
    <phoneticPr fontId="2" type="noConversion"/>
  </si>
  <si>
    <t>CBOT豆粕</t>
  </si>
  <si>
    <t>CBOT豆粕</t>
    <phoneticPr fontId="2" type="noConversion"/>
  </si>
  <si>
    <t>黄玉米</t>
  </si>
  <si>
    <t>黄玉米</t>
    <phoneticPr fontId="2" type="noConversion"/>
  </si>
  <si>
    <r>
      <t>CBOT</t>
    </r>
    <r>
      <rPr>
        <b/>
        <sz val="9"/>
        <color indexed="9"/>
        <rFont val="宋体"/>
        <family val="3"/>
        <charset val="134"/>
      </rPr>
      <t>玉米</t>
    </r>
    <phoneticPr fontId="2" type="noConversion"/>
  </si>
  <si>
    <t>硬冬白小麦</t>
  </si>
  <si>
    <t>硬冬白小麦</t>
    <phoneticPr fontId="2" type="noConversion"/>
  </si>
  <si>
    <r>
      <t>CBOT</t>
    </r>
    <r>
      <rPr>
        <b/>
        <sz val="9"/>
        <color indexed="9"/>
        <rFont val="宋体"/>
        <family val="3"/>
        <charset val="134"/>
      </rPr>
      <t>小麦</t>
    </r>
    <phoneticPr fontId="2" type="noConversion"/>
  </si>
  <si>
    <t>棉花</t>
  </si>
  <si>
    <t>棉花</t>
    <phoneticPr fontId="2" type="noConversion"/>
  </si>
  <si>
    <r>
      <t>NYMEX</t>
    </r>
    <r>
      <rPr>
        <b/>
        <sz val="9"/>
        <color indexed="9"/>
        <rFont val="宋体"/>
        <family val="3"/>
        <charset val="134"/>
      </rPr>
      <t>棉花</t>
    </r>
    <phoneticPr fontId="2" type="noConversion"/>
  </si>
  <si>
    <t>白砂糖</t>
  </si>
  <si>
    <t>白砂糖</t>
    <phoneticPr fontId="2" type="noConversion"/>
  </si>
  <si>
    <r>
      <t>NYBOT</t>
    </r>
    <r>
      <rPr>
        <b/>
        <sz val="9"/>
        <color indexed="9"/>
        <rFont val="宋体"/>
        <family val="3"/>
        <charset val="134"/>
      </rPr>
      <t>糖</t>
    </r>
    <phoneticPr fontId="2" type="noConversion"/>
  </si>
  <si>
    <t>黄大豆1号</t>
  </si>
  <si>
    <t>CBOT大豆</t>
  </si>
  <si>
    <t>CBOT玉米</t>
  </si>
  <si>
    <t>CBOT小麦</t>
  </si>
  <si>
    <t>NYMEX棉花</t>
  </si>
  <si>
    <t>NYBOT糖</t>
  </si>
  <si>
    <t>数据来源：Wind资讯、华融证券市场研究部</t>
    <phoneticPr fontId="2" type="noConversion"/>
  </si>
  <si>
    <t xml:space="preserve">  农林牧渔行业最近一年市场表现</t>
    <phoneticPr fontId="2" type="noConversion"/>
  </si>
  <si>
    <t>物价指数</t>
    <phoneticPr fontId="2" type="noConversion"/>
  </si>
  <si>
    <t>数据来源：Wind资讯</t>
    <phoneticPr fontId="2" type="noConversion"/>
  </si>
  <si>
    <t>基础农产品价格</t>
    <phoneticPr fontId="2" type="noConversion"/>
  </si>
  <si>
    <t>禽肉价格</t>
    <phoneticPr fontId="2" type="noConversion"/>
  </si>
  <si>
    <t>数据来源：商务部、农业部、wind资讯</t>
    <phoneticPr fontId="2" type="noConversion"/>
  </si>
  <si>
    <t>数据来源：Wind资讯、华融证券市场研究部整理</t>
    <phoneticPr fontId="2" type="noConversion"/>
  </si>
  <si>
    <t>四川省母猪平均价</t>
    <phoneticPr fontId="2" type="noConversion"/>
  </si>
  <si>
    <t>能繁母猪与生猪存量</t>
    <phoneticPr fontId="2" type="noConversion"/>
  </si>
  <si>
    <t>生猪存栏（右轴）</t>
    <phoneticPr fontId="2" type="noConversion"/>
  </si>
  <si>
    <t>数据来源：中国政府网、Wind、华融证券市场研究部</t>
    <phoneticPr fontId="2" type="noConversion"/>
  </si>
  <si>
    <t>能繁母猪存栏（左轴）</t>
    <phoneticPr fontId="2" type="noConversion"/>
  </si>
  <si>
    <t>PB</t>
    <phoneticPr fontId="47" type="noConversion"/>
  </si>
  <si>
    <t>PE(2012E)</t>
    <phoneticPr fontId="47" type="noConversion"/>
  </si>
  <si>
    <t>重点公司估值情况</t>
    <phoneticPr fontId="2" type="noConversion"/>
  </si>
  <si>
    <t>代码</t>
  </si>
  <si>
    <t>公司</t>
  </si>
  <si>
    <t>所属三级行业</t>
    <phoneticPr fontId="2" type="noConversion"/>
  </si>
  <si>
    <t>上周收盘价</t>
    <phoneticPr fontId="2" type="noConversion"/>
  </si>
  <si>
    <t>上周
涨跌幅</t>
    <phoneticPr fontId="2" type="noConversion"/>
  </si>
  <si>
    <t>EPS</t>
  </si>
  <si>
    <t>PE</t>
    <phoneticPr fontId="2" type="noConversion"/>
  </si>
  <si>
    <t>PB</t>
  </si>
  <si>
    <t>11A</t>
    <phoneticPr fontId="2" type="noConversion"/>
  </si>
  <si>
    <t>12E</t>
  </si>
  <si>
    <t>13E</t>
  </si>
  <si>
    <t>14E</t>
    <phoneticPr fontId="2" type="noConversion"/>
  </si>
  <si>
    <t>TTM</t>
    <phoneticPr fontId="2" type="noConversion"/>
  </si>
  <si>
    <t>平均值</t>
    <phoneticPr fontId="2" type="noConversion"/>
  </si>
  <si>
    <r>
      <t>数据来源：Wind</t>
    </r>
    <r>
      <rPr>
        <b/>
        <sz val="10"/>
        <rFont val="宋体"/>
        <family val="3"/>
        <charset val="134"/>
      </rPr>
      <t>、华融证券</t>
    </r>
    <phoneticPr fontId="2" type="noConversion"/>
  </si>
  <si>
    <t>600737.SH</t>
    <phoneticPr fontId="2" type="noConversion"/>
  </si>
  <si>
    <t>600298.Sh</t>
    <phoneticPr fontId="2" type="noConversion"/>
  </si>
  <si>
    <t>猪肉价格</t>
    <phoneticPr fontId="2" type="noConversion"/>
  </si>
  <si>
    <t>全国仔猪平均价</t>
    <phoneticPr fontId="2" type="noConversion"/>
  </si>
  <si>
    <t>全国活猪平均价</t>
    <phoneticPr fontId="2" type="noConversion"/>
  </si>
  <si>
    <t>全国猪肉平均价</t>
    <phoneticPr fontId="2" type="noConversion"/>
  </si>
  <si>
    <t>数据来源：Wind资讯、华融证券市场研究部</t>
    <phoneticPr fontId="2" type="noConversion"/>
  </si>
  <si>
    <t>12A</t>
    <phoneticPr fontId="2" type="noConversion"/>
  </si>
  <si>
    <t xml:space="preserve">  市场研究部 证券研究报告</t>
    <phoneticPr fontId="2" type="noConversion"/>
  </si>
  <si>
    <t>投资评级：推荐</t>
    <phoneticPr fontId="2" type="noConversion"/>
  </si>
  <si>
    <t>农林牧渔周报</t>
    <phoneticPr fontId="2" type="noConversion"/>
  </si>
  <si>
    <t>重点公告</t>
    <phoneticPr fontId="2" type="noConversion"/>
  </si>
  <si>
    <t>王晗</t>
    <phoneticPr fontId="2" type="noConversion"/>
  </si>
  <si>
    <t xml:space="preserve">  执业证书号：S1490514030001</t>
    <phoneticPr fontId="2" type="noConversion"/>
  </si>
  <si>
    <t xml:space="preserve">  邮箱：wanghan@hrsec.com.cn</t>
    <phoneticPr fontId="2" type="noConversion"/>
  </si>
  <si>
    <t xml:space="preserve">  电话：010-58565091</t>
    <phoneticPr fontId="2" type="noConversion"/>
  </si>
  <si>
    <t xml:space="preserve">  联系人：</t>
    <phoneticPr fontId="2" type="noConversion"/>
  </si>
  <si>
    <t xml:space="preserve">  分析师：</t>
    <phoneticPr fontId="2" type="noConversion"/>
  </si>
  <si>
    <t>冯鹏</t>
    <phoneticPr fontId="2" type="noConversion"/>
  </si>
  <si>
    <t xml:space="preserve">  邮箱：fengpeng@hrsec.com.cn</t>
    <phoneticPr fontId="2" type="noConversion"/>
  </si>
  <si>
    <t xml:space="preserve">  电话：010-58566871</t>
    <phoneticPr fontId="2" type="noConversion"/>
  </si>
  <si>
    <t>000702.SZ</t>
    <phoneticPr fontId="47" type="noConversion"/>
  </si>
  <si>
    <t>002173.SZ</t>
    <phoneticPr fontId="47" type="noConversion"/>
  </si>
  <si>
    <t>资料来源：wind资讯</t>
  </si>
  <si>
    <t>公布2014年度三季报。</t>
    <phoneticPr fontId="2" type="noConversion"/>
  </si>
  <si>
    <t>公布2014年度三季报。</t>
    <phoneticPr fontId="2" type="noConversion"/>
  </si>
  <si>
    <t>日期</t>
  </si>
  <si>
    <t>000300.SH</t>
  </si>
  <si>
    <t>CI005020.WI</t>
  </si>
  <si>
    <t>沪深300</t>
  </si>
  <si>
    <t>农林牧渔(中信)</t>
  </si>
  <si>
    <t>收盘价</t>
  </si>
  <si>
    <t>涨跌幅(%)</t>
  </si>
  <si>
    <t>亚盛集团（600108）</t>
    <phoneticPr fontId="2" type="noConversion"/>
  </si>
  <si>
    <t>公布2014年度三季报。</t>
    <phoneticPr fontId="2" type="noConversion"/>
  </si>
  <si>
    <t>新农开发（600359）</t>
    <phoneticPr fontId="2" type="noConversion"/>
  </si>
  <si>
    <t>新五丰（600975）</t>
    <phoneticPr fontId="2" type="noConversion"/>
  </si>
  <si>
    <t>禾丰牧业（603609）</t>
    <phoneticPr fontId="2" type="noConversion"/>
  </si>
  <si>
    <t>獐子岛（002069）</t>
    <phoneticPr fontId="2" type="noConversion"/>
  </si>
  <si>
    <t>宜华木业（600978）</t>
    <phoneticPr fontId="2" type="noConversion"/>
  </si>
  <si>
    <t>海南橡胶（601118）</t>
    <phoneticPr fontId="2" type="noConversion"/>
  </si>
  <si>
    <t>新希望（000876）</t>
    <phoneticPr fontId="2" type="noConversion"/>
  </si>
  <si>
    <t>丰乐种业（000713）</t>
    <phoneticPr fontId="2" type="noConversion"/>
  </si>
  <si>
    <t>ST大荒（600598）</t>
    <phoneticPr fontId="2" type="noConversion"/>
  </si>
  <si>
    <t>大江股份（600695）</t>
    <phoneticPr fontId="2" type="noConversion"/>
  </si>
  <si>
    <t>平潭发展（000592）</t>
    <phoneticPr fontId="2" type="noConversion"/>
  </si>
  <si>
    <t>金健米业（600127）</t>
    <phoneticPr fontId="2" type="noConversion"/>
  </si>
  <si>
    <t>通威股份（600438）</t>
    <phoneticPr fontId="2" type="noConversion"/>
  </si>
  <si>
    <t>南宁糖业（000911）</t>
    <phoneticPr fontId="2" type="noConversion"/>
  </si>
  <si>
    <t>益生股份（002458）</t>
    <phoneticPr fontId="2" type="noConversion"/>
  </si>
  <si>
    <t>新中基（000972）</t>
    <phoneticPr fontId="2" type="noConversion"/>
  </si>
  <si>
    <t>登海种业（002041）</t>
    <phoneticPr fontId="2" type="noConversion"/>
  </si>
  <si>
    <t>东方海洋（002086）</t>
    <phoneticPr fontId="2" type="noConversion"/>
  </si>
  <si>
    <t>敦煌种业（600354）</t>
    <phoneticPr fontId="2" type="noConversion"/>
  </si>
  <si>
    <t>天康生物（002100）</t>
    <phoneticPr fontId="2" type="noConversion"/>
  </si>
  <si>
    <t>海大集团（002311）</t>
    <phoneticPr fontId="2" type="noConversion"/>
  </si>
  <si>
    <t>中水渔业（000798）</t>
    <phoneticPr fontId="2" type="noConversion"/>
  </si>
  <si>
    <t>西王食品（000639）</t>
    <phoneticPr fontId="2" type="noConversion"/>
  </si>
  <si>
    <t>永安林业（000663）</t>
    <phoneticPr fontId="2" type="noConversion"/>
  </si>
  <si>
    <t>雏鹰农牧（002447）</t>
    <phoneticPr fontId="2" type="noConversion"/>
  </si>
  <si>
    <t>福建金森（002679）</t>
    <phoneticPr fontId="2" type="noConversion"/>
  </si>
  <si>
    <t>量子高科（300149）</t>
    <phoneticPr fontId="2" type="noConversion"/>
  </si>
  <si>
    <t>大康牧业（002505）</t>
    <phoneticPr fontId="2" type="noConversion"/>
  </si>
  <si>
    <t>好当家（600467）</t>
    <phoneticPr fontId="2" type="noConversion"/>
  </si>
  <si>
    <t>保龄宝（002286）</t>
    <phoneticPr fontId="2" type="noConversion"/>
  </si>
  <si>
    <t>龙力生物（002604）</t>
    <phoneticPr fontId="2" type="noConversion"/>
  </si>
  <si>
    <t>天邦股份（002124）</t>
    <phoneticPr fontId="2" type="noConversion"/>
  </si>
  <si>
    <t>大北农（002385）</t>
    <phoneticPr fontId="2" type="noConversion"/>
  </si>
  <si>
    <t>冠农股份（600251）</t>
    <phoneticPr fontId="2" type="noConversion"/>
  </si>
  <si>
    <t>香梨股份（600506）</t>
    <phoneticPr fontId="2" type="noConversion"/>
  </si>
  <si>
    <t>康达尔（000048）</t>
    <phoneticPr fontId="2" type="noConversion"/>
  </si>
  <si>
    <t>德尔家居（002631）</t>
    <phoneticPr fontId="2" type="noConversion"/>
  </si>
  <si>
    <t>公布2014年度三季报。</t>
    <phoneticPr fontId="2" type="noConversion"/>
  </si>
  <si>
    <t>千足珍珠（002173）</t>
    <phoneticPr fontId="2" type="noConversion"/>
  </si>
  <si>
    <t>大湖股份（600257）</t>
    <phoneticPr fontId="2" type="noConversion"/>
  </si>
  <si>
    <t>国投中鲁（600962）</t>
    <phoneticPr fontId="2" type="noConversion"/>
  </si>
  <si>
    <t>华英农业（002321）</t>
    <phoneticPr fontId="2" type="noConversion"/>
  </si>
  <si>
    <t>正邦科技（002157）</t>
    <phoneticPr fontId="2" type="noConversion"/>
  </si>
  <si>
    <t>农发种业（600313）</t>
    <phoneticPr fontId="2" type="noConversion"/>
  </si>
  <si>
    <t>万向德农（600371）</t>
    <phoneticPr fontId="2" type="noConversion"/>
  </si>
  <si>
    <t>金新农（002548）</t>
    <phoneticPr fontId="2" type="noConversion"/>
  </si>
  <si>
    <t>唐人神（002567）</t>
    <phoneticPr fontId="2" type="noConversion"/>
  </si>
  <si>
    <t>壹桥苗业（002447）</t>
    <phoneticPr fontId="2" type="noConversion"/>
  </si>
  <si>
    <t>新赛股份（600540）</t>
    <phoneticPr fontId="2" type="noConversion"/>
  </si>
  <si>
    <t>开创国际（600097）</t>
    <phoneticPr fontId="2" type="noConversion"/>
  </si>
  <si>
    <t>ST民和（002234）</t>
    <phoneticPr fontId="2" type="noConversion"/>
  </si>
  <si>
    <t>云投生态（002200）</t>
    <phoneticPr fontId="2" type="noConversion"/>
  </si>
  <si>
    <t>福成五丰（600965）</t>
    <phoneticPr fontId="2" type="noConversion"/>
  </si>
  <si>
    <t>ST景谷（600265）</t>
    <phoneticPr fontId="2" type="noConversion"/>
  </si>
  <si>
    <t>华资实业（600191）</t>
    <phoneticPr fontId="2" type="noConversion"/>
  </si>
  <si>
    <t>金新农（002548）</t>
    <phoneticPr fontId="2" type="noConversion"/>
  </si>
  <si>
    <t>公布股票激励计划首次授予激励对象名单。</t>
    <phoneticPr fontId="2" type="noConversion"/>
  </si>
  <si>
    <t>獐子岛（002100）</t>
    <phoneticPr fontId="2" type="noConversion"/>
  </si>
  <si>
    <t>关于海洋牧场灾情说明会的公告。</t>
    <phoneticPr fontId="2" type="noConversion"/>
  </si>
  <si>
    <t>中牧股份（600195）</t>
    <phoneticPr fontId="2" type="noConversion"/>
  </si>
  <si>
    <t xml:space="preserve">因转基因玉米问题先正达遭起诉
</t>
    <phoneticPr fontId="2" type="noConversion"/>
  </si>
  <si>
    <t>美国玉米种植户向先正达公司(Syngenta)旗下的三家子公司提起诉讼，指控这些公司向农户出售未经中国政府批准的转基因玉米种子，招致中方禁止进口几乎全部美国玉米，破坏了玉米市场。
农户向芝加哥联邦法院提交的诉讼书称，先正达公司研发的转基因玉米占到美国种植面积的3%左右，因而没有办法确保出口玉米不混有少量的转基因成分。
中国是美国玉米的第三大玉米进口国。中国拒收美国玉米导致2013/14年度市场价格急剧下跌，造成的销售及收入损失超过了10亿美元。
此次农户针对的是先正达公司研发的抗虫害转基因玉米――Agrisure Viptera玉米和Agrisure Duracade玉米种子。七周前美国粮食出口巨头嘉吉集团向路易斯安纳州法院起诉先正达麾下种子公司，要求先正达赔偿损失9000万美元。
其他农户已经起诉先正达公司。一个联邦法官小组将于12月4日在南卡罗莱纳州的查尔斯顿考虑合并这些案件。
农户们在起诉中称，先正达公司决定今年投放Duracade转基因种子是鲁莽的行为，而Viptera转基因玉米已经破坏了出口市场。
农户指控先正达公司利用错误的广告妨害公众利益，并损害农户的商业关系，农户们希望过去一年内种植、收获或销售非转基因玉米的农户作为一个整体向法院起诉，附属类别包括伊利诺斯州、衣阿华州、威斯康星州、肯塔基州、阿拉巴马州和南达科他州。
（资料来源：博易大师 ）</t>
    <phoneticPr fontId="2" type="noConversion"/>
  </si>
  <si>
    <t xml:space="preserve">习近平：全面建成小康不能丢了农村
</t>
    <phoneticPr fontId="2" type="noConversion"/>
  </si>
  <si>
    <t>11月1日至2日，中共中央总书记、国家主席、中央军委主席习近平在福建省委书记尤权、省长苏树林陪同下，来到福建省平潭综合实验区和福州市，深入口岸、码头、企业、社区考察，就推动经济社会发展、推进依法治国、推进作风建设进行深入调研。
习近平强调，全面建成小康社会，不能丢了农村这一头。福建农业多样性资源丰富，多样性农业特点突出，要围绕建设特色现代农业，努力在提高粮食生产能力上挖掘新潜力，在优化农业结构上开辟新途径，在转变农业发展方式上寻求新突破，在促进农民增收上获得新成效，在建设新农村上迈出新步伐。
（资料来源：新华社）</t>
    <phoneticPr fontId="2" type="noConversion"/>
  </si>
  <si>
    <t xml:space="preserve">  2014中国粮食与食品安全战略峰会将于11月7-8日在北京举行。本届峰会以“以改革创新持续提升粮食与食品安全保障能力”为主题，共同探讨粮食与食品安全战略、粮食贸易、农业科技创新、农业可持续发展等重要议题，为政府科学决策提供建议。
（资料来源：网易财经）
</t>
    <phoneticPr fontId="2" type="noConversion"/>
  </si>
  <si>
    <t xml:space="preserve">    我国农业保险市场规模首次超过日本，仅次于美国跃居世界第二。来自证监会的统计数据显示，自2007年我国启动中央财政支持的农业保险试点以来，截至2013年，农险保费收入从51.8亿元增长到306.6亿元，年均增速34.5%，农业保险风险保障从1126亿元增长到9006亿元。
（来源：每日新闻）</t>
    <phoneticPr fontId="2" type="noConversion"/>
  </si>
  <si>
    <t xml:space="preserve">USDA：私人出口商向中国售出13.2万吨大豆
</t>
    <phoneticPr fontId="2" type="noConversion"/>
  </si>
  <si>
    <t xml:space="preserve">  美国农业部（USDA）周四表示，私人出口商报告向中国售出132，000吨大豆，在2014/15年度交货。美国大豆市场年度始于9月1日。美国农业部每周四发布周度出口销售报告，此外还发布每日的出口销售报告。如果出口商在单一工作日内有任何10万吨或以上的单一商品销售活动，或者向单一目的地售出的商品数量超过10万吨，须在第二个工作日美国东部时间下午3点之前，向美国农业部做出报告。如果数量低于上述要求，则每周报告一次。
（来源：USDA）
</t>
    <phoneticPr fontId="2" type="noConversion"/>
  </si>
  <si>
    <t>据美国农业部称，2013/14年度俄罗斯成为全球第五大玉米出口国，占到全球玉米出口总量的3%以上。引人注意的是，两年前俄罗斯还只是全球第九大玉米出口国。
　　2013/14年度(10月到次年9月)俄罗斯出口近400万吨玉米，是上年的两倍以上，刷新了2011/12年度创下的前期纪录202万吨。
（资料来源：APK-Inform）</t>
    <phoneticPr fontId="2" type="noConversion"/>
  </si>
  <si>
    <t xml:space="preserve">2014中国粮食与食品安全战略峰会将在北京举行
</t>
    <phoneticPr fontId="2" type="noConversion"/>
  </si>
  <si>
    <t xml:space="preserve">我国农业保险市场规模已跃居世界第二
</t>
    <phoneticPr fontId="2" type="noConversion"/>
  </si>
  <si>
    <t xml:space="preserve">俄罗斯玉米出口创纪录 跻身世界五大玉米出口国
</t>
    <phoneticPr fontId="2" type="noConversion"/>
  </si>
  <si>
    <t>隆平高科（000049）</t>
    <phoneticPr fontId="2" type="noConversion"/>
  </si>
  <si>
    <t>圣农发展（002299）</t>
    <phoneticPr fontId="2" type="noConversion"/>
  </si>
  <si>
    <t>指标名称</t>
    <phoneticPr fontId="2" type="noConversion"/>
  </si>
  <si>
    <t>CPI:当月同比</t>
    <phoneticPr fontId="2" type="noConversion"/>
  </si>
  <si>
    <t>CPI:食品:当月同比</t>
    <phoneticPr fontId="2" type="noConversion"/>
  </si>
  <si>
    <t>CPI:食品:粮食:当月同比</t>
    <phoneticPr fontId="2" type="noConversion"/>
  </si>
  <si>
    <t>CPI:食品:油脂:当月同比</t>
    <phoneticPr fontId="2" type="noConversion"/>
  </si>
  <si>
    <t>CPI:食品:肉禽及其制品:当月同比</t>
    <phoneticPr fontId="2" type="noConversion"/>
  </si>
  <si>
    <t>CPI:食品:肉禽及其制品:猪肉:当月同比</t>
    <phoneticPr fontId="2" type="noConversion"/>
  </si>
  <si>
    <t>CPI:食品:蛋:当月同比</t>
    <phoneticPr fontId="2" type="noConversion"/>
  </si>
  <si>
    <t>CPI:食品:水产品:当月同比</t>
    <phoneticPr fontId="2" type="noConversion"/>
  </si>
  <si>
    <t>CPI:食品:鲜菜:当月同比</t>
    <phoneticPr fontId="2" type="noConversion"/>
  </si>
  <si>
    <t>CPI:食品:鲜果:当月同比</t>
    <phoneticPr fontId="2" type="noConversion"/>
  </si>
  <si>
    <t>单位</t>
    <phoneticPr fontId="2" type="noConversion"/>
  </si>
  <si>
    <t>%</t>
    <phoneticPr fontId="2" type="noConversion"/>
  </si>
  <si>
    <t>指标名称</t>
    <phoneticPr fontId="2" type="noConversion"/>
  </si>
  <si>
    <t>批发平均价:活鸡</t>
    <phoneticPr fontId="2" type="noConversion"/>
  </si>
  <si>
    <t>批发平均价:鸡蛋</t>
    <phoneticPr fontId="2" type="noConversion"/>
  </si>
  <si>
    <t>零售价:白条鸡</t>
    <phoneticPr fontId="2" type="noConversion"/>
  </si>
  <si>
    <t>零售价:鸡蛋</t>
    <phoneticPr fontId="2" type="noConversion"/>
  </si>
  <si>
    <t>大宗价:白条鸡</t>
    <phoneticPr fontId="2" type="noConversion"/>
  </si>
  <si>
    <t>大宗价:鸡蛋</t>
    <phoneticPr fontId="2" type="noConversion"/>
  </si>
  <si>
    <t>单位</t>
    <phoneticPr fontId="2" type="noConversion"/>
  </si>
  <si>
    <t>元/公斤</t>
    <phoneticPr fontId="2" type="noConversion"/>
  </si>
  <si>
    <t>元/千克</t>
    <phoneticPr fontId="2" type="noConversion"/>
  </si>
  <si>
    <t>全国:定点屠宰企业屠宰量</t>
    <phoneticPr fontId="2" type="noConversion"/>
  </si>
  <si>
    <t>进口数量:猪肉:当月值</t>
    <phoneticPr fontId="2" type="noConversion"/>
  </si>
  <si>
    <t>进口单价:猪肉:当月值</t>
    <phoneticPr fontId="2" type="noConversion"/>
  </si>
  <si>
    <t>产量:鲜、冷藏肉:累计值</t>
    <phoneticPr fontId="2" type="noConversion"/>
  </si>
  <si>
    <t>产量:鲜、冷藏肉:累计同比</t>
    <phoneticPr fontId="2" type="noConversion"/>
  </si>
  <si>
    <t>单位</t>
    <phoneticPr fontId="2" type="noConversion"/>
  </si>
  <si>
    <t>万头</t>
    <phoneticPr fontId="2" type="noConversion"/>
  </si>
  <si>
    <t>千克</t>
    <phoneticPr fontId="2" type="noConversion"/>
  </si>
  <si>
    <t>美元/千克</t>
    <phoneticPr fontId="2" type="noConversion"/>
  </si>
  <si>
    <t>万吨</t>
    <phoneticPr fontId="2" type="noConversion"/>
  </si>
  <si>
    <t>%</t>
    <phoneticPr fontId="2" type="noConversion"/>
  </si>
  <si>
    <t>22个省市:平均价:仔猪</t>
    <phoneticPr fontId="2" type="noConversion"/>
  </si>
  <si>
    <t>22个省市:平均价:生猪</t>
    <phoneticPr fontId="2" type="noConversion"/>
  </si>
  <si>
    <t>22个省市:平均价:猪肉</t>
    <phoneticPr fontId="2" type="noConversion"/>
  </si>
  <si>
    <t>22个省市:平均价:玉米</t>
    <phoneticPr fontId="2" type="noConversion"/>
  </si>
  <si>
    <t>22个省市:平均价:豆粕</t>
    <phoneticPr fontId="2" type="noConversion"/>
  </si>
  <si>
    <t>22个省市:猪粮比价</t>
    <phoneticPr fontId="2" type="noConversion"/>
  </si>
  <si>
    <t>四川:平均价:母猪</t>
    <phoneticPr fontId="2" type="noConversion"/>
  </si>
  <si>
    <t>元/头</t>
    <phoneticPr fontId="2" type="noConversion"/>
  </si>
  <si>
    <t>平均价:仔猪:全国</t>
    <phoneticPr fontId="2" type="noConversion"/>
  </si>
  <si>
    <t>平均价:活猪:全国</t>
    <phoneticPr fontId="2" type="noConversion"/>
  </si>
  <si>
    <t>平均价:猪肉:全国</t>
    <phoneticPr fontId="2" type="noConversion"/>
  </si>
  <si>
    <t>生猪存栏:能繁母猪</t>
    <phoneticPr fontId="2" type="noConversion"/>
  </si>
  <si>
    <t>生猪存栏</t>
    <phoneticPr fontId="2" type="noConversion"/>
  </si>
  <si>
    <t>万头</t>
    <phoneticPr fontId="2" type="noConversion"/>
  </si>
  <si>
    <t>期货收盘价(连续):黄大豆1号</t>
    <phoneticPr fontId="2" type="noConversion"/>
  </si>
  <si>
    <t>期货收盘价(连续):CBOT大豆</t>
    <phoneticPr fontId="2" type="noConversion"/>
  </si>
  <si>
    <t>期货收盘价(连续):豆粕</t>
    <phoneticPr fontId="2" type="noConversion"/>
  </si>
  <si>
    <t>期货收盘价(连续):CBOT豆粕</t>
    <phoneticPr fontId="2" type="noConversion"/>
  </si>
  <si>
    <t>期货收盘价(连续):黄玉米</t>
    <phoneticPr fontId="2" type="noConversion"/>
  </si>
  <si>
    <t>期货收盘价(连续):CBOT玉米</t>
    <phoneticPr fontId="2" type="noConversion"/>
  </si>
  <si>
    <t>期货收盘价(连续):硬冬白小麦</t>
    <phoneticPr fontId="2" type="noConversion"/>
  </si>
  <si>
    <t>期货收盘价(连续):CBOT小麦</t>
    <phoneticPr fontId="2" type="noConversion"/>
  </si>
  <si>
    <t>期货收盘价(连续):棉花</t>
    <phoneticPr fontId="2" type="noConversion"/>
  </si>
  <si>
    <t>期货收盘价:NYMEX棉花</t>
    <phoneticPr fontId="2" type="noConversion"/>
  </si>
  <si>
    <t>期货收盘价(连续):白砂糖</t>
    <phoneticPr fontId="2" type="noConversion"/>
  </si>
  <si>
    <t>期货收盘价(连续):NYBOT糖</t>
    <phoneticPr fontId="2" type="noConversion"/>
  </si>
  <si>
    <t>单位</t>
    <phoneticPr fontId="2" type="noConversion"/>
  </si>
  <si>
    <t>元/吨</t>
    <phoneticPr fontId="2" type="noConversion"/>
  </si>
  <si>
    <t>美分/蒲式耳</t>
    <phoneticPr fontId="2" type="noConversion"/>
  </si>
  <si>
    <t>美元/短吨</t>
    <phoneticPr fontId="2" type="noConversion"/>
  </si>
  <si>
    <t>美分/磅</t>
    <phoneticPr fontId="2" type="noConversion"/>
  </si>
  <si>
    <t>农产品批发价格总指数</t>
    <phoneticPr fontId="2" type="noConversion"/>
  </si>
  <si>
    <t>菜篮子产品批发价格指数</t>
    <phoneticPr fontId="2" type="noConversion"/>
  </si>
  <si>
    <t>2000年=100</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</si>
</sst>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 #,##0.00_ ;_ * \-#,##0.00_ ;_ * &quot;-&quot;??_ ;_ @_ "/>
    <numFmt numFmtId="176" formatCode="###,###,###,###,##0.00"/>
    <numFmt numFmtId="177" formatCode="0.00_ "/>
    <numFmt numFmtId="178" formatCode="###,###,##0.000"/>
    <numFmt numFmtId="179" formatCode="yyyy\-mm\-dd;@"/>
    <numFmt numFmtId="180" formatCode="yyyy\-mm;@"/>
    <numFmt numFmtId="181" formatCode="0.00_);[Red]\(0.00\)"/>
    <numFmt numFmtId="182" formatCode="0.00_ ;[Red]\-0.00\ "/>
    <numFmt numFmtId="183" formatCode="#,##0.00_ ;[Red]\-#,##0.00\ "/>
    <numFmt numFmtId="184" formatCode="yyyy\-mm\-dd"/>
    <numFmt numFmtId="185" formatCode="#,##0.0000_ ;\-#,##0.0000\ "/>
    <numFmt numFmtId="186" formatCode="0_);[Red]\(0\)"/>
    <numFmt numFmtId="187" formatCode="#,##0_ "/>
    <numFmt numFmtId="188" formatCode="###,###,##0.00"/>
    <numFmt numFmtId="189" formatCode="#,##0.00_ "/>
    <numFmt numFmtId="190" formatCode="###,###,##0.0000"/>
    <numFmt numFmtId="191" formatCode="0.0_);[Red]\(0.0\)"/>
  </numFmts>
  <fonts count="72">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2"/>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1"/>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9"/>
      <name val="楷体_GB2312"/>
      <family val="3"/>
      <charset val="134"/>
    </font>
    <font>
      <b/>
      <sz val="9"/>
      <color indexed="81"/>
      <name val="Tahoma"/>
      <family val="2"/>
    </font>
    <font>
      <b/>
      <sz val="10"/>
      <name val="宋体"/>
      <family val="3"/>
      <charset val="134"/>
      <scheme val="minor"/>
    </font>
    <font>
      <sz val="10"/>
      <color indexed="9"/>
      <name val="Calibri"/>
      <family val="2"/>
    </font>
    <font>
      <sz val="12"/>
      <color theme="0"/>
      <name val="宋体"/>
      <family val="3"/>
      <charset val="134"/>
    </font>
    <font>
      <sz val="9"/>
      <name val="宋体"/>
      <family val="2"/>
      <charset val="134"/>
      <scheme val="minor"/>
    </font>
    <font>
      <sz val="10"/>
      <color indexed="9"/>
      <name val="宋体"/>
      <family val="3"/>
      <charset val="134"/>
    </font>
    <font>
      <b/>
      <sz val="10"/>
      <name val="宋体"/>
      <family val="3"/>
      <charset val="134"/>
    </font>
    <font>
      <b/>
      <sz val="9"/>
      <color indexed="10"/>
      <name val="楷体_GB2312"/>
      <family val="3"/>
      <charset val="134"/>
    </font>
    <font>
      <sz val="12"/>
      <color rgb="FFFF0000"/>
      <name val="宋体"/>
      <family val="3"/>
      <charset val="134"/>
    </font>
    <font>
      <b/>
      <sz val="9"/>
      <color theme="0"/>
      <name val="宋体"/>
      <family val="3"/>
      <charset val="134"/>
    </font>
    <font>
      <sz val="9"/>
      <name val="Calibri"/>
      <family val="2"/>
    </font>
    <font>
      <b/>
      <sz val="9"/>
      <color theme="0"/>
      <name val="Calibri"/>
      <family val="2"/>
    </font>
    <font>
      <sz val="11"/>
      <name val="仿宋"/>
      <family val="3"/>
      <charset val="134"/>
    </font>
    <font>
      <b/>
      <sz val="10"/>
      <color rgb="FFFF0000"/>
      <name val="Calibri"/>
      <family val="2"/>
    </font>
    <font>
      <sz val="9"/>
      <color indexed="81"/>
      <name val="Tahoma"/>
      <family val="2"/>
    </font>
    <font>
      <sz val="9"/>
      <color indexed="81"/>
      <name val="宋体"/>
      <family val="3"/>
      <charset val="134"/>
    </font>
    <font>
      <sz val="12"/>
      <color rgb="FFFFFFFF"/>
      <name val="宋体"/>
      <family val="3"/>
      <charset val="134"/>
    </font>
    <font>
      <sz val="10"/>
      <name val="黑体"/>
      <family val="3"/>
      <charset val="134"/>
    </font>
    <font>
      <b/>
      <sz val="14"/>
      <color indexed="9"/>
      <name val="宋体"/>
      <family val="3"/>
      <charset val="134"/>
    </font>
    <font>
      <b/>
      <sz val="9"/>
      <name val="Calibri"/>
      <family val="2"/>
    </font>
    <font>
      <b/>
      <sz val="10"/>
      <name val="Calibri"/>
      <family val="2"/>
    </font>
    <font>
      <b/>
      <sz val="12"/>
      <color indexed="10"/>
      <name val="宋体"/>
      <family val="3"/>
      <charset val="134"/>
    </font>
    <font>
      <b/>
      <sz val="9"/>
      <color indexed="81"/>
      <name val="宋体"/>
      <family val="3"/>
      <charset val="134"/>
    </font>
    <font>
      <sz val="10"/>
      <color indexed="64"/>
      <name val="宋体"/>
      <family val="3"/>
      <charset val="134"/>
    </font>
    <font>
      <b/>
      <sz val="12"/>
      <color indexed="9"/>
      <name val="仿宋_GB2312"/>
      <family val="3"/>
      <charset val="134"/>
    </font>
    <font>
      <sz val="10"/>
      <name val="宋体"/>
      <family val="3"/>
      <charset val="134"/>
      <scheme val="minor"/>
    </font>
    <font>
      <b/>
      <sz val="11"/>
      <name val="仿宋_GB2312"/>
      <family val="3"/>
      <charset val="134"/>
    </font>
    <font>
      <sz val="11"/>
      <color theme="1"/>
      <name val="宋体"/>
      <family val="3"/>
      <charset val="134"/>
      <scheme val="minor"/>
    </font>
    <font>
      <sz val="12"/>
      <color theme="0"/>
      <name val="Calibri"/>
      <family val="2"/>
    </font>
  </fonts>
  <fills count="34">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40"/>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theme="0"/>
        <bgColor indexed="64"/>
      </patternFill>
    </fill>
    <fill>
      <patternFill patternType="solid">
        <fgColor theme="3" tint="-0.249977111117893"/>
        <bgColor indexed="64"/>
      </patternFill>
    </fill>
    <fill>
      <patternFill patternType="solid">
        <fgColor indexed="48"/>
        <bgColor indexed="64"/>
      </patternFill>
    </fill>
    <fill>
      <patternFill patternType="solid">
        <fgColor theme="4" tint="0.79998168889431442"/>
        <bgColor indexed="64"/>
      </patternFill>
    </fill>
    <fill>
      <patternFill patternType="solid">
        <fgColor theme="0"/>
        <bgColor theme="0"/>
      </patternFill>
    </fill>
    <fill>
      <patternFill patternType="solid">
        <fgColor theme="4" tint="-0.249977111117893"/>
        <bgColor indexed="64"/>
      </patternFill>
    </fill>
    <fill>
      <patternFill patternType="solid">
        <fgColor indexed="9"/>
        <bgColor indexed="64"/>
      </patternFill>
    </fill>
    <fill>
      <patternFill patternType="solid">
        <fgColor rgb="FFFFFFFF"/>
        <bgColor theme="0"/>
      </patternFill>
    </fill>
    <fill>
      <patternFill patternType="solid">
        <fgColor rgb="FFFFFFFF"/>
        <bgColor indexed="64"/>
      </patternFill>
    </fill>
    <fill>
      <patternFill patternType="solid">
        <fgColor rgb="FF969696"/>
        <bgColor indexed="64"/>
      </patternFill>
    </fill>
    <fill>
      <patternFill patternType="solid">
        <fgColor indexed="42"/>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style="thin">
        <color indexed="64"/>
      </right>
      <top/>
      <bottom/>
      <diagonal/>
    </border>
    <border>
      <left/>
      <right/>
      <top style="thin">
        <color auto="1"/>
      </top>
      <bottom style="thin">
        <color auto="1"/>
      </bottom>
      <diagonal/>
    </border>
    <border>
      <left/>
      <right/>
      <top/>
      <bottom style="medium">
        <color indexed="64"/>
      </bottom>
      <diagonal/>
    </border>
    <border>
      <left/>
      <right style="thin">
        <color indexed="48"/>
      </right>
      <top style="medium">
        <color indexed="64"/>
      </top>
      <bottom/>
      <diagonal/>
    </border>
    <border>
      <left style="thin">
        <color indexed="48"/>
      </left>
      <right style="thin">
        <color indexed="48"/>
      </right>
      <top style="medium">
        <color indexed="64"/>
      </top>
      <bottom/>
      <diagonal/>
    </border>
    <border>
      <left style="thin">
        <color indexed="48"/>
      </left>
      <right/>
      <top style="medium">
        <color indexed="64"/>
      </top>
      <bottom style="thin">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right style="thin">
        <color indexed="48"/>
      </right>
      <top/>
      <bottom style="medium">
        <color indexed="48"/>
      </bottom>
      <diagonal/>
    </border>
    <border>
      <left style="thin">
        <color indexed="48"/>
      </left>
      <right style="thin">
        <color indexed="48"/>
      </right>
      <top/>
      <bottom style="medium">
        <color indexed="48"/>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style="thin">
        <color indexed="48"/>
      </right>
      <top/>
      <bottom/>
      <diagonal/>
    </border>
    <border>
      <left/>
      <right/>
      <top style="thin">
        <color indexed="48"/>
      </top>
      <bottom style="double">
        <color indexed="48"/>
      </bottom>
      <diagonal/>
    </border>
    <border>
      <left style="thin">
        <color indexed="48"/>
      </left>
      <right/>
      <top style="thin">
        <color indexed="48"/>
      </top>
      <bottom style="double">
        <color indexed="48"/>
      </bottom>
      <diagonal/>
    </border>
    <border>
      <left/>
      <right/>
      <top style="medium">
        <color indexed="64"/>
      </top>
      <bottom/>
      <diagonal/>
    </border>
    <border>
      <left style="thin">
        <color indexed="64"/>
      </left>
      <right/>
      <top style="thin">
        <color indexed="64"/>
      </top>
      <bottom style="medium">
        <color indexed="64"/>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132">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1" fillId="0" borderId="0"/>
    <xf numFmtId="0" fontId="18" fillId="0" borderId="0"/>
    <xf numFmtId="0" fontId="66" fillId="0" borderId="0"/>
    <xf numFmtId="43" fontId="66"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 fillId="0" borderId="0"/>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43" applyNumberFormat="0" applyAlignment="0" applyProtection="0">
      <alignment vertical="center"/>
    </xf>
    <xf numFmtId="0" fontId="24" fillId="0" borderId="0" applyNumberFormat="0" applyFill="0" applyBorder="0" applyAlignment="0" applyProtection="0">
      <alignment vertical="center"/>
    </xf>
    <xf numFmtId="0" fontId="5" fillId="0" borderId="44"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70" fillId="0" borderId="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cellStyleXfs>
  <cellXfs count="204">
    <xf numFmtId="0" fontId="0" fillId="0" borderId="0" xfId="0"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17" xfId="0" applyBorder="1" applyAlignment="1">
      <alignment vertical="center"/>
    </xf>
    <xf numFmtId="0" fontId="27" fillId="20" borderId="17" xfId="0" applyFont="1"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28" fillId="21" borderId="15" xfId="0" applyFont="1" applyFill="1" applyBorder="1" applyAlignment="1">
      <alignment vertical="center"/>
    </xf>
    <xf numFmtId="0" fontId="0" fillId="21" borderId="17" xfId="0" applyFill="1" applyBorder="1" applyAlignment="1">
      <alignment vertical="center"/>
    </xf>
    <xf numFmtId="0" fontId="0" fillId="21" borderId="0" xfId="0" applyFill="1" applyBorder="1" applyAlignment="1">
      <alignment vertical="center"/>
    </xf>
    <xf numFmtId="0" fontId="0" fillId="21" borderId="19" xfId="0" applyFill="1" applyBorder="1" applyAlignment="1">
      <alignment vertical="center"/>
    </xf>
    <xf numFmtId="0" fontId="0" fillId="21" borderId="16" xfId="0" applyFill="1" applyBorder="1" applyAlignment="1">
      <alignment vertical="center"/>
    </xf>
    <xf numFmtId="0" fontId="0" fillId="21" borderId="20" xfId="0" applyFill="1" applyBorder="1" applyAlignment="1">
      <alignment vertical="center"/>
    </xf>
    <xf numFmtId="0" fontId="0" fillId="21" borderId="21" xfId="0" applyFill="1" applyBorder="1" applyAlignment="1">
      <alignment vertical="center"/>
    </xf>
    <xf numFmtId="0" fontId="31" fillId="21" borderId="0" xfId="0" applyFont="1" applyFill="1" applyBorder="1" applyAlignment="1">
      <alignment vertical="center"/>
    </xf>
    <xf numFmtId="0" fontId="31" fillId="21" borderId="20" xfId="0" applyFont="1" applyFill="1" applyBorder="1" applyAlignment="1">
      <alignment vertical="center"/>
    </xf>
    <xf numFmtId="0" fontId="33" fillId="21" borderId="0" xfId="0" applyFont="1" applyFill="1" applyBorder="1" applyAlignment="1">
      <alignment vertical="center"/>
    </xf>
    <xf numFmtId="0" fontId="34" fillId="0" borderId="17" xfId="0" applyFont="1" applyBorder="1" applyAlignment="1">
      <alignment vertical="center"/>
    </xf>
    <xf numFmtId="0" fontId="35" fillId="0" borderId="17" xfId="0" applyFont="1" applyBorder="1" applyAlignment="1">
      <alignment vertical="center"/>
    </xf>
    <xf numFmtId="0" fontId="35" fillId="0" borderId="0" xfId="0" applyFont="1" applyBorder="1" applyAlignment="1">
      <alignment vertical="center"/>
    </xf>
    <xf numFmtId="0" fontId="35" fillId="0" borderId="19" xfId="0" applyFont="1" applyBorder="1" applyAlignment="1">
      <alignment vertical="center"/>
    </xf>
    <xf numFmtId="0" fontId="34" fillId="0" borderId="0" xfId="0" applyFont="1" applyBorder="1" applyAlignment="1">
      <alignment vertical="center"/>
    </xf>
    <xf numFmtId="0" fontId="34" fillId="0" borderId="19" xfId="0" applyFont="1" applyBorder="1" applyAlignment="1">
      <alignment vertical="center"/>
    </xf>
    <xf numFmtId="0" fontId="34" fillId="0" borderId="10" xfId="0" applyFont="1" applyBorder="1" applyAlignment="1">
      <alignment horizontal="center" vertical="center" wrapText="1"/>
    </xf>
    <xf numFmtId="0" fontId="0" fillId="20" borderId="0" xfId="0" applyFill="1" applyAlignment="1">
      <alignment vertical="center"/>
    </xf>
    <xf numFmtId="0" fontId="37" fillId="21" borderId="0" xfId="0" applyFont="1" applyFill="1" applyBorder="1" applyAlignment="1">
      <alignment vertical="center"/>
    </xf>
    <xf numFmtId="0" fontId="35" fillId="21" borderId="0" xfId="0" applyFont="1" applyFill="1" applyBorder="1" applyAlignment="1">
      <alignment vertical="center"/>
    </xf>
    <xf numFmtId="0" fontId="38" fillId="22" borderId="0" xfId="0" applyFont="1" applyFill="1" applyBorder="1" applyAlignment="1">
      <alignment vertical="center"/>
    </xf>
    <xf numFmtId="0" fontId="7" fillId="22" borderId="11" xfId="0" applyFont="1" applyFill="1" applyBorder="1" applyAlignment="1">
      <alignment vertical="center"/>
    </xf>
    <xf numFmtId="0" fontId="0" fillId="22" borderId="18" xfId="0" applyFill="1" applyBorder="1" applyAlignment="1">
      <alignment vertical="center"/>
    </xf>
    <xf numFmtId="0" fontId="32" fillId="22" borderId="18" xfId="0" applyFont="1" applyFill="1" applyBorder="1" applyAlignment="1">
      <alignment vertical="center"/>
    </xf>
    <xf numFmtId="0" fontId="0" fillId="22" borderId="12" xfId="0" applyFill="1" applyBorder="1" applyAlignment="1">
      <alignment vertical="center"/>
    </xf>
    <xf numFmtId="14" fontId="8" fillId="0" borderId="0" xfId="0" applyNumberFormat="1" applyFont="1" applyBorder="1" applyAlignment="1">
      <alignment horizontal="center" vertical="center"/>
    </xf>
    <xf numFmtId="0" fontId="0" fillId="23" borderId="0" xfId="0" applyFill="1" applyAlignment="1">
      <alignment vertical="center"/>
    </xf>
    <xf numFmtId="0" fontId="26" fillId="23" borderId="0" xfId="0" applyFont="1" applyFill="1"/>
    <xf numFmtId="14" fontId="42" fillId="24" borderId="0" xfId="0" applyNumberFormat="1" applyFont="1" applyFill="1" applyAlignment="1">
      <alignment horizontal="right" vertical="center"/>
    </xf>
    <xf numFmtId="14" fontId="8" fillId="23" borderId="0" xfId="0" applyNumberFormat="1" applyFont="1" applyFill="1" applyBorder="1" applyAlignment="1">
      <alignment horizontal="center" vertical="center"/>
    </xf>
    <xf numFmtId="14" fontId="40" fillId="24" borderId="0" xfId="0" applyNumberFormat="1" applyFont="1" applyFill="1" applyAlignment="1">
      <alignment horizontal="right" vertical="center"/>
    </xf>
    <xf numFmtId="0" fontId="42" fillId="24" borderId="0" xfId="0" applyFont="1" applyFill="1" applyAlignment="1">
      <alignment horizontal="right" vertical="center"/>
    </xf>
    <xf numFmtId="178" fontId="45" fillId="25" borderId="10" xfId="0" applyNumberFormat="1" applyFont="1" applyFill="1" applyBorder="1" applyAlignment="1">
      <alignment horizontal="center" vertical="center"/>
    </xf>
    <xf numFmtId="178" fontId="8" fillId="0" borderId="0" xfId="0" applyNumberFormat="1" applyFont="1" applyAlignment="1">
      <alignment vertical="center"/>
    </xf>
    <xf numFmtId="0" fontId="1" fillId="23" borderId="0" xfId="0" applyFont="1" applyFill="1" applyAlignment="1">
      <alignment vertical="center"/>
    </xf>
    <xf numFmtId="0" fontId="25" fillId="23" borderId="0" xfId="0" applyFont="1" applyFill="1" applyAlignment="1">
      <alignment horizontal="left" vertical="center"/>
    </xf>
    <xf numFmtId="178" fontId="0" fillId="23" borderId="0" xfId="0" applyNumberFormat="1" applyFill="1" applyAlignment="1">
      <alignment vertical="center"/>
    </xf>
    <xf numFmtId="0" fontId="8" fillId="19" borderId="10"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8" fillId="25" borderId="10" xfId="0" applyNumberFormat="1" applyFont="1" applyFill="1" applyBorder="1" applyAlignment="1">
      <alignment horizontal="center" vertical="center"/>
    </xf>
    <xf numFmtId="14" fontId="8" fillId="0" borderId="0" xfId="0" applyNumberFormat="1" applyFont="1" applyAlignment="1">
      <alignment horizontal="center" vertical="center"/>
    </xf>
    <xf numFmtId="0" fontId="46" fillId="23" borderId="0" xfId="0" applyFont="1" applyFill="1" applyAlignment="1">
      <alignment vertical="center"/>
    </xf>
    <xf numFmtId="14" fontId="50" fillId="24" borderId="0" xfId="0" applyNumberFormat="1" applyFont="1" applyFill="1" applyAlignment="1">
      <alignment horizontal="right" vertical="center"/>
    </xf>
    <xf numFmtId="176" fontId="26" fillId="26" borderId="0" xfId="0" applyNumberFormat="1" applyFont="1" applyFill="1" applyAlignment="1">
      <alignment horizontal="right" vertical="center"/>
    </xf>
    <xf numFmtId="0" fontId="41" fillId="24" borderId="0" xfId="0" applyFont="1" applyFill="1" applyAlignment="1">
      <alignment horizontal="center" vertical="center" wrapText="1"/>
    </xf>
    <xf numFmtId="0" fontId="40" fillId="24" borderId="0" xfId="0" applyFont="1" applyFill="1" applyAlignment="1">
      <alignment horizontal="center" vertical="center" wrapText="1"/>
    </xf>
    <xf numFmtId="14" fontId="40" fillId="24" borderId="0" xfId="0" applyNumberFormat="1" applyFont="1" applyFill="1" applyAlignment="1">
      <alignment horizontal="center" vertical="center" wrapText="1"/>
    </xf>
    <xf numFmtId="0" fontId="41" fillId="24" borderId="0" xfId="0" applyFont="1" applyFill="1" applyAlignment="1">
      <alignment horizontal="right" vertical="center" wrapText="1"/>
    </xf>
    <xf numFmtId="0" fontId="44" fillId="23" borderId="0" xfId="0" applyFont="1" applyFill="1" applyAlignment="1">
      <alignment vertical="center"/>
    </xf>
    <xf numFmtId="14" fontId="41" fillId="24" borderId="19" xfId="0" applyNumberFormat="1" applyFont="1" applyFill="1" applyBorder="1" applyAlignment="1">
      <alignment horizontal="right" vertical="center"/>
    </xf>
    <xf numFmtId="181" fontId="53" fillId="23" borderId="0" xfId="0" applyNumberFormat="1" applyFont="1" applyFill="1" applyAlignment="1">
      <alignment horizontal="center" vertical="center"/>
    </xf>
    <xf numFmtId="182" fontId="53" fillId="23" borderId="0" xfId="0" applyNumberFormat="1" applyFont="1" applyFill="1" applyAlignment="1">
      <alignment horizontal="center" vertical="center"/>
    </xf>
    <xf numFmtId="0" fontId="0" fillId="28" borderId="23" xfId="0" applyFill="1" applyBorder="1" applyAlignment="1">
      <alignment vertical="center"/>
    </xf>
    <xf numFmtId="0" fontId="54" fillId="28" borderId="22" xfId="0" applyFont="1" applyFill="1" applyBorder="1" applyAlignment="1">
      <alignment horizontal="center" vertical="center"/>
    </xf>
    <xf numFmtId="179" fontId="53" fillId="23" borderId="0" xfId="0" applyNumberFormat="1" applyFont="1" applyFill="1" applyAlignment="1">
      <alignment horizontal="center" vertical="center"/>
    </xf>
    <xf numFmtId="0" fontId="46" fillId="27" borderId="0" xfId="0" applyFont="1" applyFill="1" applyBorder="1" applyAlignment="1">
      <alignment vertical="center"/>
    </xf>
    <xf numFmtId="176" fontId="53" fillId="23" borderId="0" xfId="0" applyNumberFormat="1" applyFont="1" applyFill="1" applyAlignment="1">
      <alignment horizontal="right" vertical="center"/>
    </xf>
    <xf numFmtId="0" fontId="53" fillId="23" borderId="0" xfId="0" applyFont="1" applyFill="1"/>
    <xf numFmtId="177" fontId="53" fillId="23" borderId="0" xfId="0" applyNumberFormat="1" applyFont="1" applyFill="1" applyAlignment="1">
      <alignment horizontal="right" vertical="center"/>
    </xf>
    <xf numFmtId="0" fontId="9" fillId="23" borderId="0" xfId="0" applyFont="1" applyFill="1" applyAlignment="1">
      <alignment vertical="center"/>
    </xf>
    <xf numFmtId="176" fontId="53" fillId="23" borderId="0" xfId="0" applyNumberFormat="1" applyFont="1" applyFill="1" applyAlignment="1">
      <alignment horizontal="right"/>
    </xf>
    <xf numFmtId="0" fontId="55" fillId="21" borderId="0" xfId="0" applyFont="1" applyFill="1" applyBorder="1" applyAlignment="1">
      <alignment vertical="center"/>
    </xf>
    <xf numFmtId="0" fontId="49" fillId="23" borderId="0" xfId="0" applyFont="1" applyFill="1" applyAlignment="1">
      <alignment vertical="center"/>
    </xf>
    <xf numFmtId="0" fontId="41" fillId="24" borderId="24" xfId="0" applyFont="1" applyFill="1" applyBorder="1" applyAlignment="1">
      <alignment horizontal="center" vertical="center" wrapText="1"/>
    </xf>
    <xf numFmtId="0" fontId="40" fillId="24" borderId="24" xfId="0" applyFont="1" applyFill="1" applyBorder="1" applyAlignment="1">
      <alignment horizontal="center" vertical="center" wrapText="1"/>
    </xf>
    <xf numFmtId="14" fontId="40" fillId="24" borderId="24" xfId="0" applyNumberFormat="1" applyFont="1" applyFill="1" applyBorder="1" applyAlignment="1">
      <alignment horizontal="center" vertical="center" wrapText="1"/>
    </xf>
    <xf numFmtId="0" fontId="9" fillId="0" borderId="0" xfId="0" applyFont="1" applyBorder="1" applyAlignment="1">
      <alignment vertical="center"/>
    </xf>
    <xf numFmtId="0" fontId="9" fillId="0" borderId="19" xfId="0" applyFont="1" applyBorder="1" applyAlignment="1">
      <alignment vertical="center"/>
    </xf>
    <xf numFmtId="183"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19" borderId="10" xfId="0" applyNumberFormat="1" applyFont="1" applyFill="1" applyBorder="1" applyAlignment="1">
      <alignment horizontal="right" vertical="center"/>
    </xf>
    <xf numFmtId="184" fontId="8" fillId="0" borderId="0" xfId="0" applyNumberFormat="1" applyFont="1" applyBorder="1" applyAlignment="1">
      <alignment horizontal="right" vertical="center"/>
    </xf>
    <xf numFmtId="178" fontId="56" fillId="25" borderId="10" xfId="0" applyNumberFormat="1" applyFont="1" applyFill="1" applyBorder="1" applyAlignment="1">
      <alignment horizontal="right" vertical="center"/>
    </xf>
    <xf numFmtId="0" fontId="52" fillId="28" borderId="22" xfId="0" applyFont="1" applyFill="1" applyBorder="1" applyAlignment="1">
      <alignment horizontal="center" vertical="center"/>
    </xf>
    <xf numFmtId="0" fontId="52" fillId="28" borderId="0" xfId="0" applyFont="1" applyFill="1" applyBorder="1" applyAlignment="1">
      <alignment horizontal="center" vertical="center"/>
    </xf>
    <xf numFmtId="181" fontId="53" fillId="23" borderId="20" xfId="0" applyNumberFormat="1" applyFont="1" applyFill="1" applyBorder="1" applyAlignment="1">
      <alignment horizontal="center" vertical="center"/>
    </xf>
    <xf numFmtId="185" fontId="8" fillId="0" borderId="0" xfId="0" applyNumberFormat="1" applyFont="1" applyAlignment="1">
      <alignment horizontal="right" vertical="center"/>
    </xf>
    <xf numFmtId="14" fontId="41" fillId="24" borderId="24" xfId="0" applyNumberFormat="1" applyFont="1" applyFill="1" applyBorder="1" applyAlignment="1">
      <alignment horizontal="center" vertical="center" wrapText="1"/>
    </xf>
    <xf numFmtId="0" fontId="51" fillId="23" borderId="0" xfId="0" applyFont="1" applyFill="1" applyAlignment="1">
      <alignment vertical="center"/>
    </xf>
    <xf numFmtId="179" fontId="26" fillId="23" borderId="0" xfId="0" applyNumberFormat="1" applyFont="1" applyFill="1"/>
    <xf numFmtId="176" fontId="26" fillId="23" borderId="0" xfId="0" applyNumberFormat="1" applyFont="1" applyFill="1" applyAlignment="1">
      <alignment horizontal="right"/>
    </xf>
    <xf numFmtId="0" fontId="59" fillId="23" borderId="0" xfId="0" applyFont="1" applyFill="1" applyAlignment="1">
      <alignment vertical="center"/>
    </xf>
    <xf numFmtId="176" fontId="0" fillId="23" borderId="0" xfId="0" applyNumberFormat="1" applyFill="1" applyAlignment="1">
      <alignment horizontal="right" vertical="center"/>
    </xf>
    <xf numFmtId="186" fontId="53" fillId="23" borderId="0" xfId="0" applyNumberFormat="1" applyFont="1" applyFill="1" applyAlignment="1">
      <alignment horizontal="right" vertical="center"/>
    </xf>
    <xf numFmtId="186" fontId="0" fillId="23" borderId="0" xfId="0" applyNumberFormat="1" applyFill="1" applyAlignment="1">
      <alignment vertical="center"/>
    </xf>
    <xf numFmtId="187" fontId="53" fillId="23" borderId="0" xfId="0" applyNumberFormat="1" applyFont="1" applyFill="1" applyAlignment="1">
      <alignment horizontal="right" vertical="center"/>
    </xf>
    <xf numFmtId="0" fontId="54" fillId="28" borderId="25" xfId="0" applyFont="1" applyFill="1" applyBorder="1" applyAlignment="1">
      <alignment horizontal="center" vertical="center"/>
    </xf>
    <xf numFmtId="0" fontId="9" fillId="27" borderId="0" xfId="64" applyFont="1" applyFill="1" applyBorder="1" applyAlignment="1">
      <alignment vertical="center"/>
    </xf>
    <xf numFmtId="0" fontId="1" fillId="0" borderId="0" xfId="64" applyAlignment="1">
      <alignment vertical="center"/>
    </xf>
    <xf numFmtId="0" fontId="8" fillId="27" borderId="0" xfId="64" applyFont="1" applyFill="1" applyBorder="1" applyAlignment="1">
      <alignment horizontal="right" vertical="center"/>
    </xf>
    <xf numFmtId="179" fontId="8" fillId="27" borderId="0" xfId="64" applyNumberFormat="1" applyFont="1" applyFill="1" applyBorder="1" applyAlignment="1">
      <alignment horizontal="center" vertical="center"/>
    </xf>
    <xf numFmtId="0" fontId="34" fillId="0" borderId="0" xfId="64" applyFont="1" applyAlignment="1">
      <alignment horizontal="center" vertical="center"/>
    </xf>
    <xf numFmtId="0" fontId="9" fillId="29" borderId="0" xfId="64" applyFont="1" applyFill="1" applyAlignment="1">
      <alignment vertical="center"/>
    </xf>
    <xf numFmtId="0" fontId="62" fillId="29" borderId="29" xfId="65" applyFont="1" applyFill="1" applyBorder="1" applyAlignment="1">
      <alignment horizontal="center"/>
    </xf>
    <xf numFmtId="0" fontId="62" fillId="29" borderId="34" xfId="65" applyFont="1" applyFill="1" applyBorder="1" applyAlignment="1">
      <alignment horizontal="center"/>
    </xf>
    <xf numFmtId="0" fontId="62" fillId="29" borderId="35" xfId="65" applyFont="1" applyFill="1" applyBorder="1" applyAlignment="1">
      <alignment horizontal="center"/>
    </xf>
    <xf numFmtId="0" fontId="62" fillId="29" borderId="32" xfId="65" applyFont="1" applyFill="1" applyBorder="1" applyAlignment="1">
      <alignment horizontal="center"/>
    </xf>
    <xf numFmtId="177" fontId="53" fillId="29" borderId="0" xfId="65" applyNumberFormat="1" applyFont="1" applyFill="1" applyBorder="1" applyAlignment="1">
      <alignment horizontal="center"/>
    </xf>
    <xf numFmtId="188" fontId="53" fillId="29" borderId="36" xfId="65" applyNumberFormat="1" applyFont="1" applyFill="1" applyBorder="1" applyAlignment="1">
      <alignment horizontal="center"/>
    </xf>
    <xf numFmtId="183" fontId="53" fillId="29" borderId="36" xfId="65" applyNumberFormat="1" applyFont="1" applyFill="1" applyBorder="1" applyAlignment="1">
      <alignment horizontal="center"/>
    </xf>
    <xf numFmtId="181" fontId="53" fillId="29" borderId="0" xfId="64" applyNumberFormat="1" applyFont="1" applyFill="1" applyBorder="1" applyAlignment="1">
      <alignment horizontal="center" vertical="center"/>
    </xf>
    <xf numFmtId="181" fontId="53" fillId="29" borderId="37" xfId="64" applyNumberFormat="1" applyFont="1" applyFill="1" applyBorder="1" applyAlignment="1">
      <alignment horizontal="center" vertical="center"/>
    </xf>
    <xf numFmtId="181" fontId="53" fillId="29" borderId="38" xfId="64" applyNumberFormat="1" applyFont="1" applyFill="1" applyBorder="1" applyAlignment="1">
      <alignment horizontal="center" vertical="center"/>
    </xf>
    <xf numFmtId="189" fontId="53" fillId="29" borderId="0" xfId="64" applyNumberFormat="1" applyFont="1" applyFill="1" applyBorder="1" applyAlignment="1">
      <alignment horizontal="center" vertical="center"/>
    </xf>
    <xf numFmtId="190" fontId="46" fillId="0" borderId="0" xfId="64" applyNumberFormat="1" applyFont="1" applyAlignment="1">
      <alignment vertical="center"/>
    </xf>
    <xf numFmtId="0" fontId="46" fillId="0" borderId="0" xfId="64" applyFont="1" applyAlignment="1">
      <alignment vertical="center"/>
    </xf>
    <xf numFmtId="0" fontId="53" fillId="29" borderId="39" xfId="65" applyFont="1" applyFill="1" applyBorder="1" applyAlignment="1">
      <alignment horizontal="center" vertical="center" wrapText="1"/>
    </xf>
    <xf numFmtId="177" fontId="53" fillId="29" borderId="39" xfId="65" applyNumberFormat="1" applyFont="1" applyFill="1" applyBorder="1" applyAlignment="1">
      <alignment horizontal="center"/>
    </xf>
    <xf numFmtId="177" fontId="53" fillId="29" borderId="39" xfId="65" applyNumberFormat="1" applyFont="1" applyFill="1" applyBorder="1" applyAlignment="1">
      <alignment horizontal="center" vertical="center"/>
    </xf>
    <xf numFmtId="177" fontId="25" fillId="29" borderId="39" xfId="65" applyNumberFormat="1" applyFont="1" applyFill="1" applyBorder="1" applyAlignment="1">
      <alignment horizontal="center" vertical="center"/>
    </xf>
    <xf numFmtId="191" fontId="62" fillId="29" borderId="39" xfId="65" applyNumberFormat="1" applyFont="1" applyFill="1" applyBorder="1" applyAlignment="1">
      <alignment horizontal="center" vertical="center"/>
    </xf>
    <xf numFmtId="177" fontId="62" fillId="29" borderId="39" xfId="65" applyNumberFormat="1" applyFont="1" applyFill="1" applyBorder="1" applyAlignment="1">
      <alignment horizontal="center" vertical="center"/>
    </xf>
    <xf numFmtId="191" fontId="62" fillId="29" borderId="40" xfId="65" applyNumberFormat="1" applyFont="1" applyFill="1" applyBorder="1" applyAlignment="1">
      <alignment horizontal="center" vertical="center"/>
    </xf>
    <xf numFmtId="0" fontId="63" fillId="0" borderId="0" xfId="64" applyFont="1" applyAlignment="1">
      <alignment vertical="center"/>
    </xf>
    <xf numFmtId="0" fontId="9" fillId="29" borderId="0" xfId="64" applyFont="1" applyFill="1" applyBorder="1" applyAlignment="1">
      <alignment vertical="center"/>
    </xf>
    <xf numFmtId="0" fontId="0" fillId="31" borderId="0" xfId="0" applyFill="1" applyAlignment="1">
      <alignment vertical="center"/>
    </xf>
    <xf numFmtId="0" fontId="51" fillId="31" borderId="0" xfId="0" applyFont="1" applyFill="1" applyAlignment="1">
      <alignment vertical="center"/>
    </xf>
    <xf numFmtId="0" fontId="0" fillId="32" borderId="0" xfId="0" applyFill="1" applyBorder="1" applyAlignment="1">
      <alignment vertical="center"/>
    </xf>
    <xf numFmtId="0" fontId="0" fillId="32" borderId="19" xfId="0" applyFill="1" applyBorder="1" applyAlignment="1">
      <alignment vertical="center"/>
    </xf>
    <xf numFmtId="181" fontId="53" fillId="0" borderId="0" xfId="0" applyNumberFormat="1" applyFont="1" applyFill="1" applyAlignment="1">
      <alignment horizontal="center" vertical="center"/>
    </xf>
    <xf numFmtId="0" fontId="46" fillId="0" borderId="0" xfId="0" applyFont="1" applyFill="1" applyBorder="1" applyAlignment="1">
      <alignment vertical="center"/>
    </xf>
    <xf numFmtId="0" fontId="0" fillId="0" borderId="0" xfId="0" applyFill="1" applyAlignment="1">
      <alignment vertical="center"/>
    </xf>
    <xf numFmtId="0" fontId="60" fillId="0" borderId="0" xfId="0" applyFont="1" applyFill="1" applyBorder="1" applyAlignment="1">
      <alignment vertical="center"/>
    </xf>
    <xf numFmtId="179" fontId="0" fillId="23" borderId="0" xfId="0" applyNumberFormat="1" applyFill="1" applyAlignment="1">
      <alignment vertical="center"/>
    </xf>
    <xf numFmtId="0" fontId="64" fillId="23" borderId="0" xfId="0" applyFont="1" applyFill="1" applyAlignment="1">
      <alignment vertical="center"/>
    </xf>
    <xf numFmtId="14" fontId="0" fillId="0" borderId="0" xfId="0" applyNumberFormat="1" applyFill="1" applyAlignment="1">
      <alignment vertical="center"/>
    </xf>
    <xf numFmtId="49" fontId="53" fillId="31" borderId="0" xfId="0" applyNumberFormat="1" applyFont="1" applyFill="1" applyBorder="1" applyAlignment="1">
      <alignment horizontal="right" vertical="center"/>
    </xf>
    <xf numFmtId="0" fontId="53" fillId="31" borderId="0" xfId="0" applyFont="1" applyFill="1" applyAlignment="1">
      <alignment vertical="center"/>
    </xf>
    <xf numFmtId="181" fontId="53" fillId="31" borderId="0" xfId="0" applyNumberFormat="1" applyFont="1" applyFill="1" applyAlignment="1">
      <alignment horizontal="center" vertical="center"/>
    </xf>
    <xf numFmtId="49" fontId="53" fillId="31" borderId="13" xfId="0" applyNumberFormat="1" applyFont="1" applyFill="1" applyBorder="1" applyAlignment="1">
      <alignment horizontal="right" vertical="center"/>
    </xf>
    <xf numFmtId="0" fontId="53" fillId="31" borderId="14" xfId="0" applyFont="1" applyFill="1" applyBorder="1" applyAlignment="1">
      <alignment vertical="center"/>
    </xf>
    <xf numFmtId="181" fontId="53" fillId="31" borderId="14" xfId="0" applyNumberFormat="1" applyFont="1" applyFill="1" applyBorder="1" applyAlignment="1">
      <alignment horizontal="center" vertical="center"/>
    </xf>
    <xf numFmtId="49" fontId="53" fillId="31" borderId="16" xfId="0" applyNumberFormat="1" applyFont="1" applyFill="1" applyBorder="1" applyAlignment="1">
      <alignment horizontal="right" vertical="center"/>
    </xf>
    <xf numFmtId="0" fontId="53" fillId="31" borderId="20" xfId="0" applyFont="1" applyFill="1" applyBorder="1" applyAlignment="1">
      <alignment vertical="center"/>
    </xf>
    <xf numFmtId="181" fontId="53" fillId="31" borderId="20" xfId="0" applyNumberFormat="1" applyFont="1" applyFill="1" applyBorder="1" applyAlignment="1">
      <alignment horizontal="center" vertical="center"/>
    </xf>
    <xf numFmtId="49" fontId="53" fillId="31" borderId="0" xfId="0" applyNumberFormat="1" applyFont="1" applyFill="1" applyAlignment="1">
      <alignment horizontal="right" vertical="center"/>
    </xf>
    <xf numFmtId="0" fontId="2" fillId="31" borderId="23" xfId="0" applyFont="1" applyFill="1" applyBorder="1" applyAlignment="1">
      <alignment vertical="center"/>
    </xf>
    <xf numFmtId="49" fontId="53" fillId="30" borderId="0" xfId="0" applyNumberFormat="1" applyFont="1" applyFill="1" applyBorder="1" applyAlignment="1">
      <alignment horizontal="right" vertical="center"/>
    </xf>
    <xf numFmtId="49" fontId="53" fillId="30" borderId="16" xfId="0" applyNumberFormat="1" applyFont="1" applyFill="1" applyBorder="1" applyAlignment="1">
      <alignment horizontal="right" vertical="center"/>
    </xf>
    <xf numFmtId="0" fontId="51" fillId="0" borderId="0" xfId="0" applyFont="1" applyFill="1" applyBorder="1" applyAlignment="1">
      <alignment vertical="center"/>
    </xf>
    <xf numFmtId="0" fontId="45" fillId="25" borderId="10" xfId="0" applyNumberFormat="1" applyFont="1" applyFill="1" applyBorder="1" applyAlignment="1">
      <alignment horizontal="right" vertical="center"/>
    </xf>
    <xf numFmtId="0" fontId="41" fillId="24" borderId="19" xfId="0" applyNumberFormat="1" applyFont="1" applyFill="1" applyBorder="1" applyAlignment="1">
      <alignment horizontal="right" vertical="center"/>
    </xf>
    <xf numFmtId="0" fontId="1" fillId="0" borderId="0" xfId="68" applyAlignment="1">
      <alignment vertical="center"/>
    </xf>
    <xf numFmtId="0" fontId="67" fillId="25" borderId="41" xfId="69" applyFont="1" applyFill="1" applyBorder="1" applyAlignment="1">
      <alignment horizontal="center" vertical="center"/>
    </xf>
    <xf numFmtId="0" fontId="68" fillId="23" borderId="0" xfId="69" applyFont="1" applyFill="1" applyAlignment="1">
      <alignment vertical="center"/>
    </xf>
    <xf numFmtId="0" fontId="68" fillId="0" borderId="0" xfId="69" applyFont="1" applyAlignment="1">
      <alignment vertical="center"/>
    </xf>
    <xf numFmtId="0" fontId="35" fillId="0" borderId="0" xfId="68" applyFont="1" applyAlignment="1">
      <alignment vertical="center" wrapText="1"/>
    </xf>
    <xf numFmtId="0" fontId="9" fillId="23" borderId="0" xfId="69" applyFont="1" applyFill="1" applyAlignment="1">
      <alignment vertical="center"/>
    </xf>
    <xf numFmtId="0" fontId="71" fillId="23" borderId="0" xfId="69" applyFont="1" applyFill="1" applyAlignment="1">
      <alignment vertical="center"/>
    </xf>
    <xf numFmtId="0" fontId="71" fillId="0" borderId="0" xfId="69" applyFont="1" applyAlignment="1">
      <alignment vertical="center"/>
    </xf>
    <xf numFmtId="0" fontId="9" fillId="0" borderId="0" xfId="69" applyFont="1" applyAlignment="1">
      <alignment vertical="center"/>
    </xf>
    <xf numFmtId="0" fontId="1" fillId="23" borderId="0" xfId="69" applyFont="1" applyFill="1" applyAlignment="1">
      <alignment vertical="center"/>
    </xf>
    <xf numFmtId="0" fontId="1" fillId="23" borderId="0" xfId="69" applyFont="1" applyFill="1" applyBorder="1" applyAlignment="1">
      <alignment vertical="center"/>
    </xf>
    <xf numFmtId="0" fontId="1" fillId="23" borderId="0" xfId="69" applyFill="1" applyAlignment="1">
      <alignment vertical="center"/>
    </xf>
    <xf numFmtId="0" fontId="69" fillId="19" borderId="42" xfId="69" applyNumberFormat="1" applyFont="1" applyFill="1" applyBorder="1" applyAlignment="1">
      <alignment vertical="top" wrapText="1"/>
    </xf>
    <xf numFmtId="0" fontId="35" fillId="0" borderId="0" xfId="124" applyFont="1" applyAlignment="1">
      <alignment vertical="top" wrapText="1"/>
    </xf>
    <xf numFmtId="0" fontId="35" fillId="23" borderId="0" xfId="124" applyFont="1" applyFill="1" applyAlignment="1">
      <alignment vertical="top" wrapText="1"/>
    </xf>
    <xf numFmtId="0" fontId="69" fillId="33" borderId="42" xfId="69" applyNumberFormat="1" applyFont="1" applyFill="1" applyBorder="1" applyAlignment="1">
      <alignment vertical="center"/>
    </xf>
    <xf numFmtId="0" fontId="35" fillId="33" borderId="0" xfId="68" applyFont="1" applyFill="1" applyAlignment="1">
      <alignment vertical="center" wrapText="1"/>
    </xf>
    <xf numFmtId="0" fontId="29" fillId="0" borderId="0" xfId="0" applyFont="1" applyBorder="1" applyAlignment="1">
      <alignment horizontal="center" vertical="center"/>
    </xf>
    <xf numFmtId="0" fontId="29" fillId="0" borderId="19" xfId="0" applyFont="1" applyBorder="1" applyAlignment="1">
      <alignment horizontal="center" vertical="center"/>
    </xf>
    <xf numFmtId="0" fontId="39" fillId="21" borderId="17" xfId="0" applyFont="1" applyFill="1" applyBorder="1" applyAlignment="1">
      <alignment horizontal="center" vertical="center"/>
    </xf>
    <xf numFmtId="0" fontId="39" fillId="21" borderId="0" xfId="0" applyFont="1" applyFill="1" applyBorder="1" applyAlignment="1">
      <alignment horizontal="center" vertical="center"/>
    </xf>
    <xf numFmtId="0" fontId="39" fillId="21" borderId="19" xfId="0" applyFont="1" applyFill="1" applyBorder="1" applyAlignment="1">
      <alignment horizontal="center" vertical="center"/>
    </xf>
    <xf numFmtId="0" fontId="0" fillId="0" borderId="0" xfId="0" applyBorder="1" applyAlignment="1">
      <alignment horizontal="center" vertical="center"/>
    </xf>
    <xf numFmtId="0" fontId="30" fillId="0" borderId="17" xfId="0" applyFont="1" applyBorder="1" applyAlignment="1">
      <alignment horizontal="center" vertical="center"/>
    </xf>
    <xf numFmtId="0" fontId="30" fillId="0" borderId="0" xfId="0" applyFont="1" applyBorder="1" applyAlignment="1">
      <alignment horizontal="center" vertical="center"/>
    </xf>
    <xf numFmtId="0" fontId="30" fillId="0" borderId="19" xfId="0" applyFont="1" applyBorder="1" applyAlignment="1">
      <alignment horizontal="center" vertical="center"/>
    </xf>
    <xf numFmtId="14" fontId="36" fillId="22" borderId="18" xfId="0" applyNumberFormat="1" applyFont="1" applyFill="1" applyBorder="1" applyAlignment="1">
      <alignment horizontal="center" vertical="center"/>
    </xf>
    <xf numFmtId="0" fontId="36" fillId="22" borderId="18" xfId="0" applyFont="1" applyFill="1" applyBorder="1" applyAlignment="1">
      <alignment horizontal="center" vertical="center"/>
    </xf>
    <xf numFmtId="0" fontId="36" fillId="22" borderId="12" xfId="0" applyFont="1" applyFill="1" applyBorder="1" applyAlignment="1">
      <alignment horizontal="center" vertical="center"/>
    </xf>
    <xf numFmtId="0" fontId="61" fillId="25" borderId="0" xfId="64" applyFont="1" applyFill="1" applyBorder="1" applyAlignment="1">
      <alignment horizontal="center" vertical="center"/>
    </xf>
    <xf numFmtId="0" fontId="61" fillId="25" borderId="26" xfId="64" applyFont="1" applyFill="1" applyBorder="1" applyAlignment="1">
      <alignment horizontal="center" vertical="center"/>
    </xf>
    <xf numFmtId="0" fontId="25" fillId="29" borderId="27" xfId="65" applyFont="1" applyFill="1" applyBorder="1" applyAlignment="1">
      <alignment horizontal="center" vertical="center" wrapText="1"/>
    </xf>
    <xf numFmtId="0" fontId="25" fillId="29" borderId="32" xfId="65" applyFont="1" applyFill="1" applyBorder="1" applyAlignment="1">
      <alignment horizontal="center" vertical="center" wrapText="1"/>
    </xf>
    <xf numFmtId="0" fontId="25" fillId="29" borderId="28" xfId="65" applyFont="1" applyFill="1" applyBorder="1" applyAlignment="1">
      <alignment horizontal="center" vertical="center" wrapText="1"/>
    </xf>
    <xf numFmtId="0" fontId="25" fillId="29" borderId="33" xfId="65" applyFont="1" applyFill="1" applyBorder="1" applyAlignment="1">
      <alignment horizontal="center" vertical="center" wrapText="1"/>
    </xf>
    <xf numFmtId="0" fontId="62" fillId="29" borderId="29" xfId="65" applyFont="1" applyFill="1" applyBorder="1" applyAlignment="1">
      <alignment horizontal="center"/>
    </xf>
    <xf numFmtId="0" fontId="62" fillId="29" borderId="30" xfId="65" applyFont="1" applyFill="1" applyBorder="1" applyAlignment="1">
      <alignment horizontal="center"/>
    </xf>
    <xf numFmtId="0" fontId="62" fillId="29" borderId="31" xfId="65" applyFont="1" applyFill="1" applyBorder="1" applyAlignment="1">
      <alignment horizontal="center"/>
    </xf>
    <xf numFmtId="0" fontId="53" fillId="31" borderId="10" xfId="0" applyFont="1" applyFill="1" applyBorder="1" applyAlignment="1">
      <alignment horizontal="center" vertical="center"/>
    </xf>
    <xf numFmtId="0" fontId="53" fillId="30" borderId="10" xfId="0" applyFont="1" applyFill="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left" vertical="center" wrapText="1"/>
    </xf>
    <xf numFmtId="0" fontId="34" fillId="0" borderId="18" xfId="0" applyFont="1" applyBorder="1" applyAlignment="1">
      <alignment horizontal="left" vertical="center" wrapText="1"/>
    </xf>
    <xf numFmtId="0" fontId="34" fillId="0" borderId="12" xfId="0" applyFont="1" applyBorder="1" applyAlignment="1">
      <alignment horizontal="left" vertical="center" wrapText="1"/>
    </xf>
    <xf numFmtId="0" fontId="34" fillId="0" borderId="10" xfId="0" applyFont="1" applyBorder="1" applyAlignment="1">
      <alignment horizontal="left" vertical="center" wrapText="1"/>
    </xf>
    <xf numFmtId="0" fontId="34" fillId="0" borderId="10" xfId="0" applyFont="1" applyBorder="1" applyAlignment="1">
      <alignment horizontal="center" vertical="center" wrapText="1"/>
    </xf>
  </cellXfs>
  <cellStyles count="132">
    <cellStyle name="_x000a_386grabber=M" xfId="1"/>
    <cellStyle name="_x000a_386grabber=M 2" xfId="70"/>
    <cellStyle name="_x000a_386grabber=M 2 2" xfId="71"/>
    <cellStyle name="_x000a_386grabber=M 3" xfId="72"/>
    <cellStyle name="?" xfId="2"/>
    <cellStyle name="? 2" xfId="73"/>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4"/>
    <cellStyle name="20% - Accent2" xfId="9"/>
    <cellStyle name="20% - Accent2 2" xfId="75"/>
    <cellStyle name="20% - Accent3" xfId="10"/>
    <cellStyle name="20% - Accent3 2" xfId="76"/>
    <cellStyle name="20% - Accent4" xfId="11"/>
    <cellStyle name="20% - Accent4 2" xfId="77"/>
    <cellStyle name="20% - Accent5" xfId="12"/>
    <cellStyle name="20% - Accent5 2" xfId="78"/>
    <cellStyle name="20% - Accent6" xfId="13"/>
    <cellStyle name="20% - Accent6 2" xfId="79"/>
    <cellStyle name="40% - Accent1" xfId="14"/>
    <cellStyle name="40% - Accent1 2" xfId="80"/>
    <cellStyle name="40% - Accent2" xfId="15"/>
    <cellStyle name="40% - Accent2 2" xfId="81"/>
    <cellStyle name="40% - Accent3" xfId="16"/>
    <cellStyle name="40% - Accent3 2" xfId="82"/>
    <cellStyle name="40% - Accent4" xfId="17"/>
    <cellStyle name="40% - Accent4 2" xfId="83"/>
    <cellStyle name="40% - Accent5" xfId="18"/>
    <cellStyle name="40% - Accent5 2" xfId="84"/>
    <cellStyle name="40% - Accent6" xfId="19"/>
    <cellStyle name="40% - Accent6 2" xfId="85"/>
    <cellStyle name="60% - Accent1" xfId="20"/>
    <cellStyle name="60% - Accent1 2" xfId="86"/>
    <cellStyle name="60% - Accent2" xfId="21"/>
    <cellStyle name="60% - Accent2 2" xfId="87"/>
    <cellStyle name="60% - Accent3" xfId="22"/>
    <cellStyle name="60% - Accent3 2" xfId="88"/>
    <cellStyle name="60% - Accent4" xfId="23"/>
    <cellStyle name="60% - Accent4 2" xfId="89"/>
    <cellStyle name="60% - Accent5" xfId="24"/>
    <cellStyle name="60% - Accent5 2" xfId="90"/>
    <cellStyle name="60% - Accent6" xfId="25"/>
    <cellStyle name="60% - Accent6 2" xfId="91"/>
    <cellStyle name="Accent1" xfId="26"/>
    <cellStyle name="Accent1 2" xfId="92"/>
    <cellStyle name="Accent2" xfId="27"/>
    <cellStyle name="Accent2 2" xfId="93"/>
    <cellStyle name="Accent3" xfId="28"/>
    <cellStyle name="Accent3 2" xfId="94"/>
    <cellStyle name="Accent4" xfId="29"/>
    <cellStyle name="Accent4 2" xfId="95"/>
    <cellStyle name="Accent5" xfId="30"/>
    <cellStyle name="Accent5 2" xfId="96"/>
    <cellStyle name="Accent6" xfId="31"/>
    <cellStyle name="Accent6 2" xfId="97"/>
    <cellStyle name="AFE" xfId="98"/>
    <cellStyle name="Bad" xfId="32"/>
    <cellStyle name="Bad 2" xfId="99"/>
    <cellStyle name="Calculation" xfId="33"/>
    <cellStyle name="Calculation 2" xfId="100"/>
    <cellStyle name="Check Cell" xfId="34"/>
    <cellStyle name="Check Cell 2" xfId="101"/>
    <cellStyle name="Explanatory Text" xfId="35"/>
    <cellStyle name="Explanatory Text 2" xfId="102"/>
    <cellStyle name="Good" xfId="36"/>
    <cellStyle name="Good 2" xfId="103"/>
    <cellStyle name="Heading 1" xfId="37"/>
    <cellStyle name="Heading 1 2" xfId="104"/>
    <cellStyle name="Heading 2" xfId="38"/>
    <cellStyle name="Heading 2 2" xfId="105"/>
    <cellStyle name="Heading 3" xfId="39"/>
    <cellStyle name="Heading 3 2" xfId="106"/>
    <cellStyle name="Heading 4" xfId="40"/>
    <cellStyle name="Heading 4 2" xfId="107"/>
    <cellStyle name="Input" xfId="41"/>
    <cellStyle name="Input 2" xfId="108"/>
    <cellStyle name="Linked Cell" xfId="42"/>
    <cellStyle name="Linked Cell 2" xfId="109"/>
    <cellStyle name="Neutral" xfId="43"/>
    <cellStyle name="Neutral 2" xfId="110"/>
    <cellStyle name="Note" xfId="44"/>
    <cellStyle name="Note 2" xfId="111"/>
    <cellStyle name="Output" xfId="45"/>
    <cellStyle name="Output 2" xfId="112"/>
    <cellStyle name="Title" xfId="46"/>
    <cellStyle name="Title 2" xfId="113"/>
    <cellStyle name="Total" xfId="47"/>
    <cellStyle name="Total 2" xfId="114"/>
    <cellStyle name="Warning Text" xfId="48"/>
    <cellStyle name="Warning Text 2" xfId="115"/>
    <cellStyle name="差_Sheet1" xfId="49"/>
    <cellStyle name="差_Sheet1 2" xfId="116"/>
    <cellStyle name="差_Sheet2" xfId="50"/>
    <cellStyle name="差_Sheet2 2" xfId="117"/>
    <cellStyle name="差_Sheet4" xfId="51"/>
    <cellStyle name="差_Sheet4 2" xfId="118"/>
    <cellStyle name="差_国内钢铁产量" xfId="52"/>
    <cellStyle name="差_国内钢铁产量 2" xfId="119"/>
    <cellStyle name="差_市场表现" xfId="53"/>
    <cellStyle name="差_市场表现 2" xfId="120"/>
    <cellStyle name="差_水泥价格-区域" xfId="54"/>
    <cellStyle name="差_水泥价格-区域 2" xfId="121"/>
    <cellStyle name="差_重点公司估值" xfId="55"/>
    <cellStyle name="差_重点公司估值 2" xfId="122"/>
    <cellStyle name="常规" xfId="0" builtinId="0"/>
    <cellStyle name="常规 2" xfId="66"/>
    <cellStyle name="常规 2 2" xfId="123"/>
    <cellStyle name="常规 2 3" xfId="124"/>
    <cellStyle name="常规 2 4" xfId="69"/>
    <cellStyle name="常规 3" xfId="68"/>
    <cellStyle name="常规 4" xfId="64"/>
    <cellStyle name="常规_钢铁公司估值比较" xfId="65"/>
    <cellStyle name="好_Sheet1" xfId="56"/>
    <cellStyle name="好_Sheet1 2" xfId="125"/>
    <cellStyle name="好_Sheet2" xfId="57"/>
    <cellStyle name="好_Sheet2 2" xfId="126"/>
    <cellStyle name="好_Sheet4" xfId="58"/>
    <cellStyle name="好_Sheet4 2" xfId="127"/>
    <cellStyle name="好_国内钢铁产量" xfId="59"/>
    <cellStyle name="好_国内钢铁产量 2" xfId="128"/>
    <cellStyle name="好_市场表现" xfId="60"/>
    <cellStyle name="好_市场表现 2" xfId="129"/>
    <cellStyle name="好_水泥价格-区域" xfId="61"/>
    <cellStyle name="好_水泥价格-区域 2" xfId="130"/>
    <cellStyle name="好_重点公司估值" xfId="62"/>
    <cellStyle name="好_重点公司估值 2" xfId="131"/>
    <cellStyle name="千位分隔 2" xfId="67"/>
    <cellStyle name="样式 1" xfId="63"/>
  </cellStyles>
  <dxfs count="48">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9696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55774278215224"/>
          <c:y val="5.1400554097404488E-2"/>
          <c:w val="0.85377559055120689"/>
          <c:h val="0.78570392242636333"/>
        </c:manualLayout>
      </c:layout>
      <c:lineChart>
        <c:grouping val="standard"/>
        <c:varyColors val="0"/>
        <c:ser>
          <c:idx val="0"/>
          <c:order val="0"/>
          <c:tx>
            <c:strRef>
              <c:f>市场及表现!$M$3</c:f>
              <c:strCache>
                <c:ptCount val="1"/>
                <c:pt idx="0">
                  <c:v>沪深300</c:v>
                </c:pt>
              </c:strCache>
            </c:strRef>
          </c:tx>
          <c:marker>
            <c:symbol val="none"/>
          </c:marker>
          <c:cat>
            <c:numRef>
              <c:f>市场及表现!$H$5:$H$813</c:f>
              <c:numCache>
                <c:formatCode>yyyy\-mm\-dd</c:formatCode>
                <c:ptCount val="809"/>
                <c:pt idx="0">
                  <c:v>41582</c:v>
                </c:pt>
                <c:pt idx="1">
                  <c:v>41583</c:v>
                </c:pt>
                <c:pt idx="2">
                  <c:v>41584</c:v>
                </c:pt>
                <c:pt idx="3">
                  <c:v>41585</c:v>
                </c:pt>
                <c:pt idx="4">
                  <c:v>41586</c:v>
                </c:pt>
                <c:pt idx="5">
                  <c:v>41589</c:v>
                </c:pt>
                <c:pt idx="6">
                  <c:v>41590</c:v>
                </c:pt>
                <c:pt idx="7">
                  <c:v>41591</c:v>
                </c:pt>
                <c:pt idx="8">
                  <c:v>41592</c:v>
                </c:pt>
                <c:pt idx="9">
                  <c:v>41593</c:v>
                </c:pt>
                <c:pt idx="10">
                  <c:v>41596</c:v>
                </c:pt>
                <c:pt idx="11">
                  <c:v>41597</c:v>
                </c:pt>
                <c:pt idx="12">
                  <c:v>41598</c:v>
                </c:pt>
                <c:pt idx="13">
                  <c:v>41599</c:v>
                </c:pt>
                <c:pt idx="14">
                  <c:v>41600</c:v>
                </c:pt>
                <c:pt idx="15">
                  <c:v>41603</c:v>
                </c:pt>
                <c:pt idx="16">
                  <c:v>41604</c:v>
                </c:pt>
                <c:pt idx="17">
                  <c:v>41605</c:v>
                </c:pt>
                <c:pt idx="18">
                  <c:v>41606</c:v>
                </c:pt>
                <c:pt idx="19">
                  <c:v>41607</c:v>
                </c:pt>
                <c:pt idx="20">
                  <c:v>41610</c:v>
                </c:pt>
                <c:pt idx="21">
                  <c:v>41611</c:v>
                </c:pt>
                <c:pt idx="22">
                  <c:v>41612</c:v>
                </c:pt>
                <c:pt idx="23">
                  <c:v>41613</c:v>
                </c:pt>
                <c:pt idx="24">
                  <c:v>41614</c:v>
                </c:pt>
                <c:pt idx="25">
                  <c:v>41617</c:v>
                </c:pt>
                <c:pt idx="26">
                  <c:v>41618</c:v>
                </c:pt>
                <c:pt idx="27">
                  <c:v>41619</c:v>
                </c:pt>
                <c:pt idx="28">
                  <c:v>41620</c:v>
                </c:pt>
                <c:pt idx="29">
                  <c:v>41621</c:v>
                </c:pt>
                <c:pt idx="30">
                  <c:v>41624</c:v>
                </c:pt>
                <c:pt idx="31">
                  <c:v>41625</c:v>
                </c:pt>
                <c:pt idx="32">
                  <c:v>41626</c:v>
                </c:pt>
                <c:pt idx="33">
                  <c:v>41627</c:v>
                </c:pt>
                <c:pt idx="34">
                  <c:v>41628</c:v>
                </c:pt>
                <c:pt idx="35">
                  <c:v>41631</c:v>
                </c:pt>
                <c:pt idx="36">
                  <c:v>41632</c:v>
                </c:pt>
                <c:pt idx="37">
                  <c:v>41633</c:v>
                </c:pt>
                <c:pt idx="38">
                  <c:v>41634</c:v>
                </c:pt>
                <c:pt idx="39">
                  <c:v>41635</c:v>
                </c:pt>
                <c:pt idx="40">
                  <c:v>41638</c:v>
                </c:pt>
                <c:pt idx="41">
                  <c:v>41639</c:v>
                </c:pt>
                <c:pt idx="42">
                  <c:v>41641</c:v>
                </c:pt>
                <c:pt idx="43">
                  <c:v>41642</c:v>
                </c:pt>
                <c:pt idx="44">
                  <c:v>41645</c:v>
                </c:pt>
                <c:pt idx="45">
                  <c:v>41646</c:v>
                </c:pt>
                <c:pt idx="46">
                  <c:v>41647</c:v>
                </c:pt>
                <c:pt idx="47">
                  <c:v>41648</c:v>
                </c:pt>
                <c:pt idx="48">
                  <c:v>41649</c:v>
                </c:pt>
                <c:pt idx="49">
                  <c:v>41652</c:v>
                </c:pt>
                <c:pt idx="50">
                  <c:v>41653</c:v>
                </c:pt>
                <c:pt idx="51">
                  <c:v>41654</c:v>
                </c:pt>
                <c:pt idx="52">
                  <c:v>41655</c:v>
                </c:pt>
                <c:pt idx="53">
                  <c:v>41656</c:v>
                </c:pt>
                <c:pt idx="54">
                  <c:v>41659</c:v>
                </c:pt>
                <c:pt idx="55">
                  <c:v>41660</c:v>
                </c:pt>
                <c:pt idx="56">
                  <c:v>41661</c:v>
                </c:pt>
                <c:pt idx="57">
                  <c:v>41662</c:v>
                </c:pt>
                <c:pt idx="58">
                  <c:v>41663</c:v>
                </c:pt>
                <c:pt idx="59">
                  <c:v>41666</c:v>
                </c:pt>
                <c:pt idx="60">
                  <c:v>41667</c:v>
                </c:pt>
                <c:pt idx="61">
                  <c:v>41668</c:v>
                </c:pt>
                <c:pt idx="62">
                  <c:v>41669</c:v>
                </c:pt>
                <c:pt idx="63">
                  <c:v>41677</c:v>
                </c:pt>
                <c:pt idx="64">
                  <c:v>41680</c:v>
                </c:pt>
                <c:pt idx="65">
                  <c:v>41681</c:v>
                </c:pt>
                <c:pt idx="66">
                  <c:v>41682</c:v>
                </c:pt>
                <c:pt idx="67">
                  <c:v>41683</c:v>
                </c:pt>
                <c:pt idx="68">
                  <c:v>41684</c:v>
                </c:pt>
                <c:pt idx="69">
                  <c:v>41687</c:v>
                </c:pt>
                <c:pt idx="70">
                  <c:v>41688</c:v>
                </c:pt>
                <c:pt idx="71">
                  <c:v>41689</c:v>
                </c:pt>
                <c:pt idx="72">
                  <c:v>41690</c:v>
                </c:pt>
                <c:pt idx="73">
                  <c:v>41691</c:v>
                </c:pt>
                <c:pt idx="74">
                  <c:v>41694</c:v>
                </c:pt>
                <c:pt idx="75">
                  <c:v>41695</c:v>
                </c:pt>
                <c:pt idx="76">
                  <c:v>41696</c:v>
                </c:pt>
                <c:pt idx="77">
                  <c:v>41697</c:v>
                </c:pt>
                <c:pt idx="78">
                  <c:v>41698</c:v>
                </c:pt>
                <c:pt idx="79">
                  <c:v>41701</c:v>
                </c:pt>
                <c:pt idx="80">
                  <c:v>41702</c:v>
                </c:pt>
                <c:pt idx="81">
                  <c:v>41703</c:v>
                </c:pt>
                <c:pt idx="82">
                  <c:v>41704</c:v>
                </c:pt>
                <c:pt idx="83">
                  <c:v>41705</c:v>
                </c:pt>
                <c:pt idx="84">
                  <c:v>41708</c:v>
                </c:pt>
                <c:pt idx="85">
                  <c:v>41709</c:v>
                </c:pt>
                <c:pt idx="86">
                  <c:v>41710</c:v>
                </c:pt>
                <c:pt idx="87">
                  <c:v>41711</c:v>
                </c:pt>
                <c:pt idx="88">
                  <c:v>41712</c:v>
                </c:pt>
                <c:pt idx="89">
                  <c:v>41715</c:v>
                </c:pt>
                <c:pt idx="90">
                  <c:v>41716</c:v>
                </c:pt>
                <c:pt idx="91">
                  <c:v>41717</c:v>
                </c:pt>
                <c:pt idx="92">
                  <c:v>41718</c:v>
                </c:pt>
                <c:pt idx="93">
                  <c:v>41719</c:v>
                </c:pt>
                <c:pt idx="94">
                  <c:v>41722</c:v>
                </c:pt>
                <c:pt idx="95">
                  <c:v>41723</c:v>
                </c:pt>
                <c:pt idx="96">
                  <c:v>41724</c:v>
                </c:pt>
                <c:pt idx="97">
                  <c:v>41725</c:v>
                </c:pt>
                <c:pt idx="98">
                  <c:v>41726</c:v>
                </c:pt>
                <c:pt idx="99">
                  <c:v>41729</c:v>
                </c:pt>
                <c:pt idx="100">
                  <c:v>41730</c:v>
                </c:pt>
                <c:pt idx="101">
                  <c:v>41731</c:v>
                </c:pt>
                <c:pt idx="102">
                  <c:v>41732</c:v>
                </c:pt>
                <c:pt idx="103">
                  <c:v>41733</c:v>
                </c:pt>
                <c:pt idx="104">
                  <c:v>41737</c:v>
                </c:pt>
                <c:pt idx="105">
                  <c:v>41738</c:v>
                </c:pt>
                <c:pt idx="106">
                  <c:v>41739</c:v>
                </c:pt>
                <c:pt idx="107">
                  <c:v>41740</c:v>
                </c:pt>
                <c:pt idx="108">
                  <c:v>41743</c:v>
                </c:pt>
                <c:pt idx="109">
                  <c:v>41744</c:v>
                </c:pt>
                <c:pt idx="110">
                  <c:v>41745</c:v>
                </c:pt>
                <c:pt idx="111">
                  <c:v>41746</c:v>
                </c:pt>
                <c:pt idx="112">
                  <c:v>41747</c:v>
                </c:pt>
                <c:pt idx="113">
                  <c:v>41750</c:v>
                </c:pt>
                <c:pt idx="114">
                  <c:v>41751</c:v>
                </c:pt>
                <c:pt idx="115">
                  <c:v>41752</c:v>
                </c:pt>
                <c:pt idx="116">
                  <c:v>41753</c:v>
                </c:pt>
                <c:pt idx="117">
                  <c:v>41754</c:v>
                </c:pt>
                <c:pt idx="118">
                  <c:v>41757</c:v>
                </c:pt>
                <c:pt idx="119">
                  <c:v>41758</c:v>
                </c:pt>
                <c:pt idx="120">
                  <c:v>41759</c:v>
                </c:pt>
                <c:pt idx="121">
                  <c:v>41764</c:v>
                </c:pt>
                <c:pt idx="122">
                  <c:v>41765</c:v>
                </c:pt>
                <c:pt idx="123">
                  <c:v>41766</c:v>
                </c:pt>
                <c:pt idx="124">
                  <c:v>41767</c:v>
                </c:pt>
                <c:pt idx="125">
                  <c:v>41768</c:v>
                </c:pt>
                <c:pt idx="126">
                  <c:v>41771</c:v>
                </c:pt>
                <c:pt idx="127">
                  <c:v>41772</c:v>
                </c:pt>
                <c:pt idx="128">
                  <c:v>41773</c:v>
                </c:pt>
                <c:pt idx="129">
                  <c:v>41774</c:v>
                </c:pt>
                <c:pt idx="130">
                  <c:v>41775</c:v>
                </c:pt>
                <c:pt idx="131">
                  <c:v>41778</c:v>
                </c:pt>
                <c:pt idx="132">
                  <c:v>41779</c:v>
                </c:pt>
                <c:pt idx="133">
                  <c:v>41780</c:v>
                </c:pt>
                <c:pt idx="134">
                  <c:v>41781</c:v>
                </c:pt>
                <c:pt idx="135">
                  <c:v>41782</c:v>
                </c:pt>
                <c:pt idx="136">
                  <c:v>41785</c:v>
                </c:pt>
                <c:pt idx="137">
                  <c:v>41786</c:v>
                </c:pt>
                <c:pt idx="138">
                  <c:v>41787</c:v>
                </c:pt>
                <c:pt idx="139">
                  <c:v>41788</c:v>
                </c:pt>
                <c:pt idx="140">
                  <c:v>41789</c:v>
                </c:pt>
                <c:pt idx="141">
                  <c:v>41793</c:v>
                </c:pt>
                <c:pt idx="142">
                  <c:v>41794</c:v>
                </c:pt>
                <c:pt idx="143">
                  <c:v>41795</c:v>
                </c:pt>
                <c:pt idx="144">
                  <c:v>41796</c:v>
                </c:pt>
                <c:pt idx="145">
                  <c:v>41799</c:v>
                </c:pt>
                <c:pt idx="146">
                  <c:v>41800</c:v>
                </c:pt>
                <c:pt idx="147">
                  <c:v>41801</c:v>
                </c:pt>
                <c:pt idx="148">
                  <c:v>41802</c:v>
                </c:pt>
                <c:pt idx="149">
                  <c:v>41803</c:v>
                </c:pt>
                <c:pt idx="150">
                  <c:v>41806</c:v>
                </c:pt>
                <c:pt idx="151">
                  <c:v>41807</c:v>
                </c:pt>
                <c:pt idx="152">
                  <c:v>41808</c:v>
                </c:pt>
                <c:pt idx="153">
                  <c:v>41809</c:v>
                </c:pt>
                <c:pt idx="154">
                  <c:v>41810</c:v>
                </c:pt>
                <c:pt idx="155">
                  <c:v>41813</c:v>
                </c:pt>
                <c:pt idx="156">
                  <c:v>41814</c:v>
                </c:pt>
                <c:pt idx="157">
                  <c:v>41815</c:v>
                </c:pt>
                <c:pt idx="158">
                  <c:v>41816</c:v>
                </c:pt>
                <c:pt idx="159">
                  <c:v>41817</c:v>
                </c:pt>
                <c:pt idx="160">
                  <c:v>41820</c:v>
                </c:pt>
                <c:pt idx="161">
                  <c:v>41821</c:v>
                </c:pt>
                <c:pt idx="162">
                  <c:v>41822</c:v>
                </c:pt>
                <c:pt idx="163">
                  <c:v>41823</c:v>
                </c:pt>
                <c:pt idx="164">
                  <c:v>41824</c:v>
                </c:pt>
                <c:pt idx="165">
                  <c:v>41827</c:v>
                </c:pt>
                <c:pt idx="166">
                  <c:v>41828</c:v>
                </c:pt>
                <c:pt idx="167">
                  <c:v>41829</c:v>
                </c:pt>
                <c:pt idx="168">
                  <c:v>41830</c:v>
                </c:pt>
                <c:pt idx="169">
                  <c:v>41831</c:v>
                </c:pt>
                <c:pt idx="170">
                  <c:v>41834</c:v>
                </c:pt>
                <c:pt idx="171">
                  <c:v>41835</c:v>
                </c:pt>
                <c:pt idx="172">
                  <c:v>41836</c:v>
                </c:pt>
                <c:pt idx="173">
                  <c:v>41837</c:v>
                </c:pt>
                <c:pt idx="174">
                  <c:v>41838</c:v>
                </c:pt>
                <c:pt idx="175">
                  <c:v>41841</c:v>
                </c:pt>
                <c:pt idx="176">
                  <c:v>41842</c:v>
                </c:pt>
                <c:pt idx="177">
                  <c:v>41843</c:v>
                </c:pt>
                <c:pt idx="178">
                  <c:v>41844</c:v>
                </c:pt>
                <c:pt idx="179">
                  <c:v>41845</c:v>
                </c:pt>
                <c:pt idx="180">
                  <c:v>41848</c:v>
                </c:pt>
                <c:pt idx="181">
                  <c:v>41849</c:v>
                </c:pt>
                <c:pt idx="182">
                  <c:v>41850</c:v>
                </c:pt>
                <c:pt idx="183">
                  <c:v>41851</c:v>
                </c:pt>
                <c:pt idx="184">
                  <c:v>41852</c:v>
                </c:pt>
                <c:pt idx="185">
                  <c:v>41855</c:v>
                </c:pt>
                <c:pt idx="186">
                  <c:v>41856</c:v>
                </c:pt>
                <c:pt idx="187">
                  <c:v>41857</c:v>
                </c:pt>
                <c:pt idx="188">
                  <c:v>41858</c:v>
                </c:pt>
                <c:pt idx="189">
                  <c:v>41859</c:v>
                </c:pt>
                <c:pt idx="190">
                  <c:v>41862</c:v>
                </c:pt>
                <c:pt idx="191">
                  <c:v>41863</c:v>
                </c:pt>
                <c:pt idx="192">
                  <c:v>41864</c:v>
                </c:pt>
                <c:pt idx="193">
                  <c:v>41865</c:v>
                </c:pt>
                <c:pt idx="194">
                  <c:v>41866</c:v>
                </c:pt>
                <c:pt idx="195">
                  <c:v>41869</c:v>
                </c:pt>
                <c:pt idx="196">
                  <c:v>41870</c:v>
                </c:pt>
                <c:pt idx="197">
                  <c:v>41871</c:v>
                </c:pt>
                <c:pt idx="198">
                  <c:v>41872</c:v>
                </c:pt>
                <c:pt idx="199">
                  <c:v>41873</c:v>
                </c:pt>
                <c:pt idx="200">
                  <c:v>41876</c:v>
                </c:pt>
                <c:pt idx="201">
                  <c:v>41877</c:v>
                </c:pt>
                <c:pt idx="202">
                  <c:v>41878</c:v>
                </c:pt>
                <c:pt idx="203">
                  <c:v>41879</c:v>
                </c:pt>
                <c:pt idx="204">
                  <c:v>41880</c:v>
                </c:pt>
                <c:pt idx="205">
                  <c:v>41883</c:v>
                </c:pt>
                <c:pt idx="206">
                  <c:v>41884</c:v>
                </c:pt>
                <c:pt idx="207">
                  <c:v>41885</c:v>
                </c:pt>
                <c:pt idx="208">
                  <c:v>41886</c:v>
                </c:pt>
                <c:pt idx="209">
                  <c:v>41887</c:v>
                </c:pt>
                <c:pt idx="210">
                  <c:v>41891</c:v>
                </c:pt>
                <c:pt idx="211">
                  <c:v>41892</c:v>
                </c:pt>
                <c:pt idx="212">
                  <c:v>41893</c:v>
                </c:pt>
                <c:pt idx="213">
                  <c:v>41894</c:v>
                </c:pt>
                <c:pt idx="214">
                  <c:v>41897</c:v>
                </c:pt>
                <c:pt idx="215">
                  <c:v>41898</c:v>
                </c:pt>
                <c:pt idx="216">
                  <c:v>41899</c:v>
                </c:pt>
                <c:pt idx="217">
                  <c:v>41900</c:v>
                </c:pt>
                <c:pt idx="218">
                  <c:v>41901</c:v>
                </c:pt>
                <c:pt idx="219">
                  <c:v>41904</c:v>
                </c:pt>
                <c:pt idx="220">
                  <c:v>41905</c:v>
                </c:pt>
                <c:pt idx="221">
                  <c:v>41906</c:v>
                </c:pt>
                <c:pt idx="222">
                  <c:v>41907</c:v>
                </c:pt>
                <c:pt idx="223">
                  <c:v>41908</c:v>
                </c:pt>
                <c:pt idx="224">
                  <c:v>41911</c:v>
                </c:pt>
                <c:pt idx="225">
                  <c:v>41912</c:v>
                </c:pt>
                <c:pt idx="226">
                  <c:v>41920</c:v>
                </c:pt>
                <c:pt idx="227">
                  <c:v>41921</c:v>
                </c:pt>
                <c:pt idx="228">
                  <c:v>41922</c:v>
                </c:pt>
                <c:pt idx="229">
                  <c:v>41925</c:v>
                </c:pt>
                <c:pt idx="230">
                  <c:v>41926</c:v>
                </c:pt>
                <c:pt idx="231">
                  <c:v>41927</c:v>
                </c:pt>
                <c:pt idx="232">
                  <c:v>41928</c:v>
                </c:pt>
                <c:pt idx="233">
                  <c:v>41929</c:v>
                </c:pt>
                <c:pt idx="234">
                  <c:v>41932</c:v>
                </c:pt>
                <c:pt idx="235">
                  <c:v>41933</c:v>
                </c:pt>
                <c:pt idx="236">
                  <c:v>41934</c:v>
                </c:pt>
                <c:pt idx="237">
                  <c:v>41935</c:v>
                </c:pt>
                <c:pt idx="238">
                  <c:v>41936</c:v>
                </c:pt>
                <c:pt idx="239">
                  <c:v>41939</c:v>
                </c:pt>
                <c:pt idx="240">
                  <c:v>41940</c:v>
                </c:pt>
                <c:pt idx="241">
                  <c:v>41941</c:v>
                </c:pt>
                <c:pt idx="242">
                  <c:v>41942</c:v>
                </c:pt>
                <c:pt idx="243">
                  <c:v>41943</c:v>
                </c:pt>
                <c:pt idx="244">
                  <c:v>41946</c:v>
                </c:pt>
                <c:pt idx="245">
                  <c:v>41947</c:v>
                </c:pt>
              </c:numCache>
            </c:numRef>
          </c:cat>
          <c:val>
            <c:numRef>
              <c:f>市场及表现!$M$5:$M$813</c:f>
              <c:numCache>
                <c:formatCode>###,###,##0.000</c:formatCode>
                <c:ptCount val="809"/>
                <c:pt idx="0">
                  <c:v>0</c:v>
                </c:pt>
                <c:pt idx="1">
                  <c:v>1.3925914972521269E-3</c:v>
                </c:pt>
                <c:pt idx="2">
                  <c:v>-1.1294484161424645E-2</c:v>
                </c:pt>
                <c:pt idx="3">
                  <c:v>-1.6762348694828844E-2</c:v>
                </c:pt>
                <c:pt idx="4">
                  <c:v>-3.0460155919837195E-2</c:v>
                </c:pt>
                <c:pt idx="5">
                  <c:v>-2.7122977381625502E-2</c:v>
                </c:pt>
                <c:pt idx="6">
                  <c:v>-1.699423723373783E-2</c:v>
                </c:pt>
                <c:pt idx="7">
                  <c:v>-3.879007953944924E-2</c:v>
                </c:pt>
                <c:pt idx="8">
                  <c:v>-3.1906938760421277E-2</c:v>
                </c:pt>
                <c:pt idx="9">
                  <c:v>-1.2485013362997233E-2</c:v>
                </c:pt>
                <c:pt idx="10">
                  <c:v>2.0352840256522287E-2</c:v>
                </c:pt>
                <c:pt idx="11">
                  <c:v>1.332056826134842E-2</c:v>
                </c:pt>
                <c:pt idx="12">
                  <c:v>1.8650223864859372E-2</c:v>
                </c:pt>
                <c:pt idx="13">
                  <c:v>1.2407297095427872E-2</c:v>
                </c:pt>
                <c:pt idx="14">
                  <c:v>7.3548995275689588E-3</c:v>
                </c:pt>
                <c:pt idx="15">
                  <c:v>3.4342188506897298E-3</c:v>
                </c:pt>
                <c:pt idx="16">
                  <c:v>2.9246521881960419E-3</c:v>
                </c:pt>
                <c:pt idx="17">
                  <c:v>1.4294332089592965E-2</c:v>
                </c:pt>
                <c:pt idx="18">
                  <c:v>2.4817114718452826E-2</c:v>
                </c:pt>
                <c:pt idx="19">
                  <c:v>2.4570943189828442E-2</c:v>
                </c:pt>
                <c:pt idx="20">
                  <c:v>1.6103650816188697E-2</c:v>
                </c:pt>
                <c:pt idx="21">
                  <c:v>2.6184080851803904E-2</c:v>
                </c:pt>
                <c:pt idx="22">
                  <c:v>3.9774345566014002E-2</c:v>
                </c:pt>
                <c:pt idx="23">
                  <c:v>3.6859775488205182E-2</c:v>
                </c:pt>
                <c:pt idx="24">
                  <c:v>3.0176176477260119E-2</c:v>
                </c:pt>
                <c:pt idx="25">
                  <c:v>2.9581752052339372E-2</c:v>
                </c:pt>
                <c:pt idx="26">
                  <c:v>3.0610967487714413E-2</c:v>
                </c:pt>
                <c:pt idx="27">
                  <c:v>1.3572621021032072E-2</c:v>
                </c:pt>
                <c:pt idx="28">
                  <c:v>1.2418219381680862E-2</c:v>
                </c:pt>
                <c:pt idx="29">
                  <c:v>1.1000002520527463E-2</c:v>
                </c:pt>
                <c:pt idx="30">
                  <c:v>-5.2641218859933447E-3</c:v>
                </c:pt>
                <c:pt idx="31">
                  <c:v>-1.0114877246105158E-2</c:v>
                </c:pt>
                <c:pt idx="32">
                  <c:v>-9.7578025032200033E-3</c:v>
                </c:pt>
                <c:pt idx="33">
                  <c:v>-2.0182704643736171E-2</c:v>
                </c:pt>
                <c:pt idx="34">
                  <c:v>-4.2982557108854125E-2</c:v>
                </c:pt>
                <c:pt idx="35">
                  <c:v>-4.0266268535329997E-2</c:v>
                </c:pt>
                <c:pt idx="36">
                  <c:v>-3.8734627932318855E-2</c:v>
                </c:pt>
                <c:pt idx="37">
                  <c:v>-3.1651105209342445E-2</c:v>
                </c:pt>
                <c:pt idx="38">
                  <c:v>-4.8360522824637764E-2</c:v>
                </c:pt>
                <c:pt idx="39">
                  <c:v>-3.233668871568196E-2</c:v>
                </c:pt>
                <c:pt idx="40">
                  <c:v>-3.4025442205562473E-2</c:v>
                </c:pt>
                <c:pt idx="41">
                  <c:v>-2.1184194275545853E-2</c:v>
                </c:pt>
                <c:pt idx="42">
                  <c:v>-2.4565061958769285E-2</c:v>
                </c:pt>
                <c:pt idx="43">
                  <c:v>-3.7671385374386634E-2</c:v>
                </c:pt>
                <c:pt idx="44">
                  <c:v>-5.9575610366761955E-2</c:v>
                </c:pt>
                <c:pt idx="45">
                  <c:v>-5.9842786292026662E-2</c:v>
                </c:pt>
                <c:pt idx="46">
                  <c:v>-5.820024247475486E-2</c:v>
                </c:pt>
                <c:pt idx="47">
                  <c:v>-6.6471773871706885E-2</c:v>
                </c:pt>
                <c:pt idx="48">
                  <c:v>-7.3768701264548708E-2</c:v>
                </c:pt>
                <c:pt idx="49">
                  <c:v>-7.8461923649858378E-2</c:v>
                </c:pt>
                <c:pt idx="50">
                  <c:v>-7.041009824176403E-2</c:v>
                </c:pt>
                <c:pt idx="51">
                  <c:v>-7.2050541619371966E-2</c:v>
                </c:pt>
                <c:pt idx="52">
                  <c:v>-7.08310263504357E-2</c:v>
                </c:pt>
                <c:pt idx="53">
                  <c:v>-8.4843479437115898E-2</c:v>
                </c:pt>
                <c:pt idx="54">
                  <c:v>-9.0092478157528078E-2</c:v>
                </c:pt>
                <c:pt idx="55">
                  <c:v>-8.1095454900619979E-2</c:v>
                </c:pt>
                <c:pt idx="56">
                  <c:v>-5.7408376721415522E-2</c:v>
                </c:pt>
                <c:pt idx="57">
                  <c:v>-6.2410363737337549E-2</c:v>
                </c:pt>
                <c:pt idx="58">
                  <c:v>-5.6617771231874392E-2</c:v>
                </c:pt>
                <c:pt idx="59">
                  <c:v>-6.9119168024250999E-2</c:v>
                </c:pt>
                <c:pt idx="60">
                  <c:v>-6.7465701920726096E-2</c:v>
                </c:pt>
                <c:pt idx="61">
                  <c:v>-6.4136084965304985E-2</c:v>
                </c:pt>
                <c:pt idx="62">
                  <c:v>-7.4777332391216311E-2</c:v>
                </c:pt>
                <c:pt idx="63">
                  <c:v>-7.0562590161372563E-2</c:v>
                </c:pt>
                <c:pt idx="64">
                  <c:v>-4.7436329372464225E-2</c:v>
                </c:pt>
                <c:pt idx="65">
                  <c:v>-3.9862984119836131E-2</c:v>
                </c:pt>
                <c:pt idx="66">
                  <c:v>-3.7475204309766141E-2</c:v>
                </c:pt>
                <c:pt idx="67">
                  <c:v>-4.2386872420135058E-2</c:v>
                </c:pt>
                <c:pt idx="68">
                  <c:v>-3.5656643648648734E-2</c:v>
                </c:pt>
                <c:pt idx="69">
                  <c:v>-2.8904990392589092E-2</c:v>
                </c:pt>
                <c:pt idx="70">
                  <c:v>-4.1173658470191055E-2</c:v>
                </c:pt>
                <c:pt idx="71">
                  <c:v>-3.016147339961206E-2</c:v>
                </c:pt>
                <c:pt idx="72">
                  <c:v>-3.9075739333757298E-2</c:v>
                </c:pt>
                <c:pt idx="73">
                  <c:v>-4.8797414274756146E-2</c:v>
                </c:pt>
                <c:pt idx="74">
                  <c:v>-6.9711492009507547E-2</c:v>
                </c:pt>
                <c:pt idx="75">
                  <c:v>-9.3488469006332453E-2</c:v>
                </c:pt>
                <c:pt idx="76">
                  <c:v>-9.1179665727630144E-2</c:v>
                </c:pt>
                <c:pt idx="77">
                  <c:v>-9.5085223238928318E-2</c:v>
                </c:pt>
                <c:pt idx="78">
                  <c:v>-8.464057696557048E-2</c:v>
                </c:pt>
                <c:pt idx="79">
                  <c:v>-7.9851994619513866E-2</c:v>
                </c:pt>
                <c:pt idx="80">
                  <c:v>-8.241327074583249E-2</c:v>
                </c:pt>
                <c:pt idx="81">
                  <c:v>-9.0939795517997801E-2</c:v>
                </c:pt>
                <c:pt idx="82">
                  <c:v>-8.688258626295664E-2</c:v>
                </c:pt>
                <c:pt idx="83">
                  <c:v>-8.9098970196441529E-2</c:v>
                </c:pt>
                <c:pt idx="84">
                  <c:v>-0.11874499570250063</c:v>
                </c:pt>
                <c:pt idx="85">
                  <c:v>-0.11417695952116702</c:v>
                </c:pt>
                <c:pt idx="86">
                  <c:v>-0.11187781826491927</c:v>
                </c:pt>
                <c:pt idx="87">
                  <c:v>-0.10087193451333232</c:v>
                </c:pt>
                <c:pt idx="88">
                  <c:v>-0.10822221307364077</c:v>
                </c:pt>
                <c:pt idx="89">
                  <c:v>-9.9735596655091907E-2</c:v>
                </c:pt>
                <c:pt idx="90">
                  <c:v>-0.10179612796550586</c:v>
                </c:pt>
                <c:pt idx="91">
                  <c:v>-0.10904810594953751</c:v>
                </c:pt>
                <c:pt idx="92">
                  <c:v>-0.12329034713546239</c:v>
                </c:pt>
                <c:pt idx="93">
                  <c:v>-9.3115010834067924E-2</c:v>
                </c:pt>
                <c:pt idx="94">
                  <c:v>-8.5655929499162786E-2</c:v>
                </c:pt>
                <c:pt idx="95">
                  <c:v>-8.6543995389114947E-2</c:v>
                </c:pt>
                <c:pt idx="96">
                  <c:v>-8.7969353745125933E-2</c:v>
                </c:pt>
                <c:pt idx="97">
                  <c:v>-9.4413502634371538E-2</c:v>
                </c:pt>
                <c:pt idx="98">
                  <c:v>-9.5985471678931789E-2</c:v>
                </c:pt>
                <c:pt idx="99">
                  <c:v>-9.8363169378614446E-2</c:v>
                </c:pt>
                <c:pt idx="100">
                  <c:v>-9.1301491228144016E-2</c:v>
                </c:pt>
                <c:pt idx="101">
                  <c:v>-8.3902902555563097E-2</c:v>
                </c:pt>
                <c:pt idx="102">
                  <c:v>-9.0506264771342049E-2</c:v>
                </c:pt>
                <c:pt idx="103">
                  <c:v>-8.1909585314397959E-2</c:v>
                </c:pt>
                <c:pt idx="104">
                  <c:v>-6.0130546525999029E-2</c:v>
                </c:pt>
                <c:pt idx="105">
                  <c:v>-5.9582751861619765E-2</c:v>
                </c:pt>
                <c:pt idx="106">
                  <c:v>-4.4820441814880763E-2</c:v>
                </c:pt>
                <c:pt idx="107">
                  <c:v>-4.612061396691558E-2</c:v>
                </c:pt>
                <c:pt idx="108">
                  <c:v>-4.6983054492966581E-2</c:v>
                </c:pt>
                <c:pt idx="109">
                  <c:v>-6.3429497062325035E-2</c:v>
                </c:pt>
                <c:pt idx="110">
                  <c:v>-6.214276772414018E-2</c:v>
                </c:pt>
                <c:pt idx="111">
                  <c:v>-6.5387106829201569E-2</c:v>
                </c:pt>
                <c:pt idx="112">
                  <c:v>-6.5523215319430839E-2</c:v>
                </c:pt>
                <c:pt idx="113">
                  <c:v>-8.1163509145734447E-2</c:v>
                </c:pt>
                <c:pt idx="114">
                  <c:v>-7.7152929651234659E-2</c:v>
                </c:pt>
                <c:pt idx="115">
                  <c:v>-7.8046456684313203E-2</c:v>
                </c:pt>
                <c:pt idx="116">
                  <c:v>-7.9808305474501906E-2</c:v>
                </c:pt>
                <c:pt idx="117">
                  <c:v>-8.9322456976694387E-2</c:v>
                </c:pt>
                <c:pt idx="118">
                  <c:v>-0.10312528618490424</c:v>
                </c:pt>
                <c:pt idx="119">
                  <c:v>-9.3252799676028286E-2</c:v>
                </c:pt>
                <c:pt idx="120">
                  <c:v>-9.3173403056727833E-2</c:v>
                </c:pt>
                <c:pt idx="121">
                  <c:v>-9.4092975541640533E-2</c:v>
                </c:pt>
                <c:pt idx="122">
                  <c:v>-9.373254009529286E-2</c:v>
                </c:pt>
                <c:pt idx="123">
                  <c:v>-0.1021393398066085</c:v>
                </c:pt>
                <c:pt idx="124">
                  <c:v>-0.10290389984431547</c:v>
                </c:pt>
                <c:pt idx="125">
                  <c:v>-0.10356973921781309</c:v>
                </c:pt>
                <c:pt idx="126">
                  <c:v>-8.4185621734341409E-2</c:v>
                </c:pt>
                <c:pt idx="127">
                  <c:v>-8.6370919160798865E-2</c:v>
                </c:pt>
                <c:pt idx="128">
                  <c:v>-8.7412737234157989E-2</c:v>
                </c:pt>
                <c:pt idx="129">
                  <c:v>-9.9296184677376775E-2</c:v>
                </c:pt>
                <c:pt idx="130">
                  <c:v>-9.8511460418894803E-2</c:v>
                </c:pt>
                <c:pt idx="131">
                  <c:v>-0.11145394954071797</c:v>
                </c:pt>
                <c:pt idx="132">
                  <c:v>-0.11119013431891567</c:v>
                </c:pt>
                <c:pt idx="133">
                  <c:v>-0.10273208387979771</c:v>
                </c:pt>
                <c:pt idx="134">
                  <c:v>-0.10484806679734215</c:v>
                </c:pt>
                <c:pt idx="135">
                  <c:v>-9.7477203928326261E-2</c:v>
                </c:pt>
                <c:pt idx="136">
                  <c:v>-9.4300498980446568E-2</c:v>
                </c:pt>
                <c:pt idx="137">
                  <c:v>-9.7953583644128317E-2</c:v>
                </c:pt>
                <c:pt idx="138">
                  <c:v>-8.8681402791232378E-2</c:v>
                </c:pt>
                <c:pt idx="139">
                  <c:v>-9.4641610381885122E-2</c:v>
                </c:pt>
                <c:pt idx="140">
                  <c:v>-9.4095496069237283E-2</c:v>
                </c:pt>
                <c:pt idx="141">
                  <c:v>-9.6845391677385928E-2</c:v>
                </c:pt>
                <c:pt idx="142">
                  <c:v>-0.10593777489504119</c:v>
                </c:pt>
                <c:pt idx="143">
                  <c:v>-9.6558051531346667E-2</c:v>
                </c:pt>
                <c:pt idx="144">
                  <c:v>-0.10323156843190429</c:v>
                </c:pt>
                <c:pt idx="145">
                  <c:v>-0.10341430668267493</c:v>
                </c:pt>
                <c:pt idx="146">
                  <c:v>-9.2077393640036753E-2</c:v>
                </c:pt>
                <c:pt idx="147">
                  <c:v>-9.2288277782305417E-2</c:v>
                </c:pt>
                <c:pt idx="148">
                  <c:v>-9.537844461602718E-2</c:v>
                </c:pt>
                <c:pt idx="149">
                  <c:v>-8.5786996934198223E-2</c:v>
                </c:pt>
                <c:pt idx="150">
                  <c:v>-7.9228164039296778E-2</c:v>
                </c:pt>
                <c:pt idx="151">
                  <c:v>-8.8546134476868765E-2</c:v>
                </c:pt>
                <c:pt idx="152">
                  <c:v>-9.2509664122894297E-2</c:v>
                </c:pt>
                <c:pt idx="153">
                  <c:v>-0.10651203509918694</c:v>
                </c:pt>
                <c:pt idx="154">
                  <c:v>-0.10238593142316565</c:v>
                </c:pt>
                <c:pt idx="155">
                  <c:v>-0.10348614171918469</c:v>
                </c:pt>
                <c:pt idx="156">
                  <c:v>-9.898657987089865E-2</c:v>
                </c:pt>
                <c:pt idx="157">
                  <c:v>-0.10379658670152836</c:v>
                </c:pt>
                <c:pt idx="158">
                  <c:v>-9.7199105716808676E-2</c:v>
                </c:pt>
                <c:pt idx="159">
                  <c:v>-9.6702561780231955E-2</c:v>
                </c:pt>
                <c:pt idx="160">
                  <c:v>-9.0460055098733338E-2</c:v>
                </c:pt>
                <c:pt idx="161">
                  <c:v>-9.0694884253171848E-2</c:v>
                </c:pt>
                <c:pt idx="162">
                  <c:v>-8.8044969573030984E-2</c:v>
                </c:pt>
                <c:pt idx="163">
                  <c:v>-8.4127649599614274E-2</c:v>
                </c:pt>
                <c:pt idx="164">
                  <c:v>-8.4756521235024862E-2</c:v>
                </c:pt>
                <c:pt idx="165">
                  <c:v>-8.5767252801356331E-2</c:v>
                </c:pt>
                <c:pt idx="166">
                  <c:v>-8.4009604890495804E-2</c:v>
                </c:pt>
                <c:pt idx="167">
                  <c:v>-9.735285790021575E-2</c:v>
                </c:pt>
                <c:pt idx="168">
                  <c:v>-9.9815833450257796E-2</c:v>
                </c:pt>
                <c:pt idx="169">
                  <c:v>-9.7647339541112821E-2</c:v>
                </c:pt>
                <c:pt idx="170">
                  <c:v>-8.7670671224900909E-2</c:v>
                </c:pt>
                <c:pt idx="171">
                  <c:v>-8.6318828257130775E-2</c:v>
                </c:pt>
                <c:pt idx="172">
                  <c:v>-8.8044549485098322E-2</c:v>
                </c:pt>
                <c:pt idx="173">
                  <c:v>-9.3841762957822317E-2</c:v>
                </c:pt>
                <c:pt idx="174">
                  <c:v>-9.0869220745286583E-2</c:v>
                </c:pt>
                <c:pt idx="175">
                  <c:v>-8.9965611601820483E-2</c:v>
                </c:pt>
                <c:pt idx="176">
                  <c:v>-7.8874029911941257E-2</c:v>
                </c:pt>
                <c:pt idx="177">
                  <c:v>-7.6716878376981934E-2</c:v>
                </c:pt>
                <c:pt idx="178">
                  <c:v>-6.0256992993773628E-2</c:v>
                </c:pt>
                <c:pt idx="179">
                  <c:v>-5.0410551936731385E-2</c:v>
                </c:pt>
                <c:pt idx="180">
                  <c:v>-2.3758913215714439E-2</c:v>
                </c:pt>
                <c:pt idx="181">
                  <c:v>-2.0620016181787215E-2</c:v>
                </c:pt>
                <c:pt idx="182">
                  <c:v>-2.4551199056986661E-2</c:v>
                </c:pt>
                <c:pt idx="183">
                  <c:v>-1.2687915834542429E-2</c:v>
                </c:pt>
                <c:pt idx="184">
                  <c:v>-2.1446329145616838E-2</c:v>
                </c:pt>
                <c:pt idx="185">
                  <c:v>-2.0307050671848348E-3</c:v>
                </c:pt>
                <c:pt idx="186">
                  <c:v>-4.6633961420805559E-3</c:v>
                </c:pt>
                <c:pt idx="187">
                  <c:v>-7.2393753460474608E-3</c:v>
                </c:pt>
                <c:pt idx="188">
                  <c:v>-2.2263400174924786E-2</c:v>
                </c:pt>
                <c:pt idx="189">
                  <c:v>-2.0718736845996677E-2</c:v>
                </c:pt>
                <c:pt idx="190">
                  <c:v>-6.3454282250360317E-3</c:v>
                </c:pt>
                <c:pt idx="191">
                  <c:v>-9.8308978035283046E-3</c:v>
                </c:pt>
                <c:pt idx="192">
                  <c:v>-9.0541552157699101E-3</c:v>
                </c:pt>
                <c:pt idx="193">
                  <c:v>-1.8697693801266513E-2</c:v>
                </c:pt>
                <c:pt idx="194">
                  <c:v>-8.3257227402839806E-3</c:v>
                </c:pt>
                <c:pt idx="195">
                  <c:v>-2.4751581000935774E-3</c:v>
                </c:pt>
                <c:pt idx="196">
                  <c:v>-2.3886199859355361E-3</c:v>
                </c:pt>
                <c:pt idx="197">
                  <c:v>-6.0131386701866019E-3</c:v>
                </c:pt>
                <c:pt idx="198">
                  <c:v>-1.1010504718847791E-2</c:v>
                </c:pt>
                <c:pt idx="199">
                  <c:v>-6.3391269060439903E-3</c:v>
                </c:pt>
                <c:pt idx="200">
                  <c:v>-1.5791525482114044E-2</c:v>
                </c:pt>
                <c:pt idx="201">
                  <c:v>-2.3676996068817124E-2</c:v>
                </c:pt>
                <c:pt idx="202">
                  <c:v>-2.2205428040197539E-2</c:v>
                </c:pt>
                <c:pt idx="203">
                  <c:v>-2.9060002839794596E-2</c:v>
                </c:pt>
                <c:pt idx="204">
                  <c:v>-1.7713847862634746E-2</c:v>
                </c:pt>
                <c:pt idx="205">
                  <c:v>-1.0559750366946896E-2</c:v>
                </c:pt>
                <c:pt idx="206">
                  <c:v>2.5230481244333802E-3</c:v>
                </c:pt>
                <c:pt idx="207">
                  <c:v>1.1923775884768117E-2</c:v>
                </c:pt>
                <c:pt idx="208">
                  <c:v>1.9227424684534977E-2</c:v>
                </c:pt>
                <c:pt idx="209">
                  <c:v>2.8904150216723323E-2</c:v>
                </c:pt>
                <c:pt idx="210">
                  <c:v>2.720909540785077E-2</c:v>
                </c:pt>
                <c:pt idx="211">
                  <c:v>2.1835750659327857E-2</c:v>
                </c:pt>
                <c:pt idx="212">
                  <c:v>1.8063781110662092E-2</c:v>
                </c:pt>
                <c:pt idx="213">
                  <c:v>2.4324771661204059E-2</c:v>
                </c:pt>
                <c:pt idx="214">
                  <c:v>2.3833688867753722E-2</c:v>
                </c:pt>
                <c:pt idx="215">
                  <c:v>3.491350809551319E-3</c:v>
                </c:pt>
                <c:pt idx="216">
                  <c:v>8.7680753335288575E-3</c:v>
                </c:pt>
                <c:pt idx="217">
                  <c:v>1.1850680584460038E-2</c:v>
                </c:pt>
                <c:pt idx="218">
                  <c:v>1.8801875608602137E-2</c:v>
                </c:pt>
                <c:pt idx="219">
                  <c:v>-6.4441488892463816E-4</c:v>
                </c:pt>
                <c:pt idx="220">
                  <c:v>7.9850314267781997E-3</c:v>
                </c:pt>
                <c:pt idx="221">
                  <c:v>2.5797599953622186E-2</c:v>
                </c:pt>
                <c:pt idx="222">
                  <c:v>2.3739589170805209E-2</c:v>
                </c:pt>
                <c:pt idx="223">
                  <c:v>2.3838729922947444E-2</c:v>
                </c:pt>
                <c:pt idx="224">
                  <c:v>2.8290821834826341E-2</c:v>
                </c:pt>
                <c:pt idx="225">
                  <c:v>2.9630482252545054E-2</c:v>
                </c:pt>
                <c:pt idx="226">
                  <c:v>4.1138791171767997E-2</c:v>
                </c:pt>
                <c:pt idx="227">
                  <c:v>4.2639345267751372E-2</c:v>
                </c:pt>
                <c:pt idx="228">
                  <c:v>3.626829167881418E-2</c:v>
                </c:pt>
                <c:pt idx="229">
                  <c:v>3.1293190290591522E-2</c:v>
                </c:pt>
                <c:pt idx="230">
                  <c:v>2.7771173061945209E-2</c:v>
                </c:pt>
                <c:pt idx="231">
                  <c:v>3.5043735354684191E-2</c:v>
                </c:pt>
                <c:pt idx="232">
                  <c:v>2.6860842511554406E-2</c:v>
                </c:pt>
                <c:pt idx="233">
                  <c:v>2.5742148346491689E-2</c:v>
                </c:pt>
                <c:pt idx="234">
                  <c:v>3.1194469626381949E-2</c:v>
                </c:pt>
                <c:pt idx="235">
                  <c:v>2.2238194898956287E-2</c:v>
                </c:pt>
                <c:pt idx="236">
                  <c:v>1.604189789006627E-2</c:v>
                </c:pt>
                <c:pt idx="237">
                  <c:v>6.5038013757039437E-3</c:v>
                </c:pt>
                <c:pt idx="238">
                  <c:v>4.3067414871280629E-3</c:v>
                </c:pt>
                <c:pt idx="239">
                  <c:v>-4.8822619550725754E-3</c:v>
                </c:pt>
                <c:pt idx="240">
                  <c:v>1.5206763079647745E-2</c:v>
                </c:pt>
                <c:pt idx="241">
                  <c:v>2.9796837073936322E-2</c:v>
                </c:pt>
                <c:pt idx="242">
                  <c:v>3.7165599503288016E-2</c:v>
                </c:pt>
              </c:numCache>
            </c:numRef>
          </c:val>
          <c:smooth val="0"/>
        </c:ser>
        <c:ser>
          <c:idx val="1"/>
          <c:order val="1"/>
          <c:tx>
            <c:strRef>
              <c:f>市场及表现!$N$3</c:f>
              <c:strCache>
                <c:ptCount val="1"/>
                <c:pt idx="0">
                  <c:v>农林牧渔(中信)</c:v>
                </c:pt>
              </c:strCache>
            </c:strRef>
          </c:tx>
          <c:marker>
            <c:symbol val="none"/>
          </c:marker>
          <c:cat>
            <c:numRef>
              <c:f>市场及表现!$H$5:$H$813</c:f>
              <c:numCache>
                <c:formatCode>yyyy\-mm\-dd</c:formatCode>
                <c:ptCount val="809"/>
                <c:pt idx="0">
                  <c:v>41582</c:v>
                </c:pt>
                <c:pt idx="1">
                  <c:v>41583</c:v>
                </c:pt>
                <c:pt idx="2">
                  <c:v>41584</c:v>
                </c:pt>
                <c:pt idx="3">
                  <c:v>41585</c:v>
                </c:pt>
                <c:pt idx="4">
                  <c:v>41586</c:v>
                </c:pt>
                <c:pt idx="5">
                  <c:v>41589</c:v>
                </c:pt>
                <c:pt idx="6">
                  <c:v>41590</c:v>
                </c:pt>
                <c:pt idx="7">
                  <c:v>41591</c:v>
                </c:pt>
                <c:pt idx="8">
                  <c:v>41592</c:v>
                </c:pt>
                <c:pt idx="9">
                  <c:v>41593</c:v>
                </c:pt>
                <c:pt idx="10">
                  <c:v>41596</c:v>
                </c:pt>
                <c:pt idx="11">
                  <c:v>41597</c:v>
                </c:pt>
                <c:pt idx="12">
                  <c:v>41598</c:v>
                </c:pt>
                <c:pt idx="13">
                  <c:v>41599</c:v>
                </c:pt>
                <c:pt idx="14">
                  <c:v>41600</c:v>
                </c:pt>
                <c:pt idx="15">
                  <c:v>41603</c:v>
                </c:pt>
                <c:pt idx="16">
                  <c:v>41604</c:v>
                </c:pt>
                <c:pt idx="17">
                  <c:v>41605</c:v>
                </c:pt>
                <c:pt idx="18">
                  <c:v>41606</c:v>
                </c:pt>
                <c:pt idx="19">
                  <c:v>41607</c:v>
                </c:pt>
                <c:pt idx="20">
                  <c:v>41610</c:v>
                </c:pt>
                <c:pt idx="21">
                  <c:v>41611</c:v>
                </c:pt>
                <c:pt idx="22">
                  <c:v>41612</c:v>
                </c:pt>
                <c:pt idx="23">
                  <c:v>41613</c:v>
                </c:pt>
                <c:pt idx="24">
                  <c:v>41614</c:v>
                </c:pt>
                <c:pt idx="25">
                  <c:v>41617</c:v>
                </c:pt>
                <c:pt idx="26">
                  <c:v>41618</c:v>
                </c:pt>
                <c:pt idx="27">
                  <c:v>41619</c:v>
                </c:pt>
                <c:pt idx="28">
                  <c:v>41620</c:v>
                </c:pt>
                <c:pt idx="29">
                  <c:v>41621</c:v>
                </c:pt>
                <c:pt idx="30">
                  <c:v>41624</c:v>
                </c:pt>
                <c:pt idx="31">
                  <c:v>41625</c:v>
                </c:pt>
                <c:pt idx="32">
                  <c:v>41626</c:v>
                </c:pt>
                <c:pt idx="33">
                  <c:v>41627</c:v>
                </c:pt>
                <c:pt idx="34">
                  <c:v>41628</c:v>
                </c:pt>
                <c:pt idx="35">
                  <c:v>41631</c:v>
                </c:pt>
                <c:pt idx="36">
                  <c:v>41632</c:v>
                </c:pt>
                <c:pt idx="37">
                  <c:v>41633</c:v>
                </c:pt>
                <c:pt idx="38">
                  <c:v>41634</c:v>
                </c:pt>
                <c:pt idx="39">
                  <c:v>41635</c:v>
                </c:pt>
                <c:pt idx="40">
                  <c:v>41638</c:v>
                </c:pt>
                <c:pt idx="41">
                  <c:v>41639</c:v>
                </c:pt>
                <c:pt idx="42">
                  <c:v>41641</c:v>
                </c:pt>
                <c:pt idx="43">
                  <c:v>41642</c:v>
                </c:pt>
                <c:pt idx="44">
                  <c:v>41645</c:v>
                </c:pt>
                <c:pt idx="45">
                  <c:v>41646</c:v>
                </c:pt>
                <c:pt idx="46">
                  <c:v>41647</c:v>
                </c:pt>
                <c:pt idx="47">
                  <c:v>41648</c:v>
                </c:pt>
                <c:pt idx="48">
                  <c:v>41649</c:v>
                </c:pt>
                <c:pt idx="49">
                  <c:v>41652</c:v>
                </c:pt>
                <c:pt idx="50">
                  <c:v>41653</c:v>
                </c:pt>
                <c:pt idx="51">
                  <c:v>41654</c:v>
                </c:pt>
                <c:pt idx="52">
                  <c:v>41655</c:v>
                </c:pt>
                <c:pt idx="53">
                  <c:v>41656</c:v>
                </c:pt>
                <c:pt idx="54">
                  <c:v>41659</c:v>
                </c:pt>
                <c:pt idx="55">
                  <c:v>41660</c:v>
                </c:pt>
                <c:pt idx="56">
                  <c:v>41661</c:v>
                </c:pt>
                <c:pt idx="57">
                  <c:v>41662</c:v>
                </c:pt>
                <c:pt idx="58">
                  <c:v>41663</c:v>
                </c:pt>
                <c:pt idx="59">
                  <c:v>41666</c:v>
                </c:pt>
                <c:pt idx="60">
                  <c:v>41667</c:v>
                </c:pt>
                <c:pt idx="61">
                  <c:v>41668</c:v>
                </c:pt>
                <c:pt idx="62">
                  <c:v>41669</c:v>
                </c:pt>
                <c:pt idx="63">
                  <c:v>41677</c:v>
                </c:pt>
                <c:pt idx="64">
                  <c:v>41680</c:v>
                </c:pt>
                <c:pt idx="65">
                  <c:v>41681</c:v>
                </c:pt>
                <c:pt idx="66">
                  <c:v>41682</c:v>
                </c:pt>
                <c:pt idx="67">
                  <c:v>41683</c:v>
                </c:pt>
                <c:pt idx="68">
                  <c:v>41684</c:v>
                </c:pt>
                <c:pt idx="69">
                  <c:v>41687</c:v>
                </c:pt>
                <c:pt idx="70">
                  <c:v>41688</c:v>
                </c:pt>
                <c:pt idx="71">
                  <c:v>41689</c:v>
                </c:pt>
                <c:pt idx="72">
                  <c:v>41690</c:v>
                </c:pt>
                <c:pt idx="73">
                  <c:v>41691</c:v>
                </c:pt>
                <c:pt idx="74">
                  <c:v>41694</c:v>
                </c:pt>
                <c:pt idx="75">
                  <c:v>41695</c:v>
                </c:pt>
                <c:pt idx="76">
                  <c:v>41696</c:v>
                </c:pt>
                <c:pt idx="77">
                  <c:v>41697</c:v>
                </c:pt>
                <c:pt idx="78">
                  <c:v>41698</c:v>
                </c:pt>
                <c:pt idx="79">
                  <c:v>41701</c:v>
                </c:pt>
                <c:pt idx="80">
                  <c:v>41702</c:v>
                </c:pt>
                <c:pt idx="81">
                  <c:v>41703</c:v>
                </c:pt>
                <c:pt idx="82">
                  <c:v>41704</c:v>
                </c:pt>
                <c:pt idx="83">
                  <c:v>41705</c:v>
                </c:pt>
                <c:pt idx="84">
                  <c:v>41708</c:v>
                </c:pt>
                <c:pt idx="85">
                  <c:v>41709</c:v>
                </c:pt>
                <c:pt idx="86">
                  <c:v>41710</c:v>
                </c:pt>
                <c:pt idx="87">
                  <c:v>41711</c:v>
                </c:pt>
                <c:pt idx="88">
                  <c:v>41712</c:v>
                </c:pt>
                <c:pt idx="89">
                  <c:v>41715</c:v>
                </c:pt>
                <c:pt idx="90">
                  <c:v>41716</c:v>
                </c:pt>
                <c:pt idx="91">
                  <c:v>41717</c:v>
                </c:pt>
                <c:pt idx="92">
                  <c:v>41718</c:v>
                </c:pt>
                <c:pt idx="93">
                  <c:v>41719</c:v>
                </c:pt>
                <c:pt idx="94">
                  <c:v>41722</c:v>
                </c:pt>
                <c:pt idx="95">
                  <c:v>41723</c:v>
                </c:pt>
                <c:pt idx="96">
                  <c:v>41724</c:v>
                </c:pt>
                <c:pt idx="97">
                  <c:v>41725</c:v>
                </c:pt>
                <c:pt idx="98">
                  <c:v>41726</c:v>
                </c:pt>
                <c:pt idx="99">
                  <c:v>41729</c:v>
                </c:pt>
                <c:pt idx="100">
                  <c:v>41730</c:v>
                </c:pt>
                <c:pt idx="101">
                  <c:v>41731</c:v>
                </c:pt>
                <c:pt idx="102">
                  <c:v>41732</c:v>
                </c:pt>
                <c:pt idx="103">
                  <c:v>41733</c:v>
                </c:pt>
                <c:pt idx="104">
                  <c:v>41737</c:v>
                </c:pt>
                <c:pt idx="105">
                  <c:v>41738</c:v>
                </c:pt>
                <c:pt idx="106">
                  <c:v>41739</c:v>
                </c:pt>
                <c:pt idx="107">
                  <c:v>41740</c:v>
                </c:pt>
                <c:pt idx="108">
                  <c:v>41743</c:v>
                </c:pt>
                <c:pt idx="109">
                  <c:v>41744</c:v>
                </c:pt>
                <c:pt idx="110">
                  <c:v>41745</c:v>
                </c:pt>
                <c:pt idx="111">
                  <c:v>41746</c:v>
                </c:pt>
                <c:pt idx="112">
                  <c:v>41747</c:v>
                </c:pt>
                <c:pt idx="113">
                  <c:v>41750</c:v>
                </c:pt>
                <c:pt idx="114">
                  <c:v>41751</c:v>
                </c:pt>
                <c:pt idx="115">
                  <c:v>41752</c:v>
                </c:pt>
                <c:pt idx="116">
                  <c:v>41753</c:v>
                </c:pt>
                <c:pt idx="117">
                  <c:v>41754</c:v>
                </c:pt>
                <c:pt idx="118">
                  <c:v>41757</c:v>
                </c:pt>
                <c:pt idx="119">
                  <c:v>41758</c:v>
                </c:pt>
                <c:pt idx="120">
                  <c:v>41759</c:v>
                </c:pt>
                <c:pt idx="121">
                  <c:v>41764</c:v>
                </c:pt>
                <c:pt idx="122">
                  <c:v>41765</c:v>
                </c:pt>
                <c:pt idx="123">
                  <c:v>41766</c:v>
                </c:pt>
                <c:pt idx="124">
                  <c:v>41767</c:v>
                </c:pt>
                <c:pt idx="125">
                  <c:v>41768</c:v>
                </c:pt>
                <c:pt idx="126">
                  <c:v>41771</c:v>
                </c:pt>
                <c:pt idx="127">
                  <c:v>41772</c:v>
                </c:pt>
                <c:pt idx="128">
                  <c:v>41773</c:v>
                </c:pt>
                <c:pt idx="129">
                  <c:v>41774</c:v>
                </c:pt>
                <c:pt idx="130">
                  <c:v>41775</c:v>
                </c:pt>
                <c:pt idx="131">
                  <c:v>41778</c:v>
                </c:pt>
                <c:pt idx="132">
                  <c:v>41779</c:v>
                </c:pt>
                <c:pt idx="133">
                  <c:v>41780</c:v>
                </c:pt>
                <c:pt idx="134">
                  <c:v>41781</c:v>
                </c:pt>
                <c:pt idx="135">
                  <c:v>41782</c:v>
                </c:pt>
                <c:pt idx="136">
                  <c:v>41785</c:v>
                </c:pt>
                <c:pt idx="137">
                  <c:v>41786</c:v>
                </c:pt>
                <c:pt idx="138">
                  <c:v>41787</c:v>
                </c:pt>
                <c:pt idx="139">
                  <c:v>41788</c:v>
                </c:pt>
                <c:pt idx="140">
                  <c:v>41789</c:v>
                </c:pt>
                <c:pt idx="141">
                  <c:v>41793</c:v>
                </c:pt>
                <c:pt idx="142">
                  <c:v>41794</c:v>
                </c:pt>
                <c:pt idx="143">
                  <c:v>41795</c:v>
                </c:pt>
                <c:pt idx="144">
                  <c:v>41796</c:v>
                </c:pt>
                <c:pt idx="145">
                  <c:v>41799</c:v>
                </c:pt>
                <c:pt idx="146">
                  <c:v>41800</c:v>
                </c:pt>
                <c:pt idx="147">
                  <c:v>41801</c:v>
                </c:pt>
                <c:pt idx="148">
                  <c:v>41802</c:v>
                </c:pt>
                <c:pt idx="149">
                  <c:v>41803</c:v>
                </c:pt>
                <c:pt idx="150">
                  <c:v>41806</c:v>
                </c:pt>
                <c:pt idx="151">
                  <c:v>41807</c:v>
                </c:pt>
                <c:pt idx="152">
                  <c:v>41808</c:v>
                </c:pt>
                <c:pt idx="153">
                  <c:v>41809</c:v>
                </c:pt>
                <c:pt idx="154">
                  <c:v>41810</c:v>
                </c:pt>
                <c:pt idx="155">
                  <c:v>41813</c:v>
                </c:pt>
                <c:pt idx="156">
                  <c:v>41814</c:v>
                </c:pt>
                <c:pt idx="157">
                  <c:v>41815</c:v>
                </c:pt>
                <c:pt idx="158">
                  <c:v>41816</c:v>
                </c:pt>
                <c:pt idx="159">
                  <c:v>41817</c:v>
                </c:pt>
                <c:pt idx="160">
                  <c:v>41820</c:v>
                </c:pt>
                <c:pt idx="161">
                  <c:v>41821</c:v>
                </c:pt>
                <c:pt idx="162">
                  <c:v>41822</c:v>
                </c:pt>
                <c:pt idx="163">
                  <c:v>41823</c:v>
                </c:pt>
                <c:pt idx="164">
                  <c:v>41824</c:v>
                </c:pt>
                <c:pt idx="165">
                  <c:v>41827</c:v>
                </c:pt>
                <c:pt idx="166">
                  <c:v>41828</c:v>
                </c:pt>
                <c:pt idx="167">
                  <c:v>41829</c:v>
                </c:pt>
                <c:pt idx="168">
                  <c:v>41830</c:v>
                </c:pt>
                <c:pt idx="169">
                  <c:v>41831</c:v>
                </c:pt>
                <c:pt idx="170">
                  <c:v>41834</c:v>
                </c:pt>
                <c:pt idx="171">
                  <c:v>41835</c:v>
                </c:pt>
                <c:pt idx="172">
                  <c:v>41836</c:v>
                </c:pt>
                <c:pt idx="173">
                  <c:v>41837</c:v>
                </c:pt>
                <c:pt idx="174">
                  <c:v>41838</c:v>
                </c:pt>
                <c:pt idx="175">
                  <c:v>41841</c:v>
                </c:pt>
                <c:pt idx="176">
                  <c:v>41842</c:v>
                </c:pt>
                <c:pt idx="177">
                  <c:v>41843</c:v>
                </c:pt>
                <c:pt idx="178">
                  <c:v>41844</c:v>
                </c:pt>
                <c:pt idx="179">
                  <c:v>41845</c:v>
                </c:pt>
                <c:pt idx="180">
                  <c:v>41848</c:v>
                </c:pt>
                <c:pt idx="181">
                  <c:v>41849</c:v>
                </c:pt>
                <c:pt idx="182">
                  <c:v>41850</c:v>
                </c:pt>
                <c:pt idx="183">
                  <c:v>41851</c:v>
                </c:pt>
                <c:pt idx="184">
                  <c:v>41852</c:v>
                </c:pt>
                <c:pt idx="185">
                  <c:v>41855</c:v>
                </c:pt>
                <c:pt idx="186">
                  <c:v>41856</c:v>
                </c:pt>
                <c:pt idx="187">
                  <c:v>41857</c:v>
                </c:pt>
                <c:pt idx="188">
                  <c:v>41858</c:v>
                </c:pt>
                <c:pt idx="189">
                  <c:v>41859</c:v>
                </c:pt>
                <c:pt idx="190">
                  <c:v>41862</c:v>
                </c:pt>
                <c:pt idx="191">
                  <c:v>41863</c:v>
                </c:pt>
                <c:pt idx="192">
                  <c:v>41864</c:v>
                </c:pt>
                <c:pt idx="193">
                  <c:v>41865</c:v>
                </c:pt>
                <c:pt idx="194">
                  <c:v>41866</c:v>
                </c:pt>
                <c:pt idx="195">
                  <c:v>41869</c:v>
                </c:pt>
                <c:pt idx="196">
                  <c:v>41870</c:v>
                </c:pt>
                <c:pt idx="197">
                  <c:v>41871</c:v>
                </c:pt>
                <c:pt idx="198">
                  <c:v>41872</c:v>
                </c:pt>
                <c:pt idx="199">
                  <c:v>41873</c:v>
                </c:pt>
                <c:pt idx="200">
                  <c:v>41876</c:v>
                </c:pt>
                <c:pt idx="201">
                  <c:v>41877</c:v>
                </c:pt>
                <c:pt idx="202">
                  <c:v>41878</c:v>
                </c:pt>
                <c:pt idx="203">
                  <c:v>41879</c:v>
                </c:pt>
                <c:pt idx="204">
                  <c:v>41880</c:v>
                </c:pt>
                <c:pt idx="205">
                  <c:v>41883</c:v>
                </c:pt>
                <c:pt idx="206">
                  <c:v>41884</c:v>
                </c:pt>
                <c:pt idx="207">
                  <c:v>41885</c:v>
                </c:pt>
                <c:pt idx="208">
                  <c:v>41886</c:v>
                </c:pt>
                <c:pt idx="209">
                  <c:v>41887</c:v>
                </c:pt>
                <c:pt idx="210">
                  <c:v>41891</c:v>
                </c:pt>
                <c:pt idx="211">
                  <c:v>41892</c:v>
                </c:pt>
                <c:pt idx="212">
                  <c:v>41893</c:v>
                </c:pt>
                <c:pt idx="213">
                  <c:v>41894</c:v>
                </c:pt>
                <c:pt idx="214">
                  <c:v>41897</c:v>
                </c:pt>
                <c:pt idx="215">
                  <c:v>41898</c:v>
                </c:pt>
                <c:pt idx="216">
                  <c:v>41899</c:v>
                </c:pt>
                <c:pt idx="217">
                  <c:v>41900</c:v>
                </c:pt>
                <c:pt idx="218">
                  <c:v>41901</c:v>
                </c:pt>
                <c:pt idx="219">
                  <c:v>41904</c:v>
                </c:pt>
                <c:pt idx="220">
                  <c:v>41905</c:v>
                </c:pt>
                <c:pt idx="221">
                  <c:v>41906</c:v>
                </c:pt>
                <c:pt idx="222">
                  <c:v>41907</c:v>
                </c:pt>
                <c:pt idx="223">
                  <c:v>41908</c:v>
                </c:pt>
                <c:pt idx="224">
                  <c:v>41911</c:v>
                </c:pt>
                <c:pt idx="225">
                  <c:v>41912</c:v>
                </c:pt>
                <c:pt idx="226">
                  <c:v>41920</c:v>
                </c:pt>
                <c:pt idx="227">
                  <c:v>41921</c:v>
                </c:pt>
                <c:pt idx="228">
                  <c:v>41922</c:v>
                </c:pt>
                <c:pt idx="229">
                  <c:v>41925</c:v>
                </c:pt>
                <c:pt idx="230">
                  <c:v>41926</c:v>
                </c:pt>
                <c:pt idx="231">
                  <c:v>41927</c:v>
                </c:pt>
                <c:pt idx="232">
                  <c:v>41928</c:v>
                </c:pt>
                <c:pt idx="233">
                  <c:v>41929</c:v>
                </c:pt>
                <c:pt idx="234">
                  <c:v>41932</c:v>
                </c:pt>
                <c:pt idx="235">
                  <c:v>41933</c:v>
                </c:pt>
                <c:pt idx="236">
                  <c:v>41934</c:v>
                </c:pt>
                <c:pt idx="237">
                  <c:v>41935</c:v>
                </c:pt>
                <c:pt idx="238">
                  <c:v>41936</c:v>
                </c:pt>
                <c:pt idx="239">
                  <c:v>41939</c:v>
                </c:pt>
                <c:pt idx="240">
                  <c:v>41940</c:v>
                </c:pt>
                <c:pt idx="241">
                  <c:v>41941</c:v>
                </c:pt>
                <c:pt idx="242">
                  <c:v>41942</c:v>
                </c:pt>
                <c:pt idx="243">
                  <c:v>41943</c:v>
                </c:pt>
                <c:pt idx="244">
                  <c:v>41946</c:v>
                </c:pt>
                <c:pt idx="245">
                  <c:v>41947</c:v>
                </c:pt>
              </c:numCache>
            </c:numRef>
          </c:cat>
          <c:val>
            <c:numRef>
              <c:f>市场及表现!$N$5:$N$813</c:f>
              <c:numCache>
                <c:formatCode>###,###,##0.000</c:formatCode>
                <c:ptCount val="809"/>
                <c:pt idx="0">
                  <c:v>0</c:v>
                </c:pt>
                <c:pt idx="1">
                  <c:v>3.2725711833663462E-2</c:v>
                </c:pt>
                <c:pt idx="2">
                  <c:v>2.5648835658950597E-2</c:v>
                </c:pt>
                <c:pt idx="3">
                  <c:v>1.8727949330119564E-2</c:v>
                </c:pt>
                <c:pt idx="4">
                  <c:v>2.3272932423008541E-3</c:v>
                </c:pt>
                <c:pt idx="5">
                  <c:v>-1.1081368134941538E-2</c:v>
                </c:pt>
                <c:pt idx="6">
                  <c:v>-1.8957042312108818E-2</c:v>
                </c:pt>
                <c:pt idx="7">
                  <c:v>-2.2244733563869801E-2</c:v>
                </c:pt>
                <c:pt idx="8">
                  <c:v>-1.1246354763601474E-2</c:v>
                </c:pt>
                <c:pt idx="9">
                  <c:v>9.621357910765127E-3</c:v>
                </c:pt>
                <c:pt idx="10">
                  <c:v>4.8961928625614659E-2</c:v>
                </c:pt>
                <c:pt idx="11">
                  <c:v>4.9863180485177683E-2</c:v>
                </c:pt>
                <c:pt idx="12">
                  <c:v>5.5535771755657493E-2</c:v>
                </c:pt>
                <c:pt idx="13">
                  <c:v>6.6140447236571642E-2</c:v>
                </c:pt>
                <c:pt idx="14">
                  <c:v>6.3527514693148879E-2</c:v>
                </c:pt>
                <c:pt idx="15">
                  <c:v>5.9538758550706561E-2</c:v>
                </c:pt>
                <c:pt idx="16">
                  <c:v>6.1140049051964906E-2</c:v>
                </c:pt>
                <c:pt idx="17">
                  <c:v>6.5284213499197108E-2</c:v>
                </c:pt>
                <c:pt idx="18">
                  <c:v>7.2059577721804047E-2</c:v>
                </c:pt>
                <c:pt idx="19">
                  <c:v>7.5595415978395808E-2</c:v>
                </c:pt>
                <c:pt idx="20">
                  <c:v>1.3644732852337249E-2</c:v>
                </c:pt>
                <c:pt idx="21">
                  <c:v>4.4068499793655569E-2</c:v>
                </c:pt>
                <c:pt idx="22">
                  <c:v>7.384644824804254E-2</c:v>
                </c:pt>
                <c:pt idx="23">
                  <c:v>7.9611504552167034E-2</c:v>
                </c:pt>
                <c:pt idx="24">
                  <c:v>8.1907155117397545E-2</c:v>
                </c:pt>
                <c:pt idx="25">
                  <c:v>0.10548409669837921</c:v>
                </c:pt>
                <c:pt idx="26">
                  <c:v>9.6389443975562816E-2</c:v>
                </c:pt>
                <c:pt idx="27">
                  <c:v>9.7231070769035588E-2</c:v>
                </c:pt>
                <c:pt idx="28">
                  <c:v>9.1132825627435077E-2</c:v>
                </c:pt>
                <c:pt idx="29">
                  <c:v>8.6353549891026171E-2</c:v>
                </c:pt>
                <c:pt idx="30">
                  <c:v>6.9879140709409038E-2</c:v>
                </c:pt>
                <c:pt idx="31">
                  <c:v>5.5224476229884356E-2</c:v>
                </c:pt>
                <c:pt idx="32">
                  <c:v>5.6146492527265446E-2</c:v>
                </c:pt>
                <c:pt idx="33">
                  <c:v>3.901459982857558E-2</c:v>
                </c:pt>
                <c:pt idx="34">
                  <c:v>3.9632914842680167E-2</c:v>
                </c:pt>
                <c:pt idx="35">
                  <c:v>3.4563621142809087E-2</c:v>
                </c:pt>
                <c:pt idx="36">
                  <c:v>4.5618033137716729E-2</c:v>
                </c:pt>
                <c:pt idx="37">
                  <c:v>5.4356748503865848E-2</c:v>
                </c:pt>
                <c:pt idx="38">
                  <c:v>3.0141856344845896E-2</c:v>
                </c:pt>
                <c:pt idx="39">
                  <c:v>4.6587154263558306E-2</c:v>
                </c:pt>
                <c:pt idx="40">
                  <c:v>5.7642455674253856E-2</c:v>
                </c:pt>
                <c:pt idx="41">
                  <c:v>5.8245342745268047E-2</c:v>
                </c:pt>
                <c:pt idx="42">
                  <c:v>6.899670341459041E-2</c:v>
                </c:pt>
                <c:pt idx="43">
                  <c:v>6.0654017532164151E-2</c:v>
                </c:pt>
                <c:pt idx="44">
                  <c:v>1.7452732340033972E-2</c:v>
                </c:pt>
                <c:pt idx="45">
                  <c:v>1.7148346890766719E-2</c:v>
                </c:pt>
                <c:pt idx="46">
                  <c:v>1.6127981732220853E-2</c:v>
                </c:pt>
                <c:pt idx="47">
                  <c:v>-6.7445083364248148E-4</c:v>
                </c:pt>
                <c:pt idx="48">
                  <c:v>-1.6328818658793764E-2</c:v>
                </c:pt>
                <c:pt idx="49">
                  <c:v>-1.9043452476735445E-2</c:v>
                </c:pt>
                <c:pt idx="50">
                  <c:v>-1.1075621140618219E-3</c:v>
                </c:pt>
                <c:pt idx="51">
                  <c:v>1.1890770710251797E-2</c:v>
                </c:pt>
                <c:pt idx="52">
                  <c:v>8.2099234719290592E-3</c:v>
                </c:pt>
                <c:pt idx="53">
                  <c:v>-1.5638255716069915E-2</c:v>
                </c:pt>
                <c:pt idx="54">
                  <c:v>-2.2430416213748749E-2</c:v>
                </c:pt>
                <c:pt idx="55">
                  <c:v>-1.6878169741034954E-2</c:v>
                </c:pt>
                <c:pt idx="56">
                  <c:v>7.5258943144165258E-3</c:v>
                </c:pt>
                <c:pt idx="57">
                  <c:v>8.4680250919244582E-3</c:v>
                </c:pt>
                <c:pt idx="58">
                  <c:v>1.8172782836957335E-2</c:v>
                </c:pt>
                <c:pt idx="59">
                  <c:v>1.1876403224446941E-2</c:v>
                </c:pt>
                <c:pt idx="60">
                  <c:v>-1.2646466255290534E-3</c:v>
                </c:pt>
                <c:pt idx="61">
                  <c:v>-3.2316580571217779E-3</c:v>
                </c:pt>
                <c:pt idx="62">
                  <c:v>-1.2692168543470661E-2</c:v>
                </c:pt>
                <c:pt idx="63">
                  <c:v>7.1239467948740476E-3</c:v>
                </c:pt>
                <c:pt idx="64">
                  <c:v>3.2731048328391132E-2</c:v>
                </c:pt>
                <c:pt idx="65">
                  <c:v>3.7354026344222024E-2</c:v>
                </c:pt>
                <c:pt idx="66">
                  <c:v>6.9942083980554459E-2</c:v>
                </c:pt>
                <c:pt idx="67">
                  <c:v>4.8567404307071183E-2</c:v>
                </c:pt>
                <c:pt idx="68">
                  <c:v>6.2340965615459432E-2</c:v>
                </c:pt>
                <c:pt idx="69">
                  <c:v>7.1793060860122493E-2</c:v>
                </c:pt>
                <c:pt idx="70">
                  <c:v>6.859496114484509E-2</c:v>
                </c:pt>
                <c:pt idx="71">
                  <c:v>6.9904660100862603E-2</c:v>
                </c:pt>
                <c:pt idx="72">
                  <c:v>6.1832390826264572E-2</c:v>
                </c:pt>
                <c:pt idx="73">
                  <c:v>5.8655671298196932E-2</c:v>
                </c:pt>
                <c:pt idx="74">
                  <c:v>5.1716791403810136E-2</c:v>
                </c:pt>
                <c:pt idx="75">
                  <c:v>1.2952630536136045E-3</c:v>
                </c:pt>
                <c:pt idx="76">
                  <c:v>3.2237559399292959E-3</c:v>
                </c:pt>
                <c:pt idx="77">
                  <c:v>-5.1183826097046525E-3</c:v>
                </c:pt>
                <c:pt idx="78">
                  <c:v>1.2690937044688155E-3</c:v>
                </c:pt>
                <c:pt idx="79">
                  <c:v>2.1398864941254869E-2</c:v>
                </c:pt>
                <c:pt idx="80">
                  <c:v>1.786018739580153E-2</c:v>
                </c:pt>
                <c:pt idx="81">
                  <c:v>1.8644515287552288E-2</c:v>
                </c:pt>
                <c:pt idx="82">
                  <c:v>1.3272991261284783E-2</c:v>
                </c:pt>
                <c:pt idx="83">
                  <c:v>4.4233383797416259E-3</c:v>
                </c:pt>
                <c:pt idx="84">
                  <c:v>-3.4327515459414593E-2</c:v>
                </c:pt>
                <c:pt idx="85">
                  <c:v>-3.5967563964046656E-2</c:v>
                </c:pt>
                <c:pt idx="86">
                  <c:v>-3.8538659757137439E-2</c:v>
                </c:pt>
                <c:pt idx="87">
                  <c:v>-2.8775747902894278E-2</c:v>
                </c:pt>
                <c:pt idx="88">
                  <c:v>-3.4505227575501785E-2</c:v>
                </c:pt>
                <c:pt idx="89">
                  <c:v>-2.2732304457149688E-2</c:v>
                </c:pt>
                <c:pt idx="90">
                  <c:v>-1.0314383851055431E-2</c:v>
                </c:pt>
                <c:pt idx="91">
                  <c:v>-1.8776525115459797E-2</c:v>
                </c:pt>
                <c:pt idx="92">
                  <c:v>-3.9576950064640015E-2</c:v>
                </c:pt>
                <c:pt idx="93">
                  <c:v>-2.1165461713523848E-2</c:v>
                </c:pt>
                <c:pt idx="94">
                  <c:v>-1.6435377511846871E-2</c:v>
                </c:pt>
                <c:pt idx="95">
                  <c:v>-1.0964546792027741E-2</c:v>
                </c:pt>
                <c:pt idx="96">
                  <c:v>-1.0426723906730051E-2</c:v>
                </c:pt>
                <c:pt idx="97">
                  <c:v>-2.787548808401763E-2</c:v>
                </c:pt>
                <c:pt idx="98">
                  <c:v>-4.707930906897595E-2</c:v>
                </c:pt>
                <c:pt idx="99">
                  <c:v>-5.4759756480693866E-2</c:v>
                </c:pt>
                <c:pt idx="100">
                  <c:v>-3.9697910611797615E-2</c:v>
                </c:pt>
                <c:pt idx="101">
                  <c:v>-3.732645445479621E-2</c:v>
                </c:pt>
                <c:pt idx="102">
                  <c:v>-4.1002136239889242E-2</c:v>
                </c:pt>
                <c:pt idx="103">
                  <c:v>-3.1152985262517197E-2</c:v>
                </c:pt>
                <c:pt idx="104">
                  <c:v>-2.6256409267000791E-2</c:v>
                </c:pt>
                <c:pt idx="105">
                  <c:v>-1.3948023636019324E-2</c:v>
                </c:pt>
                <c:pt idx="106">
                  <c:v>-1.4205475298323611E-2</c:v>
                </c:pt>
                <c:pt idx="107">
                  <c:v>-1.6889492688181185E-2</c:v>
                </c:pt>
                <c:pt idx="108">
                  <c:v>-3.9763727380093261E-4</c:v>
                </c:pt>
                <c:pt idx="109">
                  <c:v>-8.3095380401754237E-4</c:v>
                </c:pt>
                <c:pt idx="110">
                  <c:v>7.249799128865364E-3</c:v>
                </c:pt>
                <c:pt idx="111">
                  <c:v>2.8989823441387674E-3</c:v>
                </c:pt>
                <c:pt idx="112">
                  <c:v>3.4927015908776671E-3</c:v>
                </c:pt>
                <c:pt idx="113">
                  <c:v>-8.7705975013162574E-3</c:v>
                </c:pt>
                <c:pt idx="114">
                  <c:v>-1.0425116116651867E-2</c:v>
                </c:pt>
                <c:pt idx="115">
                  <c:v>-1.4344189952940178E-2</c:v>
                </c:pt>
                <c:pt idx="116">
                  <c:v>-1.8083533383468908E-2</c:v>
                </c:pt>
                <c:pt idx="117">
                  <c:v>-3.7193452586201992E-2</c:v>
                </c:pt>
                <c:pt idx="118">
                  <c:v>-7.3566932232537519E-2</c:v>
                </c:pt>
                <c:pt idx="119">
                  <c:v>-5.8037972033483598E-2</c:v>
                </c:pt>
                <c:pt idx="120">
                  <c:v>-5.6123915049571815E-2</c:v>
                </c:pt>
                <c:pt idx="121">
                  <c:v>-3.7147271381829161E-2</c:v>
                </c:pt>
                <c:pt idx="122">
                  <c:v>-2.7331439288204584E-2</c:v>
                </c:pt>
                <c:pt idx="123">
                  <c:v>-4.218926685867086E-2</c:v>
                </c:pt>
                <c:pt idx="124">
                  <c:v>-4.3686872004037092E-2</c:v>
                </c:pt>
                <c:pt idx="125">
                  <c:v>-5.2502350794344066E-2</c:v>
                </c:pt>
                <c:pt idx="126">
                  <c:v>-3.173726301858415E-2</c:v>
                </c:pt>
                <c:pt idx="127">
                  <c:v>-3.3792292404881685E-2</c:v>
                </c:pt>
                <c:pt idx="128">
                  <c:v>-2.9764983508862919E-2</c:v>
                </c:pt>
                <c:pt idx="129">
                  <c:v>-4.1669095455933558E-2</c:v>
                </c:pt>
                <c:pt idx="130">
                  <c:v>-3.9836009517022486E-2</c:v>
                </c:pt>
                <c:pt idx="131">
                  <c:v>-4.1525489014483385E-2</c:v>
                </c:pt>
                <c:pt idx="132">
                  <c:v>-3.9862589365761703E-2</c:v>
                </c:pt>
                <c:pt idx="133">
                  <c:v>-3.2903013450156005E-2</c:v>
                </c:pt>
                <c:pt idx="134">
                  <c:v>-3.8980630987136444E-2</c:v>
                </c:pt>
                <c:pt idx="135">
                  <c:v>-3.3854962009630785E-2</c:v>
                </c:pt>
                <c:pt idx="136">
                  <c:v>-2.5051763998857113E-2</c:v>
                </c:pt>
                <c:pt idx="137">
                  <c:v>-2.5367472395270485E-2</c:v>
                </c:pt>
                <c:pt idx="138">
                  <c:v>-2.2257835342591958E-2</c:v>
                </c:pt>
                <c:pt idx="139">
                  <c:v>-3.5702244392849081E-2</c:v>
                </c:pt>
                <c:pt idx="140">
                  <c:v>-3.185880510683381E-2</c:v>
                </c:pt>
                <c:pt idx="141">
                  <c:v>-3.5427893830574098E-2</c:v>
                </c:pt>
                <c:pt idx="142">
                  <c:v>-4.5422156414576031E-2</c:v>
                </c:pt>
                <c:pt idx="143">
                  <c:v>-3.7963755075143157E-2</c:v>
                </c:pt>
                <c:pt idx="144">
                  <c:v>-4.3287353273761542E-2</c:v>
                </c:pt>
                <c:pt idx="145">
                  <c:v>-4.7541155321005113E-2</c:v>
                </c:pt>
                <c:pt idx="146">
                  <c:v>-3.5672448963953718E-2</c:v>
                </c:pt>
                <c:pt idx="147">
                  <c:v>-3.3379432437787293E-2</c:v>
                </c:pt>
                <c:pt idx="148">
                  <c:v>-3.6894095756966672E-2</c:v>
                </c:pt>
                <c:pt idx="149">
                  <c:v>-2.6746374741248413E-2</c:v>
                </c:pt>
                <c:pt idx="150">
                  <c:v>-2.3525184423784373E-2</c:v>
                </c:pt>
                <c:pt idx="151">
                  <c:v>-3.3531830412218078E-2</c:v>
                </c:pt>
                <c:pt idx="152">
                  <c:v>-4.2945714986300287E-2</c:v>
                </c:pt>
                <c:pt idx="153">
                  <c:v>-6.467284276989782E-2</c:v>
                </c:pt>
                <c:pt idx="154">
                  <c:v>-5.2997344888623177E-2</c:v>
                </c:pt>
                <c:pt idx="155">
                  <c:v>-3.8655583724949927E-2</c:v>
                </c:pt>
                <c:pt idx="156">
                  <c:v>-3.4833045709950716E-2</c:v>
                </c:pt>
                <c:pt idx="157">
                  <c:v>-3.6842475432967481E-2</c:v>
                </c:pt>
                <c:pt idx="158">
                  <c:v>-2.9859603665378098E-2</c:v>
                </c:pt>
                <c:pt idx="159">
                  <c:v>-2.3099256886267461E-2</c:v>
                </c:pt>
                <c:pt idx="160">
                  <c:v>-1.8438239241352905E-2</c:v>
                </c:pt>
                <c:pt idx="161">
                  <c:v>-3.033455169612842E-3</c:v>
                </c:pt>
                <c:pt idx="162">
                  <c:v>5.2882610251980822E-4</c:v>
                </c:pt>
                <c:pt idx="163">
                  <c:v>9.5226669666050867E-3</c:v>
                </c:pt>
                <c:pt idx="164">
                  <c:v>7.5734096424713293E-3</c:v>
                </c:pt>
                <c:pt idx="165">
                  <c:v>3.6432181088339455E-3</c:v>
                </c:pt>
                <c:pt idx="166">
                  <c:v>9.1811313040424114E-3</c:v>
                </c:pt>
                <c:pt idx="167">
                  <c:v>-6.8155931828604022E-3</c:v>
                </c:pt>
                <c:pt idx="168">
                  <c:v>-4.6741194236364914E-3</c:v>
                </c:pt>
                <c:pt idx="169">
                  <c:v>1.0146181642241014E-3</c:v>
                </c:pt>
                <c:pt idx="170">
                  <c:v>1.7295305745571365E-2</c:v>
                </c:pt>
                <c:pt idx="171">
                  <c:v>2.6123338981807853E-2</c:v>
                </c:pt>
                <c:pt idx="172">
                  <c:v>3.3657374871513657E-2</c:v>
                </c:pt>
                <c:pt idx="173">
                  <c:v>2.1956015515790073E-2</c:v>
                </c:pt>
                <c:pt idx="174">
                  <c:v>2.9101752997467978E-2</c:v>
                </c:pt>
                <c:pt idx="175">
                  <c:v>2.5764836002675429E-2</c:v>
                </c:pt>
                <c:pt idx="176">
                  <c:v>4.8485543846282786E-2</c:v>
                </c:pt>
                <c:pt idx="177">
                  <c:v>4.9676813669308206E-2</c:v>
                </c:pt>
                <c:pt idx="178">
                  <c:v>5.1688740598191174E-2</c:v>
                </c:pt>
                <c:pt idx="179">
                  <c:v>5.5925951620160008E-2</c:v>
                </c:pt>
                <c:pt idx="180">
                  <c:v>7.6409265632645607E-2</c:v>
                </c:pt>
                <c:pt idx="181">
                  <c:v>8.0175770453005502E-2</c:v>
                </c:pt>
                <c:pt idx="182">
                  <c:v>7.9743069672180589E-2</c:v>
                </c:pt>
                <c:pt idx="183">
                  <c:v>9.6151148960998301E-2</c:v>
                </c:pt>
                <c:pt idx="184">
                  <c:v>9.6917449078893769E-2</c:v>
                </c:pt>
                <c:pt idx="185">
                  <c:v>0.11616334627228064</c:v>
                </c:pt>
                <c:pt idx="186">
                  <c:v>0.12172428165307636</c:v>
                </c:pt>
                <c:pt idx="187">
                  <c:v>0.11909352658559591</c:v>
                </c:pt>
                <c:pt idx="188">
                  <c:v>0.10032473254583096</c:v>
                </c:pt>
                <c:pt idx="189">
                  <c:v>0.10394756250814163</c:v>
                </c:pt>
                <c:pt idx="190">
                  <c:v>0.14308192559339084</c:v>
                </c:pt>
                <c:pt idx="191">
                  <c:v>0.1516945833757517</c:v>
                </c:pt>
                <c:pt idx="192">
                  <c:v>0.1486049239700018</c:v>
                </c:pt>
                <c:pt idx="193">
                  <c:v>0.13864384343654934</c:v>
                </c:pt>
                <c:pt idx="194">
                  <c:v>0.1536719599221037</c:v>
                </c:pt>
                <c:pt idx="195">
                  <c:v>0.160354927527665</c:v>
                </c:pt>
                <c:pt idx="196">
                  <c:v>0.1723027234732426</c:v>
                </c:pt>
                <c:pt idx="197">
                  <c:v>0.17381661176918772</c:v>
                </c:pt>
                <c:pt idx="198">
                  <c:v>0.16835635141392502</c:v>
                </c:pt>
                <c:pt idx="199">
                  <c:v>0.17038196166262187</c:v>
                </c:pt>
                <c:pt idx="200">
                  <c:v>0.16438131279959634</c:v>
                </c:pt>
                <c:pt idx="201">
                  <c:v>0.13964761756982047</c:v>
                </c:pt>
                <c:pt idx="202">
                  <c:v>0.1474055125716871</c:v>
                </c:pt>
                <c:pt idx="203">
                  <c:v>0.136541298722197</c:v>
                </c:pt>
                <c:pt idx="204">
                  <c:v>0.14617825561755038</c:v>
                </c:pt>
                <c:pt idx="205">
                  <c:v>0.1599970745062238</c:v>
                </c:pt>
                <c:pt idx="206">
                  <c:v>0.17529441030912274</c:v>
                </c:pt>
                <c:pt idx="207">
                  <c:v>0.18402074227083998</c:v>
                </c:pt>
                <c:pt idx="208">
                  <c:v>0.19208254380578005</c:v>
                </c:pt>
                <c:pt idx="209">
                  <c:v>0.19074291258766918</c:v>
                </c:pt>
                <c:pt idx="210">
                  <c:v>0.19188724862373174</c:v>
                </c:pt>
                <c:pt idx="211">
                  <c:v>0.20454110387172264</c:v>
                </c:pt>
                <c:pt idx="212">
                  <c:v>0.21342424667851101</c:v>
                </c:pt>
                <c:pt idx="213">
                  <c:v>0.22237734545784948</c:v>
                </c:pt>
                <c:pt idx="214">
                  <c:v>0.2420336738290636</c:v>
                </c:pt>
                <c:pt idx="215">
                  <c:v>0.20328429094678735</c:v>
                </c:pt>
                <c:pt idx="216">
                  <c:v>0.22360018954134619</c:v>
                </c:pt>
                <c:pt idx="217">
                  <c:v>0.24034693099556548</c:v>
                </c:pt>
                <c:pt idx="218">
                  <c:v>0.25803443489531164</c:v>
                </c:pt>
                <c:pt idx="219">
                  <c:v>0.23597688914650039</c:v>
                </c:pt>
                <c:pt idx="220">
                  <c:v>0.25387757916895182</c:v>
                </c:pt>
                <c:pt idx="221">
                  <c:v>0.26912822064298481</c:v>
                </c:pt>
                <c:pt idx="222">
                  <c:v>0.26972594226076918</c:v>
                </c:pt>
                <c:pt idx="223">
                  <c:v>0.30720534202278893</c:v>
                </c:pt>
                <c:pt idx="224">
                  <c:v>0.32608965749008512</c:v>
                </c:pt>
                <c:pt idx="225">
                  <c:v>0.31619596730671784</c:v>
                </c:pt>
                <c:pt idx="226">
                  <c:v>0.3389837576257142</c:v>
                </c:pt>
                <c:pt idx="227">
                  <c:v>0.34642491798218122</c:v>
                </c:pt>
                <c:pt idx="228">
                  <c:v>0.33026231745083034</c:v>
                </c:pt>
                <c:pt idx="229">
                  <c:v>0.31715732314856471</c:v>
                </c:pt>
                <c:pt idx="230">
                  <c:v>0.3179554711933279</c:v>
                </c:pt>
                <c:pt idx="231">
                  <c:v>0.32277032356125379</c:v>
                </c:pt>
                <c:pt idx="232">
                  <c:v>0.30332160535992059</c:v>
                </c:pt>
                <c:pt idx="233">
                  <c:v>0.28815515051104468</c:v>
                </c:pt>
                <c:pt idx="234">
                  <c:v>0.30914717614592346</c:v>
                </c:pt>
                <c:pt idx="235">
                  <c:v>0.30160876159387695</c:v>
                </c:pt>
                <c:pt idx="236">
                  <c:v>0.28097099710898821</c:v>
                </c:pt>
                <c:pt idx="237">
                  <c:v>0.26630323085074137</c:v>
                </c:pt>
                <c:pt idx="238">
                  <c:v>0.27048974517279856</c:v>
                </c:pt>
                <c:pt idx="239">
                  <c:v>0.27592328884612405</c:v>
                </c:pt>
                <c:pt idx="240">
                  <c:v>0.30331370324272799</c:v>
                </c:pt>
                <c:pt idx="241">
                  <c:v>0.31786738482202392</c:v>
                </c:pt>
                <c:pt idx="242">
                  <c:v>0.31419591065777386</c:v>
                </c:pt>
              </c:numCache>
            </c:numRef>
          </c:val>
          <c:smooth val="0"/>
        </c:ser>
        <c:dLbls>
          <c:showLegendKey val="0"/>
          <c:showVal val="0"/>
          <c:showCatName val="0"/>
          <c:showSerName val="0"/>
          <c:showPercent val="0"/>
          <c:showBubbleSize val="0"/>
        </c:dLbls>
        <c:marker val="1"/>
        <c:smooth val="0"/>
        <c:axId val="135834624"/>
        <c:axId val="223691520"/>
      </c:lineChart>
      <c:dateAx>
        <c:axId val="135834624"/>
        <c:scaling>
          <c:orientation val="minMax"/>
        </c:scaling>
        <c:delete val="0"/>
        <c:axPos val="b"/>
        <c:numFmt formatCode="yyyy\-mm\-dd" sourceLinked="1"/>
        <c:majorTickMark val="none"/>
        <c:minorTickMark val="none"/>
        <c:tickLblPos val="low"/>
        <c:crossAx val="223691520"/>
        <c:crosses val="autoZero"/>
        <c:auto val="1"/>
        <c:lblOffset val="100"/>
        <c:baseTimeUnit val="days"/>
      </c:dateAx>
      <c:valAx>
        <c:axId val="223691520"/>
        <c:scaling>
          <c:orientation val="minMax"/>
          <c:min val="-0.30000000000000032"/>
        </c:scaling>
        <c:delete val="0"/>
        <c:axPos val="l"/>
        <c:numFmt formatCode="0.00%" sourceLinked="0"/>
        <c:majorTickMark val="none"/>
        <c:minorTickMark val="none"/>
        <c:tickLblPos val="nextTo"/>
        <c:crossAx val="135834624"/>
        <c:crosses val="autoZero"/>
        <c:crossBetween val="between"/>
      </c:valAx>
      <c:spPr>
        <a:solidFill>
          <a:srgbClr val="FFFFFF"/>
        </a:solidFill>
      </c:spPr>
    </c:plotArea>
    <c:legend>
      <c:legendPos val="t"/>
      <c:layout/>
      <c:overlay val="0"/>
    </c:legend>
    <c:plotVisOnly val="1"/>
    <c:dispBlanksAs val="gap"/>
    <c:showDLblsOverMax val="0"/>
  </c:chart>
  <c:spPr>
    <a:solidFill>
      <a:srgbClr val="FFFFFF"/>
    </a:solidFill>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猪肉价格及生猪存栏!$R$1</c:f>
              <c:strCache>
                <c:ptCount val="1"/>
                <c:pt idx="0">
                  <c:v>能繁母猪存栏（左轴）</c:v>
                </c:pt>
              </c:strCache>
            </c:strRef>
          </c:tx>
          <c:marker>
            <c:symbol val="none"/>
          </c:marker>
          <c:cat>
            <c:numRef>
              <c:f>猪肉价格及生猪存栏!$Q$5:$Q$220</c:f>
              <c:numCache>
                <c:formatCode>yyyy\-mm;@</c:formatCode>
                <c:ptCount val="216"/>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pt idx="68">
                  <c:v>41882</c:v>
                </c:pt>
                <c:pt idx="69">
                  <c:v>41912</c:v>
                </c:pt>
              </c:numCache>
            </c:numRef>
          </c:cat>
          <c:val>
            <c:numRef>
              <c:f>猪肉价格及生猪存栏!$R$5:$R$220</c:f>
              <c:numCache>
                <c:formatCode>###,###,###,###,##0.00</c:formatCode>
                <c:ptCount val="216"/>
                <c:pt idx="0">
                  <c:v>0</c:v>
                </c:pt>
                <c:pt idx="1">
                  <c:v>4964.0600000000004</c:v>
                </c:pt>
                <c:pt idx="2">
                  <c:v>4987</c:v>
                </c:pt>
                <c:pt idx="3">
                  <c:v>4942</c:v>
                </c:pt>
                <c:pt idx="4">
                  <c:v>4922</c:v>
                </c:pt>
                <c:pt idx="5">
                  <c:v>4880</c:v>
                </c:pt>
                <c:pt idx="6">
                  <c:v>4832</c:v>
                </c:pt>
                <c:pt idx="7">
                  <c:v>4810</c:v>
                </c:pt>
                <c:pt idx="8">
                  <c:v>4816</c:v>
                </c:pt>
                <c:pt idx="9">
                  <c:v>4840</c:v>
                </c:pt>
                <c:pt idx="10">
                  <c:v>4875</c:v>
                </c:pt>
                <c:pt idx="11">
                  <c:v>4873</c:v>
                </c:pt>
                <c:pt idx="12">
                  <c:v>4910</c:v>
                </c:pt>
                <c:pt idx="13">
                  <c:v>4870</c:v>
                </c:pt>
                <c:pt idx="14">
                  <c:v>4890</c:v>
                </c:pt>
                <c:pt idx="15">
                  <c:v>4840</c:v>
                </c:pt>
                <c:pt idx="16">
                  <c:v>4760</c:v>
                </c:pt>
                <c:pt idx="17">
                  <c:v>4700</c:v>
                </c:pt>
                <c:pt idx="18">
                  <c:v>4680</c:v>
                </c:pt>
                <c:pt idx="19">
                  <c:v>4630</c:v>
                </c:pt>
                <c:pt idx="20">
                  <c:v>4580</c:v>
                </c:pt>
                <c:pt idx="21">
                  <c:v>4700</c:v>
                </c:pt>
                <c:pt idx="22">
                  <c:v>4690</c:v>
                </c:pt>
                <c:pt idx="23">
                  <c:v>4660</c:v>
                </c:pt>
                <c:pt idx="24">
                  <c:v>4750</c:v>
                </c:pt>
                <c:pt idx="25">
                  <c:v>4740</c:v>
                </c:pt>
                <c:pt idx="26">
                  <c:v>4730</c:v>
                </c:pt>
                <c:pt idx="27">
                  <c:v>4710</c:v>
                </c:pt>
                <c:pt idx="28">
                  <c:v>4695</c:v>
                </c:pt>
                <c:pt idx="29">
                  <c:v>4710</c:v>
                </c:pt>
                <c:pt idx="30">
                  <c:v>4720</c:v>
                </c:pt>
                <c:pt idx="31">
                  <c:v>4786</c:v>
                </c:pt>
                <c:pt idx="32">
                  <c:v>4815</c:v>
                </c:pt>
                <c:pt idx="33">
                  <c:v>4845</c:v>
                </c:pt>
                <c:pt idx="34">
                  <c:v>4880</c:v>
                </c:pt>
                <c:pt idx="35">
                  <c:v>4905</c:v>
                </c:pt>
                <c:pt idx="36">
                  <c:v>4928</c:v>
                </c:pt>
                <c:pt idx="37">
                  <c:v>4950</c:v>
                </c:pt>
                <c:pt idx="38">
                  <c:v>4949</c:v>
                </c:pt>
                <c:pt idx="39">
                  <c:v>4954</c:v>
                </c:pt>
                <c:pt idx="40">
                  <c:v>4954</c:v>
                </c:pt>
                <c:pt idx="41">
                  <c:v>4949</c:v>
                </c:pt>
                <c:pt idx="42">
                  <c:v>4954</c:v>
                </c:pt>
                <c:pt idx="43">
                  <c:v>4939</c:v>
                </c:pt>
                <c:pt idx="44">
                  <c:v>4959</c:v>
                </c:pt>
                <c:pt idx="45">
                  <c:v>5063</c:v>
                </c:pt>
                <c:pt idx="46">
                  <c:v>5078</c:v>
                </c:pt>
                <c:pt idx="47">
                  <c:v>5063</c:v>
                </c:pt>
                <c:pt idx="48">
                  <c:v>5068</c:v>
                </c:pt>
                <c:pt idx="49">
                  <c:v>5068</c:v>
                </c:pt>
                <c:pt idx="50">
                  <c:v>5058</c:v>
                </c:pt>
                <c:pt idx="51">
                  <c:v>5033</c:v>
                </c:pt>
                <c:pt idx="52">
                  <c:v>5013</c:v>
                </c:pt>
                <c:pt idx="53">
                  <c:v>5013</c:v>
                </c:pt>
                <c:pt idx="54">
                  <c:v>5008</c:v>
                </c:pt>
                <c:pt idx="55">
                  <c:v>4998</c:v>
                </c:pt>
                <c:pt idx="56">
                  <c:v>5013</c:v>
                </c:pt>
                <c:pt idx="57">
                  <c:v>5008</c:v>
                </c:pt>
                <c:pt idx="58">
                  <c:v>4998</c:v>
                </c:pt>
                <c:pt idx="59">
                  <c:v>4973</c:v>
                </c:pt>
                <c:pt idx="60">
                  <c:v>4938</c:v>
                </c:pt>
                <c:pt idx="61">
                  <c:v>4908</c:v>
                </c:pt>
                <c:pt idx="62">
                  <c:v>4869</c:v>
                </c:pt>
                <c:pt idx="63">
                  <c:v>4791</c:v>
                </c:pt>
                <c:pt idx="64">
                  <c:v>4686</c:v>
                </c:pt>
                <c:pt idx="65">
                  <c:v>4639</c:v>
                </c:pt>
                <c:pt idx="66">
                  <c:v>4593</c:v>
                </c:pt>
                <c:pt idx="67">
                  <c:v>4538</c:v>
                </c:pt>
                <c:pt idx="68">
                  <c:v>4502</c:v>
                </c:pt>
                <c:pt idx="69">
                  <c:v>4479</c:v>
                </c:pt>
              </c:numCache>
            </c:numRef>
          </c:val>
          <c:smooth val="0"/>
        </c:ser>
        <c:dLbls>
          <c:showLegendKey val="0"/>
          <c:showVal val="0"/>
          <c:showCatName val="0"/>
          <c:showSerName val="0"/>
          <c:showPercent val="0"/>
          <c:showBubbleSize val="0"/>
        </c:dLbls>
        <c:marker val="1"/>
        <c:smooth val="0"/>
        <c:axId val="230099200"/>
        <c:axId val="230105088"/>
      </c:lineChart>
      <c:lineChart>
        <c:grouping val="standard"/>
        <c:varyColors val="0"/>
        <c:ser>
          <c:idx val="1"/>
          <c:order val="1"/>
          <c:tx>
            <c:strRef>
              <c:f>猪肉价格及生猪存栏!$S$1</c:f>
              <c:strCache>
                <c:ptCount val="1"/>
                <c:pt idx="0">
                  <c:v>生猪存栏（右轴）</c:v>
                </c:pt>
              </c:strCache>
            </c:strRef>
          </c:tx>
          <c:marker>
            <c:symbol val="none"/>
          </c:marker>
          <c:cat>
            <c:numRef>
              <c:f>猪肉价格及生猪存栏!$Q$5:$Q$220</c:f>
              <c:numCache>
                <c:formatCode>yyyy\-mm;@</c:formatCode>
                <c:ptCount val="216"/>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pt idx="68">
                  <c:v>41882</c:v>
                </c:pt>
                <c:pt idx="69">
                  <c:v>41912</c:v>
                </c:pt>
              </c:numCache>
            </c:numRef>
          </c:cat>
          <c:val>
            <c:numRef>
              <c:f>猪肉价格及生猪存栏!$S$5:$S$220</c:f>
              <c:numCache>
                <c:formatCode>###,###,###,###,##0.00</c:formatCode>
                <c:ptCount val="216"/>
                <c:pt idx="0">
                  <c:v>46264</c:v>
                </c:pt>
                <c:pt idx="1">
                  <c:v>45616</c:v>
                </c:pt>
                <c:pt idx="2">
                  <c:v>44594</c:v>
                </c:pt>
                <c:pt idx="3">
                  <c:v>44861</c:v>
                </c:pt>
                <c:pt idx="4">
                  <c:v>45489</c:v>
                </c:pt>
                <c:pt idx="5">
                  <c:v>45325</c:v>
                </c:pt>
                <c:pt idx="6">
                  <c:v>44720</c:v>
                </c:pt>
                <c:pt idx="7">
                  <c:v>45006</c:v>
                </c:pt>
                <c:pt idx="8">
                  <c:v>45816</c:v>
                </c:pt>
                <c:pt idx="9">
                  <c:v>46516</c:v>
                </c:pt>
                <c:pt idx="10">
                  <c:v>46921</c:v>
                </c:pt>
                <c:pt idx="11">
                  <c:v>46590</c:v>
                </c:pt>
                <c:pt idx="12">
                  <c:v>46900</c:v>
                </c:pt>
                <c:pt idx="13">
                  <c:v>45500</c:v>
                </c:pt>
                <c:pt idx="14">
                  <c:v>44330</c:v>
                </c:pt>
                <c:pt idx="15">
                  <c:v>44130</c:v>
                </c:pt>
                <c:pt idx="16">
                  <c:v>43600</c:v>
                </c:pt>
                <c:pt idx="17">
                  <c:v>43370</c:v>
                </c:pt>
                <c:pt idx="18">
                  <c:v>43670</c:v>
                </c:pt>
                <c:pt idx="19">
                  <c:v>44000</c:v>
                </c:pt>
                <c:pt idx="20">
                  <c:v>44180</c:v>
                </c:pt>
                <c:pt idx="21">
                  <c:v>45450</c:v>
                </c:pt>
                <c:pt idx="22">
                  <c:v>45440</c:v>
                </c:pt>
                <c:pt idx="23">
                  <c:v>45470</c:v>
                </c:pt>
                <c:pt idx="24">
                  <c:v>45380</c:v>
                </c:pt>
                <c:pt idx="25">
                  <c:v>44510</c:v>
                </c:pt>
                <c:pt idx="26">
                  <c:v>44410</c:v>
                </c:pt>
                <c:pt idx="27">
                  <c:v>44750</c:v>
                </c:pt>
                <c:pt idx="28">
                  <c:v>44920</c:v>
                </c:pt>
                <c:pt idx="29">
                  <c:v>45280</c:v>
                </c:pt>
                <c:pt idx="30">
                  <c:v>45640</c:v>
                </c:pt>
                <c:pt idx="31">
                  <c:v>46142</c:v>
                </c:pt>
                <c:pt idx="32">
                  <c:v>46557</c:v>
                </c:pt>
                <c:pt idx="33">
                  <c:v>47158</c:v>
                </c:pt>
                <c:pt idx="34">
                  <c:v>47516</c:v>
                </c:pt>
                <c:pt idx="35">
                  <c:v>47625</c:v>
                </c:pt>
                <c:pt idx="36">
                  <c:v>47334</c:v>
                </c:pt>
                <c:pt idx="37">
                  <c:v>46467</c:v>
                </c:pt>
                <c:pt idx="38">
                  <c:v>45846</c:v>
                </c:pt>
                <c:pt idx="39">
                  <c:v>46167</c:v>
                </c:pt>
                <c:pt idx="40">
                  <c:v>46306</c:v>
                </c:pt>
                <c:pt idx="41">
                  <c:v>46121</c:v>
                </c:pt>
                <c:pt idx="42">
                  <c:v>46213</c:v>
                </c:pt>
                <c:pt idx="43">
                  <c:v>46213</c:v>
                </c:pt>
                <c:pt idx="44">
                  <c:v>46629</c:v>
                </c:pt>
                <c:pt idx="45">
                  <c:v>47235</c:v>
                </c:pt>
                <c:pt idx="46">
                  <c:v>47282</c:v>
                </c:pt>
                <c:pt idx="47">
                  <c:v>46904</c:v>
                </c:pt>
                <c:pt idx="48">
                  <c:v>46294</c:v>
                </c:pt>
                <c:pt idx="49">
                  <c:v>44813</c:v>
                </c:pt>
                <c:pt idx="50">
                  <c:v>43962</c:v>
                </c:pt>
                <c:pt idx="51">
                  <c:v>44358</c:v>
                </c:pt>
                <c:pt idx="52">
                  <c:v>44669</c:v>
                </c:pt>
                <c:pt idx="53">
                  <c:v>44758</c:v>
                </c:pt>
                <c:pt idx="54">
                  <c:v>45206</c:v>
                </c:pt>
                <c:pt idx="55">
                  <c:v>45748</c:v>
                </c:pt>
                <c:pt idx="56">
                  <c:v>46160</c:v>
                </c:pt>
                <c:pt idx="57">
                  <c:v>46483</c:v>
                </c:pt>
                <c:pt idx="58">
                  <c:v>46762</c:v>
                </c:pt>
                <c:pt idx="59">
                  <c:v>46856</c:v>
                </c:pt>
                <c:pt idx="60">
                  <c:v>45731</c:v>
                </c:pt>
                <c:pt idx="61">
                  <c:v>43810</c:v>
                </c:pt>
                <c:pt idx="62">
                  <c:v>43416</c:v>
                </c:pt>
                <c:pt idx="63">
                  <c:v>43416</c:v>
                </c:pt>
                <c:pt idx="64">
                  <c:v>42852</c:v>
                </c:pt>
                <c:pt idx="65">
                  <c:v>42809</c:v>
                </c:pt>
                <c:pt idx="66">
                  <c:v>42895</c:v>
                </c:pt>
                <c:pt idx="67">
                  <c:v>43024</c:v>
                </c:pt>
                <c:pt idx="68">
                  <c:v>43282</c:v>
                </c:pt>
                <c:pt idx="69">
                  <c:v>43628</c:v>
                </c:pt>
              </c:numCache>
            </c:numRef>
          </c:val>
          <c:smooth val="0"/>
        </c:ser>
        <c:dLbls>
          <c:showLegendKey val="0"/>
          <c:showVal val="0"/>
          <c:showCatName val="0"/>
          <c:showSerName val="0"/>
          <c:showPercent val="0"/>
          <c:showBubbleSize val="0"/>
        </c:dLbls>
        <c:marker val="1"/>
        <c:smooth val="0"/>
        <c:axId val="230108160"/>
        <c:axId val="230106624"/>
      </c:lineChart>
      <c:dateAx>
        <c:axId val="230099200"/>
        <c:scaling>
          <c:orientation val="minMax"/>
        </c:scaling>
        <c:delete val="0"/>
        <c:axPos val="b"/>
        <c:numFmt formatCode="yyyy\-mm;@" sourceLinked="1"/>
        <c:majorTickMark val="in"/>
        <c:minorTickMark val="in"/>
        <c:tickLblPos val="nextTo"/>
        <c:crossAx val="230105088"/>
        <c:crosses val="autoZero"/>
        <c:auto val="1"/>
        <c:lblOffset val="100"/>
        <c:baseTimeUnit val="months"/>
        <c:majorUnit val="12"/>
        <c:majorTimeUnit val="months"/>
        <c:minorUnit val="3"/>
        <c:minorTimeUnit val="months"/>
      </c:dateAx>
      <c:valAx>
        <c:axId val="230105088"/>
        <c:scaling>
          <c:orientation val="minMax"/>
        </c:scaling>
        <c:delete val="0"/>
        <c:axPos val="l"/>
        <c:numFmt formatCode="###,###,###,###,##0.00" sourceLinked="1"/>
        <c:majorTickMark val="none"/>
        <c:minorTickMark val="none"/>
        <c:tickLblPos val="nextTo"/>
        <c:crossAx val="230099200"/>
        <c:crosses val="autoZero"/>
        <c:crossBetween val="between"/>
      </c:valAx>
      <c:valAx>
        <c:axId val="230106624"/>
        <c:scaling>
          <c:orientation val="minMax"/>
        </c:scaling>
        <c:delete val="0"/>
        <c:axPos val="r"/>
        <c:numFmt formatCode="###,###,###,###,##0.00" sourceLinked="1"/>
        <c:majorTickMark val="out"/>
        <c:minorTickMark val="none"/>
        <c:tickLblPos val="nextTo"/>
        <c:crossAx val="230108160"/>
        <c:crosses val="max"/>
        <c:crossBetween val="between"/>
      </c:valAx>
      <c:dateAx>
        <c:axId val="230108160"/>
        <c:scaling>
          <c:orientation val="minMax"/>
        </c:scaling>
        <c:delete val="1"/>
        <c:axPos val="b"/>
        <c:numFmt formatCode="yyyy\-mm;@" sourceLinked="1"/>
        <c:majorTickMark val="out"/>
        <c:minorTickMark val="none"/>
        <c:tickLblPos val="none"/>
        <c:crossAx val="230106624"/>
        <c:crosses val="autoZero"/>
        <c:auto val="1"/>
        <c:lblOffset val="100"/>
        <c:baseTimeUnit val="months"/>
        <c:majorUnit val="1"/>
        <c:minorUnit val="1"/>
      </c:date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88" l="0.70000000000000062" r="0.70000000000000062" t="0.750000000000013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基础农产品价格!agrpriceunit</c:f>
              <c:strCache>
                <c:ptCount val="1"/>
                <c:pt idx="0">
                  <c:v>元/吨</c:v>
                </c:pt>
              </c:strCache>
            </c:strRef>
          </c:tx>
          <c:marker>
            <c:symbol val="none"/>
          </c:marker>
          <c:cat>
            <c:numRef>
              <c:f>基础农产品价格!agrpricedate</c:f>
              <c:numCache>
                <c:formatCode>yyyy\-mm\-dd;@</c:formatCode>
                <c:ptCount val="500"/>
                <c:pt idx="0">
                  <c:v>40182</c:v>
                </c:pt>
                <c:pt idx="1">
                  <c:v>40183</c:v>
                </c:pt>
                <c:pt idx="2">
                  <c:v>40184</c:v>
                </c:pt>
                <c:pt idx="3">
                  <c:v>40185</c:v>
                </c:pt>
                <c:pt idx="4">
                  <c:v>40186</c:v>
                </c:pt>
                <c:pt idx="5">
                  <c:v>40189</c:v>
                </c:pt>
                <c:pt idx="6">
                  <c:v>40190</c:v>
                </c:pt>
                <c:pt idx="7">
                  <c:v>40191</c:v>
                </c:pt>
                <c:pt idx="8">
                  <c:v>40192</c:v>
                </c:pt>
                <c:pt idx="9">
                  <c:v>40193</c:v>
                </c:pt>
                <c:pt idx="10">
                  <c:v>40196</c:v>
                </c:pt>
                <c:pt idx="11">
                  <c:v>40197</c:v>
                </c:pt>
                <c:pt idx="12">
                  <c:v>40198</c:v>
                </c:pt>
                <c:pt idx="13">
                  <c:v>40199</c:v>
                </c:pt>
                <c:pt idx="14">
                  <c:v>40200</c:v>
                </c:pt>
                <c:pt idx="15">
                  <c:v>40203</c:v>
                </c:pt>
                <c:pt idx="16">
                  <c:v>40204</c:v>
                </c:pt>
                <c:pt idx="17">
                  <c:v>40205</c:v>
                </c:pt>
                <c:pt idx="18">
                  <c:v>40206</c:v>
                </c:pt>
                <c:pt idx="19">
                  <c:v>40207</c:v>
                </c:pt>
                <c:pt idx="20">
                  <c:v>40210</c:v>
                </c:pt>
                <c:pt idx="21">
                  <c:v>40211</c:v>
                </c:pt>
                <c:pt idx="22">
                  <c:v>40212</c:v>
                </c:pt>
                <c:pt idx="23">
                  <c:v>40213</c:v>
                </c:pt>
                <c:pt idx="24">
                  <c:v>40214</c:v>
                </c:pt>
                <c:pt idx="25">
                  <c:v>40217</c:v>
                </c:pt>
                <c:pt idx="26">
                  <c:v>40218</c:v>
                </c:pt>
                <c:pt idx="27">
                  <c:v>40219</c:v>
                </c:pt>
                <c:pt idx="28">
                  <c:v>40220</c:v>
                </c:pt>
                <c:pt idx="29">
                  <c:v>40221</c:v>
                </c:pt>
                <c:pt idx="30">
                  <c:v>40225</c:v>
                </c:pt>
                <c:pt idx="31">
                  <c:v>40226</c:v>
                </c:pt>
                <c:pt idx="32">
                  <c:v>40227</c:v>
                </c:pt>
                <c:pt idx="33">
                  <c:v>40228</c:v>
                </c:pt>
                <c:pt idx="34">
                  <c:v>40231</c:v>
                </c:pt>
                <c:pt idx="35">
                  <c:v>40232</c:v>
                </c:pt>
                <c:pt idx="36">
                  <c:v>40233</c:v>
                </c:pt>
                <c:pt idx="37">
                  <c:v>40234</c:v>
                </c:pt>
                <c:pt idx="38">
                  <c:v>40235</c:v>
                </c:pt>
                <c:pt idx="39">
                  <c:v>40238</c:v>
                </c:pt>
                <c:pt idx="40">
                  <c:v>40239</c:v>
                </c:pt>
                <c:pt idx="41">
                  <c:v>40240</c:v>
                </c:pt>
                <c:pt idx="42">
                  <c:v>40241</c:v>
                </c:pt>
                <c:pt idx="43">
                  <c:v>40242</c:v>
                </c:pt>
                <c:pt idx="44">
                  <c:v>40245</c:v>
                </c:pt>
                <c:pt idx="45">
                  <c:v>40246</c:v>
                </c:pt>
                <c:pt idx="46">
                  <c:v>40247</c:v>
                </c:pt>
                <c:pt idx="47">
                  <c:v>40248</c:v>
                </c:pt>
                <c:pt idx="48">
                  <c:v>40249</c:v>
                </c:pt>
                <c:pt idx="49">
                  <c:v>40252</c:v>
                </c:pt>
                <c:pt idx="50">
                  <c:v>40253</c:v>
                </c:pt>
                <c:pt idx="51">
                  <c:v>40254</c:v>
                </c:pt>
                <c:pt idx="52">
                  <c:v>40255</c:v>
                </c:pt>
                <c:pt idx="53">
                  <c:v>40256</c:v>
                </c:pt>
                <c:pt idx="54">
                  <c:v>40259</c:v>
                </c:pt>
                <c:pt idx="55">
                  <c:v>40260</c:v>
                </c:pt>
                <c:pt idx="56">
                  <c:v>40261</c:v>
                </c:pt>
                <c:pt idx="57">
                  <c:v>40262</c:v>
                </c:pt>
                <c:pt idx="58">
                  <c:v>40263</c:v>
                </c:pt>
                <c:pt idx="59">
                  <c:v>40266</c:v>
                </c:pt>
                <c:pt idx="60">
                  <c:v>40267</c:v>
                </c:pt>
                <c:pt idx="61">
                  <c:v>40268</c:v>
                </c:pt>
                <c:pt idx="62">
                  <c:v>40269</c:v>
                </c:pt>
                <c:pt idx="63">
                  <c:v>40270</c:v>
                </c:pt>
                <c:pt idx="64">
                  <c:v>40273</c:v>
                </c:pt>
                <c:pt idx="65">
                  <c:v>40274</c:v>
                </c:pt>
                <c:pt idx="66">
                  <c:v>40275</c:v>
                </c:pt>
                <c:pt idx="67">
                  <c:v>40276</c:v>
                </c:pt>
                <c:pt idx="68">
                  <c:v>40277</c:v>
                </c:pt>
                <c:pt idx="69">
                  <c:v>40280</c:v>
                </c:pt>
                <c:pt idx="70">
                  <c:v>40281</c:v>
                </c:pt>
                <c:pt idx="71">
                  <c:v>40282</c:v>
                </c:pt>
                <c:pt idx="72">
                  <c:v>40283</c:v>
                </c:pt>
                <c:pt idx="73">
                  <c:v>40284</c:v>
                </c:pt>
                <c:pt idx="74">
                  <c:v>40287</c:v>
                </c:pt>
                <c:pt idx="75">
                  <c:v>40288</c:v>
                </c:pt>
                <c:pt idx="76">
                  <c:v>40289</c:v>
                </c:pt>
                <c:pt idx="77">
                  <c:v>40290</c:v>
                </c:pt>
                <c:pt idx="78">
                  <c:v>40291</c:v>
                </c:pt>
                <c:pt idx="79">
                  <c:v>40294</c:v>
                </c:pt>
                <c:pt idx="80">
                  <c:v>40295</c:v>
                </c:pt>
                <c:pt idx="81">
                  <c:v>40296</c:v>
                </c:pt>
                <c:pt idx="82">
                  <c:v>40297</c:v>
                </c:pt>
                <c:pt idx="83">
                  <c:v>40298</c:v>
                </c:pt>
                <c:pt idx="84">
                  <c:v>40301</c:v>
                </c:pt>
                <c:pt idx="85">
                  <c:v>40302</c:v>
                </c:pt>
                <c:pt idx="86">
                  <c:v>40303</c:v>
                </c:pt>
                <c:pt idx="87">
                  <c:v>40304</c:v>
                </c:pt>
                <c:pt idx="88">
                  <c:v>40305</c:v>
                </c:pt>
                <c:pt idx="89">
                  <c:v>40308</c:v>
                </c:pt>
                <c:pt idx="90">
                  <c:v>40309</c:v>
                </c:pt>
                <c:pt idx="91">
                  <c:v>40310</c:v>
                </c:pt>
                <c:pt idx="92">
                  <c:v>40311</c:v>
                </c:pt>
                <c:pt idx="93">
                  <c:v>40312</c:v>
                </c:pt>
                <c:pt idx="94">
                  <c:v>40315</c:v>
                </c:pt>
                <c:pt idx="95">
                  <c:v>40316</c:v>
                </c:pt>
                <c:pt idx="96">
                  <c:v>40317</c:v>
                </c:pt>
                <c:pt idx="97">
                  <c:v>40318</c:v>
                </c:pt>
                <c:pt idx="98">
                  <c:v>40319</c:v>
                </c:pt>
                <c:pt idx="99">
                  <c:v>40322</c:v>
                </c:pt>
                <c:pt idx="100">
                  <c:v>40323</c:v>
                </c:pt>
                <c:pt idx="101">
                  <c:v>40324</c:v>
                </c:pt>
                <c:pt idx="102">
                  <c:v>40325</c:v>
                </c:pt>
                <c:pt idx="103">
                  <c:v>40326</c:v>
                </c:pt>
                <c:pt idx="104">
                  <c:v>40329</c:v>
                </c:pt>
                <c:pt idx="105">
                  <c:v>40330</c:v>
                </c:pt>
                <c:pt idx="106">
                  <c:v>40331</c:v>
                </c:pt>
                <c:pt idx="107">
                  <c:v>40332</c:v>
                </c:pt>
                <c:pt idx="108">
                  <c:v>40333</c:v>
                </c:pt>
                <c:pt idx="109">
                  <c:v>40336</c:v>
                </c:pt>
                <c:pt idx="110">
                  <c:v>40337</c:v>
                </c:pt>
                <c:pt idx="111">
                  <c:v>40338</c:v>
                </c:pt>
                <c:pt idx="112">
                  <c:v>40339</c:v>
                </c:pt>
                <c:pt idx="113">
                  <c:v>40340</c:v>
                </c:pt>
                <c:pt idx="114">
                  <c:v>40343</c:v>
                </c:pt>
                <c:pt idx="115">
                  <c:v>40344</c:v>
                </c:pt>
                <c:pt idx="116">
                  <c:v>40345</c:v>
                </c:pt>
                <c:pt idx="117">
                  <c:v>40346</c:v>
                </c:pt>
                <c:pt idx="118">
                  <c:v>40347</c:v>
                </c:pt>
                <c:pt idx="119">
                  <c:v>40350</c:v>
                </c:pt>
                <c:pt idx="120">
                  <c:v>40351</c:v>
                </c:pt>
                <c:pt idx="121">
                  <c:v>40352</c:v>
                </c:pt>
                <c:pt idx="122">
                  <c:v>40353</c:v>
                </c:pt>
                <c:pt idx="123">
                  <c:v>40354</c:v>
                </c:pt>
                <c:pt idx="124">
                  <c:v>40357</c:v>
                </c:pt>
                <c:pt idx="125">
                  <c:v>40358</c:v>
                </c:pt>
                <c:pt idx="126">
                  <c:v>40359</c:v>
                </c:pt>
                <c:pt idx="127">
                  <c:v>40360</c:v>
                </c:pt>
                <c:pt idx="128">
                  <c:v>40361</c:v>
                </c:pt>
                <c:pt idx="129">
                  <c:v>40364</c:v>
                </c:pt>
                <c:pt idx="130">
                  <c:v>40365</c:v>
                </c:pt>
                <c:pt idx="131">
                  <c:v>40366</c:v>
                </c:pt>
                <c:pt idx="132">
                  <c:v>40367</c:v>
                </c:pt>
                <c:pt idx="133">
                  <c:v>40368</c:v>
                </c:pt>
                <c:pt idx="134">
                  <c:v>40371</c:v>
                </c:pt>
                <c:pt idx="135">
                  <c:v>40372</c:v>
                </c:pt>
                <c:pt idx="136">
                  <c:v>40373</c:v>
                </c:pt>
                <c:pt idx="137">
                  <c:v>40374</c:v>
                </c:pt>
                <c:pt idx="138">
                  <c:v>40375</c:v>
                </c:pt>
                <c:pt idx="139">
                  <c:v>40378</c:v>
                </c:pt>
                <c:pt idx="140">
                  <c:v>40379</c:v>
                </c:pt>
                <c:pt idx="141">
                  <c:v>40380</c:v>
                </c:pt>
                <c:pt idx="142">
                  <c:v>40381</c:v>
                </c:pt>
                <c:pt idx="143">
                  <c:v>40382</c:v>
                </c:pt>
                <c:pt idx="144">
                  <c:v>40385</c:v>
                </c:pt>
                <c:pt idx="145">
                  <c:v>40386</c:v>
                </c:pt>
                <c:pt idx="146">
                  <c:v>40387</c:v>
                </c:pt>
                <c:pt idx="147">
                  <c:v>40388</c:v>
                </c:pt>
                <c:pt idx="148">
                  <c:v>40389</c:v>
                </c:pt>
                <c:pt idx="149">
                  <c:v>40392</c:v>
                </c:pt>
                <c:pt idx="150">
                  <c:v>40393</c:v>
                </c:pt>
                <c:pt idx="151">
                  <c:v>40394</c:v>
                </c:pt>
                <c:pt idx="152">
                  <c:v>40395</c:v>
                </c:pt>
                <c:pt idx="153">
                  <c:v>40396</c:v>
                </c:pt>
                <c:pt idx="154">
                  <c:v>40399</c:v>
                </c:pt>
                <c:pt idx="155">
                  <c:v>40400</c:v>
                </c:pt>
                <c:pt idx="156">
                  <c:v>40401</c:v>
                </c:pt>
                <c:pt idx="157">
                  <c:v>40402</c:v>
                </c:pt>
                <c:pt idx="158">
                  <c:v>40403</c:v>
                </c:pt>
                <c:pt idx="159">
                  <c:v>40406</c:v>
                </c:pt>
                <c:pt idx="160">
                  <c:v>40407</c:v>
                </c:pt>
                <c:pt idx="161">
                  <c:v>40408</c:v>
                </c:pt>
                <c:pt idx="162">
                  <c:v>40409</c:v>
                </c:pt>
                <c:pt idx="163">
                  <c:v>40410</c:v>
                </c:pt>
                <c:pt idx="164">
                  <c:v>40413</c:v>
                </c:pt>
                <c:pt idx="165">
                  <c:v>40414</c:v>
                </c:pt>
                <c:pt idx="166">
                  <c:v>40415</c:v>
                </c:pt>
                <c:pt idx="167">
                  <c:v>40416</c:v>
                </c:pt>
                <c:pt idx="168">
                  <c:v>40417</c:v>
                </c:pt>
                <c:pt idx="169">
                  <c:v>40420</c:v>
                </c:pt>
                <c:pt idx="170">
                  <c:v>40421</c:v>
                </c:pt>
                <c:pt idx="171">
                  <c:v>40422</c:v>
                </c:pt>
                <c:pt idx="172">
                  <c:v>40423</c:v>
                </c:pt>
                <c:pt idx="173">
                  <c:v>40424</c:v>
                </c:pt>
                <c:pt idx="174">
                  <c:v>40427</c:v>
                </c:pt>
                <c:pt idx="175">
                  <c:v>40428</c:v>
                </c:pt>
                <c:pt idx="176">
                  <c:v>40429</c:v>
                </c:pt>
                <c:pt idx="177">
                  <c:v>40430</c:v>
                </c:pt>
                <c:pt idx="178">
                  <c:v>40431</c:v>
                </c:pt>
                <c:pt idx="179">
                  <c:v>40434</c:v>
                </c:pt>
                <c:pt idx="180">
                  <c:v>40435</c:v>
                </c:pt>
                <c:pt idx="181">
                  <c:v>40436</c:v>
                </c:pt>
                <c:pt idx="182">
                  <c:v>40437</c:v>
                </c:pt>
                <c:pt idx="183">
                  <c:v>40438</c:v>
                </c:pt>
                <c:pt idx="184">
                  <c:v>40441</c:v>
                </c:pt>
                <c:pt idx="185">
                  <c:v>40442</c:v>
                </c:pt>
                <c:pt idx="186">
                  <c:v>40443</c:v>
                </c:pt>
                <c:pt idx="187">
                  <c:v>40444</c:v>
                </c:pt>
                <c:pt idx="188">
                  <c:v>40445</c:v>
                </c:pt>
                <c:pt idx="189">
                  <c:v>40448</c:v>
                </c:pt>
                <c:pt idx="190">
                  <c:v>40449</c:v>
                </c:pt>
                <c:pt idx="191">
                  <c:v>40450</c:v>
                </c:pt>
                <c:pt idx="192">
                  <c:v>40451</c:v>
                </c:pt>
                <c:pt idx="193">
                  <c:v>40452</c:v>
                </c:pt>
                <c:pt idx="194">
                  <c:v>40455</c:v>
                </c:pt>
                <c:pt idx="195">
                  <c:v>40456</c:v>
                </c:pt>
                <c:pt idx="196">
                  <c:v>40457</c:v>
                </c:pt>
                <c:pt idx="197">
                  <c:v>40458</c:v>
                </c:pt>
                <c:pt idx="198">
                  <c:v>40459</c:v>
                </c:pt>
                <c:pt idx="199">
                  <c:v>40462</c:v>
                </c:pt>
                <c:pt idx="200">
                  <c:v>40463</c:v>
                </c:pt>
                <c:pt idx="201">
                  <c:v>40464</c:v>
                </c:pt>
                <c:pt idx="202">
                  <c:v>40465</c:v>
                </c:pt>
                <c:pt idx="203">
                  <c:v>40466</c:v>
                </c:pt>
                <c:pt idx="204">
                  <c:v>40469</c:v>
                </c:pt>
                <c:pt idx="205">
                  <c:v>40470</c:v>
                </c:pt>
                <c:pt idx="206">
                  <c:v>40471</c:v>
                </c:pt>
                <c:pt idx="207">
                  <c:v>40472</c:v>
                </c:pt>
                <c:pt idx="208">
                  <c:v>40473</c:v>
                </c:pt>
                <c:pt idx="209">
                  <c:v>40476</c:v>
                </c:pt>
                <c:pt idx="210">
                  <c:v>40477</c:v>
                </c:pt>
                <c:pt idx="211">
                  <c:v>40478</c:v>
                </c:pt>
                <c:pt idx="212">
                  <c:v>40479</c:v>
                </c:pt>
                <c:pt idx="213">
                  <c:v>40480</c:v>
                </c:pt>
                <c:pt idx="214">
                  <c:v>40483</c:v>
                </c:pt>
                <c:pt idx="215">
                  <c:v>40484</c:v>
                </c:pt>
                <c:pt idx="216">
                  <c:v>40485</c:v>
                </c:pt>
                <c:pt idx="217">
                  <c:v>40486</c:v>
                </c:pt>
                <c:pt idx="218">
                  <c:v>40487</c:v>
                </c:pt>
                <c:pt idx="219">
                  <c:v>40490</c:v>
                </c:pt>
                <c:pt idx="220">
                  <c:v>40491</c:v>
                </c:pt>
                <c:pt idx="221">
                  <c:v>40492</c:v>
                </c:pt>
                <c:pt idx="222">
                  <c:v>40493</c:v>
                </c:pt>
                <c:pt idx="223">
                  <c:v>40494</c:v>
                </c:pt>
                <c:pt idx="224">
                  <c:v>40497</c:v>
                </c:pt>
                <c:pt idx="225">
                  <c:v>40498</c:v>
                </c:pt>
                <c:pt idx="226">
                  <c:v>40499</c:v>
                </c:pt>
                <c:pt idx="227">
                  <c:v>40500</c:v>
                </c:pt>
                <c:pt idx="228">
                  <c:v>40501</c:v>
                </c:pt>
                <c:pt idx="229">
                  <c:v>40504</c:v>
                </c:pt>
                <c:pt idx="230">
                  <c:v>40505</c:v>
                </c:pt>
                <c:pt idx="231">
                  <c:v>40506</c:v>
                </c:pt>
                <c:pt idx="232">
                  <c:v>40507</c:v>
                </c:pt>
                <c:pt idx="233">
                  <c:v>40508</c:v>
                </c:pt>
                <c:pt idx="234">
                  <c:v>40511</c:v>
                </c:pt>
                <c:pt idx="235">
                  <c:v>40512</c:v>
                </c:pt>
                <c:pt idx="236">
                  <c:v>40513</c:v>
                </c:pt>
                <c:pt idx="237">
                  <c:v>40514</c:v>
                </c:pt>
                <c:pt idx="238">
                  <c:v>40515</c:v>
                </c:pt>
                <c:pt idx="239">
                  <c:v>40518</c:v>
                </c:pt>
                <c:pt idx="240">
                  <c:v>40519</c:v>
                </c:pt>
                <c:pt idx="241">
                  <c:v>40520</c:v>
                </c:pt>
                <c:pt idx="242">
                  <c:v>40521</c:v>
                </c:pt>
                <c:pt idx="243">
                  <c:v>40522</c:v>
                </c:pt>
                <c:pt idx="244">
                  <c:v>40525</c:v>
                </c:pt>
                <c:pt idx="245">
                  <c:v>40526</c:v>
                </c:pt>
                <c:pt idx="246">
                  <c:v>40527</c:v>
                </c:pt>
                <c:pt idx="247">
                  <c:v>40528</c:v>
                </c:pt>
                <c:pt idx="248">
                  <c:v>40529</c:v>
                </c:pt>
                <c:pt idx="249">
                  <c:v>40532</c:v>
                </c:pt>
                <c:pt idx="250">
                  <c:v>40533</c:v>
                </c:pt>
                <c:pt idx="251">
                  <c:v>40534</c:v>
                </c:pt>
                <c:pt idx="252">
                  <c:v>40535</c:v>
                </c:pt>
                <c:pt idx="253">
                  <c:v>40536</c:v>
                </c:pt>
                <c:pt idx="254">
                  <c:v>40539</c:v>
                </c:pt>
                <c:pt idx="255">
                  <c:v>40540</c:v>
                </c:pt>
                <c:pt idx="256">
                  <c:v>40541</c:v>
                </c:pt>
                <c:pt idx="257">
                  <c:v>40542</c:v>
                </c:pt>
                <c:pt idx="258">
                  <c:v>40543</c:v>
                </c:pt>
                <c:pt idx="259">
                  <c:v>40546</c:v>
                </c:pt>
                <c:pt idx="260">
                  <c:v>40547</c:v>
                </c:pt>
                <c:pt idx="261">
                  <c:v>40548</c:v>
                </c:pt>
                <c:pt idx="262">
                  <c:v>40549</c:v>
                </c:pt>
                <c:pt idx="263">
                  <c:v>40550</c:v>
                </c:pt>
                <c:pt idx="264">
                  <c:v>40553</c:v>
                </c:pt>
                <c:pt idx="265">
                  <c:v>40554</c:v>
                </c:pt>
                <c:pt idx="266">
                  <c:v>40555</c:v>
                </c:pt>
                <c:pt idx="267">
                  <c:v>40556</c:v>
                </c:pt>
                <c:pt idx="268">
                  <c:v>40557</c:v>
                </c:pt>
                <c:pt idx="269">
                  <c:v>40560</c:v>
                </c:pt>
                <c:pt idx="270">
                  <c:v>40561</c:v>
                </c:pt>
                <c:pt idx="271">
                  <c:v>40562</c:v>
                </c:pt>
                <c:pt idx="272">
                  <c:v>40563</c:v>
                </c:pt>
                <c:pt idx="273">
                  <c:v>40564</c:v>
                </c:pt>
                <c:pt idx="274">
                  <c:v>40567</c:v>
                </c:pt>
                <c:pt idx="275">
                  <c:v>40568</c:v>
                </c:pt>
                <c:pt idx="276">
                  <c:v>40569</c:v>
                </c:pt>
                <c:pt idx="277">
                  <c:v>40570</c:v>
                </c:pt>
                <c:pt idx="278">
                  <c:v>40571</c:v>
                </c:pt>
                <c:pt idx="279">
                  <c:v>40574</c:v>
                </c:pt>
                <c:pt idx="280">
                  <c:v>40575</c:v>
                </c:pt>
                <c:pt idx="281">
                  <c:v>40576</c:v>
                </c:pt>
                <c:pt idx="282">
                  <c:v>40577</c:v>
                </c:pt>
                <c:pt idx="283">
                  <c:v>40578</c:v>
                </c:pt>
                <c:pt idx="284">
                  <c:v>40581</c:v>
                </c:pt>
                <c:pt idx="285">
                  <c:v>40582</c:v>
                </c:pt>
                <c:pt idx="286">
                  <c:v>40583</c:v>
                </c:pt>
                <c:pt idx="287">
                  <c:v>40584</c:v>
                </c:pt>
                <c:pt idx="288">
                  <c:v>40585</c:v>
                </c:pt>
                <c:pt idx="289">
                  <c:v>40588</c:v>
                </c:pt>
                <c:pt idx="290">
                  <c:v>40589</c:v>
                </c:pt>
                <c:pt idx="291">
                  <c:v>40590</c:v>
                </c:pt>
                <c:pt idx="292">
                  <c:v>40591</c:v>
                </c:pt>
                <c:pt idx="293">
                  <c:v>40592</c:v>
                </c:pt>
                <c:pt idx="294">
                  <c:v>40595</c:v>
                </c:pt>
                <c:pt idx="295">
                  <c:v>40596</c:v>
                </c:pt>
                <c:pt idx="296">
                  <c:v>40597</c:v>
                </c:pt>
                <c:pt idx="297">
                  <c:v>40598</c:v>
                </c:pt>
                <c:pt idx="298">
                  <c:v>40599</c:v>
                </c:pt>
                <c:pt idx="299">
                  <c:v>40602</c:v>
                </c:pt>
                <c:pt idx="300">
                  <c:v>40603</c:v>
                </c:pt>
                <c:pt idx="301">
                  <c:v>40604</c:v>
                </c:pt>
                <c:pt idx="302">
                  <c:v>40605</c:v>
                </c:pt>
                <c:pt idx="303">
                  <c:v>40606</c:v>
                </c:pt>
                <c:pt idx="304">
                  <c:v>40609</c:v>
                </c:pt>
                <c:pt idx="305">
                  <c:v>40610</c:v>
                </c:pt>
                <c:pt idx="306">
                  <c:v>40611</c:v>
                </c:pt>
                <c:pt idx="307">
                  <c:v>40612</c:v>
                </c:pt>
                <c:pt idx="308">
                  <c:v>40613</c:v>
                </c:pt>
                <c:pt idx="309">
                  <c:v>40616</c:v>
                </c:pt>
                <c:pt idx="310">
                  <c:v>40617</c:v>
                </c:pt>
                <c:pt idx="311">
                  <c:v>40618</c:v>
                </c:pt>
                <c:pt idx="312">
                  <c:v>40619</c:v>
                </c:pt>
                <c:pt idx="313">
                  <c:v>40620</c:v>
                </c:pt>
                <c:pt idx="314">
                  <c:v>40623</c:v>
                </c:pt>
                <c:pt idx="315">
                  <c:v>40624</c:v>
                </c:pt>
                <c:pt idx="316">
                  <c:v>40625</c:v>
                </c:pt>
                <c:pt idx="317">
                  <c:v>40626</c:v>
                </c:pt>
                <c:pt idx="318">
                  <c:v>40627</c:v>
                </c:pt>
                <c:pt idx="319">
                  <c:v>40630</c:v>
                </c:pt>
                <c:pt idx="320">
                  <c:v>40631</c:v>
                </c:pt>
                <c:pt idx="321">
                  <c:v>40632</c:v>
                </c:pt>
                <c:pt idx="322">
                  <c:v>40633</c:v>
                </c:pt>
                <c:pt idx="323">
                  <c:v>40634</c:v>
                </c:pt>
                <c:pt idx="324">
                  <c:v>40637</c:v>
                </c:pt>
                <c:pt idx="325">
                  <c:v>40638</c:v>
                </c:pt>
                <c:pt idx="326">
                  <c:v>40639</c:v>
                </c:pt>
                <c:pt idx="327">
                  <c:v>40640</c:v>
                </c:pt>
                <c:pt idx="328">
                  <c:v>40641</c:v>
                </c:pt>
                <c:pt idx="329">
                  <c:v>40644</c:v>
                </c:pt>
                <c:pt idx="330">
                  <c:v>40645</c:v>
                </c:pt>
                <c:pt idx="331">
                  <c:v>40646</c:v>
                </c:pt>
                <c:pt idx="332">
                  <c:v>40647</c:v>
                </c:pt>
                <c:pt idx="333">
                  <c:v>40648</c:v>
                </c:pt>
                <c:pt idx="334">
                  <c:v>40651</c:v>
                </c:pt>
                <c:pt idx="335">
                  <c:v>40652</c:v>
                </c:pt>
                <c:pt idx="336">
                  <c:v>40653</c:v>
                </c:pt>
                <c:pt idx="337">
                  <c:v>40654</c:v>
                </c:pt>
                <c:pt idx="338">
                  <c:v>40655</c:v>
                </c:pt>
                <c:pt idx="339">
                  <c:v>40658</c:v>
                </c:pt>
                <c:pt idx="340">
                  <c:v>40659</c:v>
                </c:pt>
                <c:pt idx="341">
                  <c:v>40660</c:v>
                </c:pt>
                <c:pt idx="342">
                  <c:v>40661</c:v>
                </c:pt>
                <c:pt idx="343">
                  <c:v>40662</c:v>
                </c:pt>
                <c:pt idx="344">
                  <c:v>40665</c:v>
                </c:pt>
                <c:pt idx="345">
                  <c:v>40666</c:v>
                </c:pt>
                <c:pt idx="346">
                  <c:v>40667</c:v>
                </c:pt>
                <c:pt idx="347">
                  <c:v>40668</c:v>
                </c:pt>
                <c:pt idx="348">
                  <c:v>40669</c:v>
                </c:pt>
                <c:pt idx="349">
                  <c:v>40672</c:v>
                </c:pt>
                <c:pt idx="350">
                  <c:v>40673</c:v>
                </c:pt>
                <c:pt idx="351">
                  <c:v>40674</c:v>
                </c:pt>
                <c:pt idx="352">
                  <c:v>40675</c:v>
                </c:pt>
                <c:pt idx="353">
                  <c:v>40676</c:v>
                </c:pt>
                <c:pt idx="354">
                  <c:v>40679</c:v>
                </c:pt>
                <c:pt idx="355">
                  <c:v>40680</c:v>
                </c:pt>
                <c:pt idx="356">
                  <c:v>40681</c:v>
                </c:pt>
                <c:pt idx="357">
                  <c:v>40682</c:v>
                </c:pt>
                <c:pt idx="358">
                  <c:v>40683</c:v>
                </c:pt>
                <c:pt idx="359">
                  <c:v>40686</c:v>
                </c:pt>
                <c:pt idx="360">
                  <c:v>40687</c:v>
                </c:pt>
                <c:pt idx="361">
                  <c:v>40688</c:v>
                </c:pt>
                <c:pt idx="362">
                  <c:v>40689</c:v>
                </c:pt>
                <c:pt idx="363">
                  <c:v>40690</c:v>
                </c:pt>
                <c:pt idx="364">
                  <c:v>40693</c:v>
                </c:pt>
                <c:pt idx="365">
                  <c:v>40694</c:v>
                </c:pt>
                <c:pt idx="366">
                  <c:v>40695</c:v>
                </c:pt>
                <c:pt idx="367">
                  <c:v>40696</c:v>
                </c:pt>
                <c:pt idx="368">
                  <c:v>40697</c:v>
                </c:pt>
                <c:pt idx="369">
                  <c:v>40700</c:v>
                </c:pt>
                <c:pt idx="370">
                  <c:v>40701</c:v>
                </c:pt>
                <c:pt idx="371">
                  <c:v>40702</c:v>
                </c:pt>
                <c:pt idx="372">
                  <c:v>40703</c:v>
                </c:pt>
                <c:pt idx="373">
                  <c:v>40704</c:v>
                </c:pt>
                <c:pt idx="374">
                  <c:v>40707</c:v>
                </c:pt>
                <c:pt idx="375">
                  <c:v>40708</c:v>
                </c:pt>
                <c:pt idx="376">
                  <c:v>40709</c:v>
                </c:pt>
                <c:pt idx="377">
                  <c:v>40710</c:v>
                </c:pt>
                <c:pt idx="378">
                  <c:v>40711</c:v>
                </c:pt>
                <c:pt idx="379">
                  <c:v>40714</c:v>
                </c:pt>
                <c:pt idx="380">
                  <c:v>40715</c:v>
                </c:pt>
                <c:pt idx="381">
                  <c:v>40716</c:v>
                </c:pt>
                <c:pt idx="382">
                  <c:v>40717</c:v>
                </c:pt>
                <c:pt idx="383">
                  <c:v>40718</c:v>
                </c:pt>
                <c:pt idx="384">
                  <c:v>40721</c:v>
                </c:pt>
                <c:pt idx="385">
                  <c:v>40722</c:v>
                </c:pt>
                <c:pt idx="386">
                  <c:v>40723</c:v>
                </c:pt>
                <c:pt idx="387">
                  <c:v>40724</c:v>
                </c:pt>
                <c:pt idx="388">
                  <c:v>40725</c:v>
                </c:pt>
                <c:pt idx="389">
                  <c:v>40728</c:v>
                </c:pt>
                <c:pt idx="390">
                  <c:v>40729</c:v>
                </c:pt>
                <c:pt idx="391">
                  <c:v>40730</c:v>
                </c:pt>
                <c:pt idx="392">
                  <c:v>40731</c:v>
                </c:pt>
                <c:pt idx="393">
                  <c:v>40732</c:v>
                </c:pt>
                <c:pt idx="394">
                  <c:v>40735</c:v>
                </c:pt>
                <c:pt idx="395">
                  <c:v>40736</c:v>
                </c:pt>
                <c:pt idx="396">
                  <c:v>40737</c:v>
                </c:pt>
                <c:pt idx="397">
                  <c:v>40738</c:v>
                </c:pt>
                <c:pt idx="398">
                  <c:v>40739</c:v>
                </c:pt>
                <c:pt idx="399">
                  <c:v>40742</c:v>
                </c:pt>
                <c:pt idx="400">
                  <c:v>40743</c:v>
                </c:pt>
                <c:pt idx="401">
                  <c:v>40744</c:v>
                </c:pt>
                <c:pt idx="402">
                  <c:v>40745</c:v>
                </c:pt>
                <c:pt idx="403">
                  <c:v>40746</c:v>
                </c:pt>
                <c:pt idx="404">
                  <c:v>40749</c:v>
                </c:pt>
                <c:pt idx="405">
                  <c:v>40750</c:v>
                </c:pt>
                <c:pt idx="406">
                  <c:v>40751</c:v>
                </c:pt>
                <c:pt idx="407">
                  <c:v>40752</c:v>
                </c:pt>
                <c:pt idx="408">
                  <c:v>40753</c:v>
                </c:pt>
                <c:pt idx="409">
                  <c:v>40756</c:v>
                </c:pt>
                <c:pt idx="410">
                  <c:v>40757</c:v>
                </c:pt>
                <c:pt idx="411">
                  <c:v>40758</c:v>
                </c:pt>
                <c:pt idx="412">
                  <c:v>40759</c:v>
                </c:pt>
                <c:pt idx="413">
                  <c:v>40760</c:v>
                </c:pt>
                <c:pt idx="414">
                  <c:v>40763</c:v>
                </c:pt>
                <c:pt idx="415">
                  <c:v>40764</c:v>
                </c:pt>
                <c:pt idx="416">
                  <c:v>40765</c:v>
                </c:pt>
                <c:pt idx="417">
                  <c:v>40766</c:v>
                </c:pt>
                <c:pt idx="418">
                  <c:v>40767</c:v>
                </c:pt>
                <c:pt idx="419">
                  <c:v>40770</c:v>
                </c:pt>
                <c:pt idx="420">
                  <c:v>40771</c:v>
                </c:pt>
                <c:pt idx="421">
                  <c:v>40772</c:v>
                </c:pt>
                <c:pt idx="422">
                  <c:v>40773</c:v>
                </c:pt>
                <c:pt idx="423">
                  <c:v>40774</c:v>
                </c:pt>
                <c:pt idx="424">
                  <c:v>40777</c:v>
                </c:pt>
                <c:pt idx="425">
                  <c:v>40778</c:v>
                </c:pt>
                <c:pt idx="426">
                  <c:v>40779</c:v>
                </c:pt>
                <c:pt idx="427">
                  <c:v>40780</c:v>
                </c:pt>
                <c:pt idx="428">
                  <c:v>40781</c:v>
                </c:pt>
                <c:pt idx="429">
                  <c:v>40784</c:v>
                </c:pt>
                <c:pt idx="430">
                  <c:v>40785</c:v>
                </c:pt>
                <c:pt idx="431">
                  <c:v>40786</c:v>
                </c:pt>
                <c:pt idx="432">
                  <c:v>40787</c:v>
                </c:pt>
                <c:pt idx="433">
                  <c:v>40788</c:v>
                </c:pt>
                <c:pt idx="434">
                  <c:v>40791</c:v>
                </c:pt>
                <c:pt idx="435">
                  <c:v>40792</c:v>
                </c:pt>
                <c:pt idx="436">
                  <c:v>40793</c:v>
                </c:pt>
                <c:pt idx="437">
                  <c:v>40794</c:v>
                </c:pt>
                <c:pt idx="438">
                  <c:v>40795</c:v>
                </c:pt>
                <c:pt idx="439">
                  <c:v>40798</c:v>
                </c:pt>
                <c:pt idx="440">
                  <c:v>40799</c:v>
                </c:pt>
                <c:pt idx="441">
                  <c:v>40800</c:v>
                </c:pt>
                <c:pt idx="442">
                  <c:v>40801</c:v>
                </c:pt>
                <c:pt idx="443">
                  <c:v>40802</c:v>
                </c:pt>
                <c:pt idx="444">
                  <c:v>40805</c:v>
                </c:pt>
                <c:pt idx="445">
                  <c:v>40806</c:v>
                </c:pt>
                <c:pt idx="446">
                  <c:v>40807</c:v>
                </c:pt>
                <c:pt idx="447">
                  <c:v>40808</c:v>
                </c:pt>
                <c:pt idx="448">
                  <c:v>40809</c:v>
                </c:pt>
                <c:pt idx="449">
                  <c:v>40812</c:v>
                </c:pt>
                <c:pt idx="450">
                  <c:v>40813</c:v>
                </c:pt>
                <c:pt idx="451">
                  <c:v>40814</c:v>
                </c:pt>
                <c:pt idx="452">
                  <c:v>40815</c:v>
                </c:pt>
                <c:pt idx="453">
                  <c:v>40816</c:v>
                </c:pt>
                <c:pt idx="454">
                  <c:v>40819</c:v>
                </c:pt>
                <c:pt idx="455">
                  <c:v>40820</c:v>
                </c:pt>
                <c:pt idx="456">
                  <c:v>40821</c:v>
                </c:pt>
                <c:pt idx="457">
                  <c:v>40822</c:v>
                </c:pt>
                <c:pt idx="458">
                  <c:v>40823</c:v>
                </c:pt>
                <c:pt idx="459">
                  <c:v>40826</c:v>
                </c:pt>
                <c:pt idx="460">
                  <c:v>40827</c:v>
                </c:pt>
                <c:pt idx="461">
                  <c:v>40828</c:v>
                </c:pt>
                <c:pt idx="462">
                  <c:v>40829</c:v>
                </c:pt>
                <c:pt idx="463">
                  <c:v>40830</c:v>
                </c:pt>
                <c:pt idx="464">
                  <c:v>40833</c:v>
                </c:pt>
                <c:pt idx="465">
                  <c:v>40834</c:v>
                </c:pt>
                <c:pt idx="466">
                  <c:v>40835</c:v>
                </c:pt>
                <c:pt idx="467">
                  <c:v>40836</c:v>
                </c:pt>
                <c:pt idx="468">
                  <c:v>40837</c:v>
                </c:pt>
                <c:pt idx="469">
                  <c:v>40840</c:v>
                </c:pt>
                <c:pt idx="470">
                  <c:v>40841</c:v>
                </c:pt>
                <c:pt idx="471">
                  <c:v>40842</c:v>
                </c:pt>
                <c:pt idx="472">
                  <c:v>40843</c:v>
                </c:pt>
                <c:pt idx="473">
                  <c:v>40844</c:v>
                </c:pt>
                <c:pt idx="474">
                  <c:v>40847</c:v>
                </c:pt>
                <c:pt idx="475">
                  <c:v>40848</c:v>
                </c:pt>
                <c:pt idx="476">
                  <c:v>40849</c:v>
                </c:pt>
                <c:pt idx="477">
                  <c:v>40850</c:v>
                </c:pt>
                <c:pt idx="478">
                  <c:v>40851</c:v>
                </c:pt>
                <c:pt idx="479">
                  <c:v>40854</c:v>
                </c:pt>
                <c:pt idx="480">
                  <c:v>40855</c:v>
                </c:pt>
                <c:pt idx="481">
                  <c:v>40856</c:v>
                </c:pt>
                <c:pt idx="482">
                  <c:v>40857</c:v>
                </c:pt>
                <c:pt idx="483">
                  <c:v>40858</c:v>
                </c:pt>
                <c:pt idx="484">
                  <c:v>40861</c:v>
                </c:pt>
                <c:pt idx="485">
                  <c:v>40862</c:v>
                </c:pt>
                <c:pt idx="486">
                  <c:v>40863</c:v>
                </c:pt>
                <c:pt idx="487">
                  <c:v>40864</c:v>
                </c:pt>
                <c:pt idx="488">
                  <c:v>40865</c:v>
                </c:pt>
                <c:pt idx="489">
                  <c:v>40868</c:v>
                </c:pt>
                <c:pt idx="490">
                  <c:v>40869</c:v>
                </c:pt>
                <c:pt idx="491">
                  <c:v>40870</c:v>
                </c:pt>
                <c:pt idx="492">
                  <c:v>40871</c:v>
                </c:pt>
                <c:pt idx="493">
                  <c:v>40872</c:v>
                </c:pt>
                <c:pt idx="494">
                  <c:v>40875</c:v>
                </c:pt>
                <c:pt idx="495">
                  <c:v>40876</c:v>
                </c:pt>
                <c:pt idx="496">
                  <c:v>40877</c:v>
                </c:pt>
                <c:pt idx="497">
                  <c:v>40878</c:v>
                </c:pt>
                <c:pt idx="498">
                  <c:v>40879</c:v>
                </c:pt>
                <c:pt idx="499">
                  <c:v>40882</c:v>
                </c:pt>
              </c:numCache>
            </c:numRef>
          </c:cat>
          <c:val>
            <c:numRef>
              <c:f>基础农产品价格!agrprice</c:f>
              <c:numCache>
                <c:formatCode>###,###,###,###,##0.00</c:formatCode>
                <c:ptCount val="500"/>
                <c:pt idx="0">
                  <c:v>5400</c:v>
                </c:pt>
                <c:pt idx="1">
                  <c:v>5515</c:v>
                </c:pt>
                <c:pt idx="2">
                  <c:v>5480</c:v>
                </c:pt>
                <c:pt idx="3">
                  <c:v>5381</c:v>
                </c:pt>
                <c:pt idx="4">
                  <c:v>5213</c:v>
                </c:pt>
                <c:pt idx="5">
                  <c:v>5185</c:v>
                </c:pt>
                <c:pt idx="6">
                  <c:v>5150</c:v>
                </c:pt>
                <c:pt idx="7">
                  <c:v>4984</c:v>
                </c:pt>
                <c:pt idx="8">
                  <c:v>5025</c:v>
                </c:pt>
                <c:pt idx="9">
                  <c:v>5020</c:v>
                </c:pt>
                <c:pt idx="10">
                  <c:v>5072</c:v>
                </c:pt>
                <c:pt idx="11">
                  <c:v>5090</c:v>
                </c:pt>
                <c:pt idx="12">
                  <c:v>5125</c:v>
                </c:pt>
                <c:pt idx="13">
                  <c:v>5317</c:v>
                </c:pt>
                <c:pt idx="14">
                  <c:v>5235</c:v>
                </c:pt>
                <c:pt idx="15">
                  <c:v>5241</c:v>
                </c:pt>
                <c:pt idx="16">
                  <c:v>5307</c:v>
                </c:pt>
                <c:pt idx="17">
                  <c:v>5238</c:v>
                </c:pt>
                <c:pt idx="18">
                  <c:v>5044</c:v>
                </c:pt>
                <c:pt idx="19">
                  <c:v>5050</c:v>
                </c:pt>
                <c:pt idx="20">
                  <c:v>5094</c:v>
                </c:pt>
                <c:pt idx="21">
                  <c:v>5174</c:v>
                </c:pt>
                <c:pt idx="22">
                  <c:v>5317</c:v>
                </c:pt>
                <c:pt idx="23">
                  <c:v>5215</c:v>
                </c:pt>
                <c:pt idx="24">
                  <c:v>5145</c:v>
                </c:pt>
                <c:pt idx="25">
                  <c:v>5195</c:v>
                </c:pt>
                <c:pt idx="26">
                  <c:v>5193</c:v>
                </c:pt>
                <c:pt idx="27">
                  <c:v>5405</c:v>
                </c:pt>
                <c:pt idx="28">
                  <c:v>5437</c:v>
                </c:pt>
                <c:pt idx="29">
                  <c:v>5492</c:v>
                </c:pt>
                <c:pt idx="30">
                  <c:v>0</c:v>
                </c:pt>
                <c:pt idx="31">
                  <c:v>0</c:v>
                </c:pt>
                <c:pt idx="32">
                  <c:v>0</c:v>
                </c:pt>
                <c:pt idx="33">
                  <c:v>0</c:v>
                </c:pt>
                <c:pt idx="34">
                  <c:v>5425</c:v>
                </c:pt>
                <c:pt idx="35">
                  <c:v>5424</c:v>
                </c:pt>
                <c:pt idx="36">
                  <c:v>5443</c:v>
                </c:pt>
                <c:pt idx="37">
                  <c:v>5407</c:v>
                </c:pt>
                <c:pt idx="38">
                  <c:v>5450</c:v>
                </c:pt>
                <c:pt idx="39">
                  <c:v>5424</c:v>
                </c:pt>
                <c:pt idx="40">
                  <c:v>5370</c:v>
                </c:pt>
                <c:pt idx="41">
                  <c:v>5371</c:v>
                </c:pt>
                <c:pt idx="42">
                  <c:v>5340</c:v>
                </c:pt>
                <c:pt idx="43">
                  <c:v>5402</c:v>
                </c:pt>
                <c:pt idx="44">
                  <c:v>5420</c:v>
                </c:pt>
                <c:pt idx="45">
                  <c:v>5411</c:v>
                </c:pt>
                <c:pt idx="46">
                  <c:v>5258</c:v>
                </c:pt>
                <c:pt idx="47">
                  <c:v>5081</c:v>
                </c:pt>
                <c:pt idx="48">
                  <c:v>5080</c:v>
                </c:pt>
                <c:pt idx="49">
                  <c:v>5033</c:v>
                </c:pt>
                <c:pt idx="50">
                  <c:v>5049</c:v>
                </c:pt>
                <c:pt idx="51">
                  <c:v>5039</c:v>
                </c:pt>
                <c:pt idx="52">
                  <c:v>5113</c:v>
                </c:pt>
                <c:pt idx="53">
                  <c:v>5146</c:v>
                </c:pt>
                <c:pt idx="54">
                  <c:v>5149</c:v>
                </c:pt>
                <c:pt idx="55">
                  <c:v>4986</c:v>
                </c:pt>
                <c:pt idx="56">
                  <c:v>4911</c:v>
                </c:pt>
                <c:pt idx="57">
                  <c:v>4945</c:v>
                </c:pt>
                <c:pt idx="58">
                  <c:v>5020</c:v>
                </c:pt>
                <c:pt idx="59">
                  <c:v>5116</c:v>
                </c:pt>
                <c:pt idx="60">
                  <c:v>5065</c:v>
                </c:pt>
                <c:pt idx="61">
                  <c:v>5073</c:v>
                </c:pt>
                <c:pt idx="62">
                  <c:v>4980</c:v>
                </c:pt>
                <c:pt idx="63">
                  <c:v>5122</c:v>
                </c:pt>
                <c:pt idx="64">
                  <c:v>0</c:v>
                </c:pt>
                <c:pt idx="65">
                  <c:v>5084</c:v>
                </c:pt>
                <c:pt idx="66">
                  <c:v>5090</c:v>
                </c:pt>
                <c:pt idx="67">
                  <c:v>5061</c:v>
                </c:pt>
                <c:pt idx="68">
                  <c:v>5109</c:v>
                </c:pt>
                <c:pt idx="69">
                  <c:v>5140</c:v>
                </c:pt>
                <c:pt idx="70">
                  <c:v>5115</c:v>
                </c:pt>
                <c:pt idx="71">
                  <c:v>5115</c:v>
                </c:pt>
                <c:pt idx="72">
                  <c:v>5084</c:v>
                </c:pt>
                <c:pt idx="73">
                  <c:v>5111</c:v>
                </c:pt>
                <c:pt idx="74">
                  <c:v>5020</c:v>
                </c:pt>
                <c:pt idx="75">
                  <c:v>5076</c:v>
                </c:pt>
                <c:pt idx="76">
                  <c:v>5055</c:v>
                </c:pt>
                <c:pt idx="77">
                  <c:v>5078</c:v>
                </c:pt>
                <c:pt idx="78">
                  <c:v>5068</c:v>
                </c:pt>
                <c:pt idx="79">
                  <c:v>4959</c:v>
                </c:pt>
                <c:pt idx="80">
                  <c:v>4970</c:v>
                </c:pt>
                <c:pt idx="81">
                  <c:v>4975</c:v>
                </c:pt>
                <c:pt idx="82">
                  <c:v>4949</c:v>
                </c:pt>
                <c:pt idx="83">
                  <c:v>4950</c:v>
                </c:pt>
                <c:pt idx="84">
                  <c:v>0</c:v>
                </c:pt>
                <c:pt idx="85">
                  <c:v>4850</c:v>
                </c:pt>
                <c:pt idx="86">
                  <c:v>4854</c:v>
                </c:pt>
                <c:pt idx="87">
                  <c:v>4885</c:v>
                </c:pt>
                <c:pt idx="88">
                  <c:v>4807</c:v>
                </c:pt>
                <c:pt idx="89">
                  <c:v>4909</c:v>
                </c:pt>
                <c:pt idx="90">
                  <c:v>4896</c:v>
                </c:pt>
                <c:pt idx="91">
                  <c:v>4916</c:v>
                </c:pt>
                <c:pt idx="92">
                  <c:v>4954</c:v>
                </c:pt>
                <c:pt idx="93">
                  <c:v>4907</c:v>
                </c:pt>
                <c:pt idx="94">
                  <c:v>4800</c:v>
                </c:pt>
                <c:pt idx="95">
                  <c:v>4920</c:v>
                </c:pt>
                <c:pt idx="96">
                  <c:v>4915</c:v>
                </c:pt>
                <c:pt idx="97">
                  <c:v>4937</c:v>
                </c:pt>
                <c:pt idx="98">
                  <c:v>4957</c:v>
                </c:pt>
                <c:pt idx="99">
                  <c:v>5018</c:v>
                </c:pt>
                <c:pt idx="100">
                  <c:v>4940</c:v>
                </c:pt>
                <c:pt idx="101">
                  <c:v>4984</c:v>
                </c:pt>
                <c:pt idx="102">
                  <c:v>4995</c:v>
                </c:pt>
                <c:pt idx="103">
                  <c:v>4935</c:v>
                </c:pt>
                <c:pt idx="104">
                  <c:v>4900</c:v>
                </c:pt>
                <c:pt idx="105">
                  <c:v>4897</c:v>
                </c:pt>
                <c:pt idx="106">
                  <c:v>4952</c:v>
                </c:pt>
                <c:pt idx="107">
                  <c:v>4956</c:v>
                </c:pt>
                <c:pt idx="108">
                  <c:v>4973</c:v>
                </c:pt>
                <c:pt idx="109">
                  <c:v>5000</c:v>
                </c:pt>
                <c:pt idx="110">
                  <c:v>5000</c:v>
                </c:pt>
                <c:pt idx="111">
                  <c:v>5025</c:v>
                </c:pt>
                <c:pt idx="112">
                  <c:v>5011</c:v>
                </c:pt>
                <c:pt idx="113">
                  <c:v>5016</c:v>
                </c:pt>
                <c:pt idx="114">
                  <c:v>0</c:v>
                </c:pt>
                <c:pt idx="115">
                  <c:v>0</c:v>
                </c:pt>
                <c:pt idx="116">
                  <c:v>0</c:v>
                </c:pt>
                <c:pt idx="117">
                  <c:v>5030</c:v>
                </c:pt>
                <c:pt idx="118">
                  <c:v>5015</c:v>
                </c:pt>
                <c:pt idx="119">
                  <c:v>5058</c:v>
                </c:pt>
                <c:pt idx="120">
                  <c:v>5056</c:v>
                </c:pt>
                <c:pt idx="121">
                  <c:v>5050</c:v>
                </c:pt>
                <c:pt idx="122">
                  <c:v>5090</c:v>
                </c:pt>
                <c:pt idx="123">
                  <c:v>5120</c:v>
                </c:pt>
                <c:pt idx="124">
                  <c:v>5092</c:v>
                </c:pt>
                <c:pt idx="125">
                  <c:v>5106</c:v>
                </c:pt>
                <c:pt idx="126">
                  <c:v>5129</c:v>
                </c:pt>
                <c:pt idx="127">
                  <c:v>5135</c:v>
                </c:pt>
                <c:pt idx="128">
                  <c:v>5188</c:v>
                </c:pt>
                <c:pt idx="129">
                  <c:v>5310</c:v>
                </c:pt>
                <c:pt idx="130">
                  <c:v>5269</c:v>
                </c:pt>
                <c:pt idx="131">
                  <c:v>5256</c:v>
                </c:pt>
                <c:pt idx="132">
                  <c:v>5230</c:v>
                </c:pt>
                <c:pt idx="133">
                  <c:v>5240</c:v>
                </c:pt>
                <c:pt idx="134">
                  <c:v>5245</c:v>
                </c:pt>
                <c:pt idx="135">
                  <c:v>5210</c:v>
                </c:pt>
                <c:pt idx="136">
                  <c:v>5211</c:v>
                </c:pt>
                <c:pt idx="137">
                  <c:v>5252</c:v>
                </c:pt>
                <c:pt idx="138">
                  <c:v>5285</c:v>
                </c:pt>
                <c:pt idx="139">
                  <c:v>5288</c:v>
                </c:pt>
                <c:pt idx="140">
                  <c:v>5299</c:v>
                </c:pt>
                <c:pt idx="141">
                  <c:v>5271</c:v>
                </c:pt>
                <c:pt idx="142">
                  <c:v>5288</c:v>
                </c:pt>
                <c:pt idx="143">
                  <c:v>5293</c:v>
                </c:pt>
                <c:pt idx="144">
                  <c:v>5290</c:v>
                </c:pt>
                <c:pt idx="145">
                  <c:v>5277</c:v>
                </c:pt>
                <c:pt idx="146">
                  <c:v>5299</c:v>
                </c:pt>
                <c:pt idx="147">
                  <c:v>5306</c:v>
                </c:pt>
                <c:pt idx="148">
                  <c:v>5332</c:v>
                </c:pt>
                <c:pt idx="149">
                  <c:v>5365</c:v>
                </c:pt>
                <c:pt idx="150">
                  <c:v>5359</c:v>
                </c:pt>
                <c:pt idx="151">
                  <c:v>5327</c:v>
                </c:pt>
                <c:pt idx="152">
                  <c:v>5337</c:v>
                </c:pt>
                <c:pt idx="153">
                  <c:v>5328</c:v>
                </c:pt>
                <c:pt idx="154">
                  <c:v>5365</c:v>
                </c:pt>
                <c:pt idx="155">
                  <c:v>5348</c:v>
                </c:pt>
                <c:pt idx="156">
                  <c:v>5360</c:v>
                </c:pt>
                <c:pt idx="157">
                  <c:v>5340</c:v>
                </c:pt>
                <c:pt idx="158">
                  <c:v>5360</c:v>
                </c:pt>
                <c:pt idx="159">
                  <c:v>5380</c:v>
                </c:pt>
                <c:pt idx="160">
                  <c:v>5382</c:v>
                </c:pt>
                <c:pt idx="161">
                  <c:v>5370</c:v>
                </c:pt>
                <c:pt idx="162">
                  <c:v>5375</c:v>
                </c:pt>
                <c:pt idx="163">
                  <c:v>5327</c:v>
                </c:pt>
                <c:pt idx="164">
                  <c:v>5321</c:v>
                </c:pt>
                <c:pt idx="165">
                  <c:v>5300</c:v>
                </c:pt>
                <c:pt idx="166">
                  <c:v>5327</c:v>
                </c:pt>
                <c:pt idx="167">
                  <c:v>5319</c:v>
                </c:pt>
                <c:pt idx="168">
                  <c:v>5334</c:v>
                </c:pt>
                <c:pt idx="169">
                  <c:v>5437</c:v>
                </c:pt>
                <c:pt idx="170">
                  <c:v>5456</c:v>
                </c:pt>
                <c:pt idx="171">
                  <c:v>5468</c:v>
                </c:pt>
                <c:pt idx="172">
                  <c:v>5489</c:v>
                </c:pt>
                <c:pt idx="173">
                  <c:v>5462</c:v>
                </c:pt>
                <c:pt idx="174">
                  <c:v>5488</c:v>
                </c:pt>
                <c:pt idx="175">
                  <c:v>5496</c:v>
                </c:pt>
                <c:pt idx="176">
                  <c:v>5490</c:v>
                </c:pt>
                <c:pt idx="177">
                  <c:v>5492</c:v>
                </c:pt>
                <c:pt idx="178">
                  <c:v>5547</c:v>
                </c:pt>
                <c:pt idx="179">
                  <c:v>5573</c:v>
                </c:pt>
                <c:pt idx="180">
                  <c:v>5589</c:v>
                </c:pt>
                <c:pt idx="181">
                  <c:v>5685</c:v>
                </c:pt>
                <c:pt idx="182">
                  <c:v>5700</c:v>
                </c:pt>
                <c:pt idx="183">
                  <c:v>5744</c:v>
                </c:pt>
                <c:pt idx="184">
                  <c:v>5763</c:v>
                </c:pt>
                <c:pt idx="185">
                  <c:v>5707</c:v>
                </c:pt>
                <c:pt idx="186">
                  <c:v>0</c:v>
                </c:pt>
                <c:pt idx="187">
                  <c:v>0</c:v>
                </c:pt>
                <c:pt idx="188">
                  <c:v>0</c:v>
                </c:pt>
                <c:pt idx="189">
                  <c:v>5717</c:v>
                </c:pt>
                <c:pt idx="190">
                  <c:v>5739</c:v>
                </c:pt>
                <c:pt idx="191">
                  <c:v>5700</c:v>
                </c:pt>
                <c:pt idx="192">
                  <c:v>5710</c:v>
                </c:pt>
                <c:pt idx="193">
                  <c:v>0</c:v>
                </c:pt>
                <c:pt idx="194">
                  <c:v>0</c:v>
                </c:pt>
                <c:pt idx="195">
                  <c:v>0</c:v>
                </c:pt>
                <c:pt idx="196">
                  <c:v>0</c:v>
                </c:pt>
                <c:pt idx="197">
                  <c:v>0</c:v>
                </c:pt>
                <c:pt idx="198">
                  <c:v>5745</c:v>
                </c:pt>
                <c:pt idx="199">
                  <c:v>5940</c:v>
                </c:pt>
                <c:pt idx="200">
                  <c:v>5918</c:v>
                </c:pt>
                <c:pt idx="201">
                  <c:v>5940</c:v>
                </c:pt>
                <c:pt idx="202">
                  <c:v>6072</c:v>
                </c:pt>
                <c:pt idx="203">
                  <c:v>6166</c:v>
                </c:pt>
                <c:pt idx="204">
                  <c:v>6133</c:v>
                </c:pt>
                <c:pt idx="205">
                  <c:v>6243</c:v>
                </c:pt>
                <c:pt idx="206">
                  <c:v>6249</c:v>
                </c:pt>
                <c:pt idx="207">
                  <c:v>6420</c:v>
                </c:pt>
                <c:pt idx="208">
                  <c:v>6593</c:v>
                </c:pt>
                <c:pt idx="209">
                  <c:v>6825</c:v>
                </c:pt>
                <c:pt idx="210">
                  <c:v>7202</c:v>
                </c:pt>
                <c:pt idx="211">
                  <c:v>7110</c:v>
                </c:pt>
                <c:pt idx="212">
                  <c:v>7500</c:v>
                </c:pt>
                <c:pt idx="213">
                  <c:v>7200</c:v>
                </c:pt>
                <c:pt idx="214">
                  <c:v>7200</c:v>
                </c:pt>
                <c:pt idx="215">
                  <c:v>7270</c:v>
                </c:pt>
                <c:pt idx="216">
                  <c:v>0</c:v>
                </c:pt>
                <c:pt idx="217">
                  <c:v>0</c:v>
                </c:pt>
                <c:pt idx="218">
                  <c:v>7245</c:v>
                </c:pt>
                <c:pt idx="219">
                  <c:v>7236</c:v>
                </c:pt>
                <c:pt idx="220">
                  <c:v>7329</c:v>
                </c:pt>
                <c:pt idx="221">
                  <c:v>7336</c:v>
                </c:pt>
                <c:pt idx="222">
                  <c:v>7200</c:v>
                </c:pt>
                <c:pt idx="223">
                  <c:v>7250</c:v>
                </c:pt>
                <c:pt idx="224">
                  <c:v>6240</c:v>
                </c:pt>
                <c:pt idx="225">
                  <c:v>6316</c:v>
                </c:pt>
                <c:pt idx="226">
                  <c:v>6141</c:v>
                </c:pt>
                <c:pt idx="227">
                  <c:v>6245</c:v>
                </c:pt>
                <c:pt idx="228">
                  <c:v>6330</c:v>
                </c:pt>
                <c:pt idx="229">
                  <c:v>6164</c:v>
                </c:pt>
                <c:pt idx="230">
                  <c:v>6173</c:v>
                </c:pt>
                <c:pt idx="231">
                  <c:v>6350</c:v>
                </c:pt>
                <c:pt idx="232">
                  <c:v>6297</c:v>
                </c:pt>
                <c:pt idx="233">
                  <c:v>6270</c:v>
                </c:pt>
                <c:pt idx="234">
                  <c:v>6347</c:v>
                </c:pt>
                <c:pt idx="235">
                  <c:v>6399</c:v>
                </c:pt>
                <c:pt idx="236">
                  <c:v>6550</c:v>
                </c:pt>
                <c:pt idx="237">
                  <c:v>6504</c:v>
                </c:pt>
                <c:pt idx="238">
                  <c:v>6514</c:v>
                </c:pt>
                <c:pt idx="239">
                  <c:v>6522</c:v>
                </c:pt>
                <c:pt idx="240">
                  <c:v>6540</c:v>
                </c:pt>
                <c:pt idx="241">
                  <c:v>6372</c:v>
                </c:pt>
                <c:pt idx="242">
                  <c:v>6413</c:v>
                </c:pt>
                <c:pt idx="243">
                  <c:v>6436</c:v>
                </c:pt>
                <c:pt idx="244">
                  <c:v>6549</c:v>
                </c:pt>
                <c:pt idx="245">
                  <c:v>6556</c:v>
                </c:pt>
                <c:pt idx="246">
                  <c:v>6473</c:v>
                </c:pt>
                <c:pt idx="247">
                  <c:v>6540</c:v>
                </c:pt>
                <c:pt idx="248">
                  <c:v>6607</c:v>
                </c:pt>
                <c:pt idx="249">
                  <c:v>6734</c:v>
                </c:pt>
                <c:pt idx="250">
                  <c:v>6762</c:v>
                </c:pt>
                <c:pt idx="251">
                  <c:v>6801</c:v>
                </c:pt>
                <c:pt idx="252">
                  <c:v>6861</c:v>
                </c:pt>
                <c:pt idx="253">
                  <c:v>6990</c:v>
                </c:pt>
                <c:pt idx="254">
                  <c:v>6999</c:v>
                </c:pt>
                <c:pt idx="255">
                  <c:v>7070</c:v>
                </c:pt>
                <c:pt idx="256">
                  <c:v>7023</c:v>
                </c:pt>
                <c:pt idx="257">
                  <c:v>7068</c:v>
                </c:pt>
                <c:pt idx="258">
                  <c:v>6970</c:v>
                </c:pt>
                <c:pt idx="259">
                  <c:v>0</c:v>
                </c:pt>
                <c:pt idx="260">
                  <c:v>6991</c:v>
                </c:pt>
                <c:pt idx="261">
                  <c:v>6964</c:v>
                </c:pt>
                <c:pt idx="262">
                  <c:v>6956</c:v>
                </c:pt>
                <c:pt idx="263">
                  <c:v>6760</c:v>
                </c:pt>
                <c:pt idx="264">
                  <c:v>6847</c:v>
                </c:pt>
                <c:pt idx="265">
                  <c:v>6880</c:v>
                </c:pt>
                <c:pt idx="266">
                  <c:v>6912</c:v>
                </c:pt>
                <c:pt idx="267">
                  <c:v>6975</c:v>
                </c:pt>
                <c:pt idx="268">
                  <c:v>7075</c:v>
                </c:pt>
                <c:pt idx="269">
                  <c:v>6931</c:v>
                </c:pt>
                <c:pt idx="270">
                  <c:v>6999</c:v>
                </c:pt>
                <c:pt idx="271">
                  <c:v>7075</c:v>
                </c:pt>
                <c:pt idx="272">
                  <c:v>7028</c:v>
                </c:pt>
                <c:pt idx="273">
                  <c:v>7093</c:v>
                </c:pt>
                <c:pt idx="274">
                  <c:v>7096</c:v>
                </c:pt>
                <c:pt idx="275">
                  <c:v>7055</c:v>
                </c:pt>
                <c:pt idx="276">
                  <c:v>7090</c:v>
                </c:pt>
                <c:pt idx="277">
                  <c:v>7210</c:v>
                </c:pt>
                <c:pt idx="278">
                  <c:v>7188</c:v>
                </c:pt>
                <c:pt idx="279">
                  <c:v>7290</c:v>
                </c:pt>
                <c:pt idx="280">
                  <c:v>7340</c:v>
                </c:pt>
                <c:pt idx="281">
                  <c:v>0</c:v>
                </c:pt>
                <c:pt idx="282">
                  <c:v>0</c:v>
                </c:pt>
                <c:pt idx="283">
                  <c:v>0</c:v>
                </c:pt>
                <c:pt idx="284">
                  <c:v>0</c:v>
                </c:pt>
                <c:pt idx="285">
                  <c:v>0</c:v>
                </c:pt>
                <c:pt idx="286">
                  <c:v>7288</c:v>
                </c:pt>
                <c:pt idx="287">
                  <c:v>7422</c:v>
                </c:pt>
                <c:pt idx="288">
                  <c:v>7433</c:v>
                </c:pt>
                <c:pt idx="289">
                  <c:v>7365</c:v>
                </c:pt>
                <c:pt idx="290">
                  <c:v>7384</c:v>
                </c:pt>
                <c:pt idx="291">
                  <c:v>7320</c:v>
                </c:pt>
                <c:pt idx="292">
                  <c:v>7285</c:v>
                </c:pt>
                <c:pt idx="293">
                  <c:v>7218</c:v>
                </c:pt>
                <c:pt idx="294">
                  <c:v>7165</c:v>
                </c:pt>
                <c:pt idx="295">
                  <c:v>7180</c:v>
                </c:pt>
                <c:pt idx="296">
                  <c:v>7228</c:v>
                </c:pt>
                <c:pt idx="297">
                  <c:v>7070</c:v>
                </c:pt>
                <c:pt idx="298">
                  <c:v>7199</c:v>
                </c:pt>
                <c:pt idx="299">
                  <c:v>7221</c:v>
                </c:pt>
                <c:pt idx="300">
                  <c:v>7240</c:v>
                </c:pt>
                <c:pt idx="301">
                  <c:v>0</c:v>
                </c:pt>
                <c:pt idx="302">
                  <c:v>0</c:v>
                </c:pt>
                <c:pt idx="303">
                  <c:v>7201</c:v>
                </c:pt>
                <c:pt idx="304">
                  <c:v>7240</c:v>
                </c:pt>
                <c:pt idx="305">
                  <c:v>7190</c:v>
                </c:pt>
                <c:pt idx="306">
                  <c:v>7200</c:v>
                </c:pt>
                <c:pt idx="307">
                  <c:v>0</c:v>
                </c:pt>
                <c:pt idx="308">
                  <c:v>0</c:v>
                </c:pt>
                <c:pt idx="309">
                  <c:v>7012</c:v>
                </c:pt>
                <c:pt idx="310">
                  <c:v>6980</c:v>
                </c:pt>
                <c:pt idx="311">
                  <c:v>6975</c:v>
                </c:pt>
                <c:pt idx="312">
                  <c:v>6988</c:v>
                </c:pt>
                <c:pt idx="313">
                  <c:v>7056</c:v>
                </c:pt>
                <c:pt idx="314">
                  <c:v>7051</c:v>
                </c:pt>
                <c:pt idx="315">
                  <c:v>7092</c:v>
                </c:pt>
                <c:pt idx="316">
                  <c:v>7213</c:v>
                </c:pt>
                <c:pt idx="317">
                  <c:v>7182</c:v>
                </c:pt>
                <c:pt idx="318">
                  <c:v>7230</c:v>
                </c:pt>
                <c:pt idx="319">
                  <c:v>7136</c:v>
                </c:pt>
                <c:pt idx="320">
                  <c:v>7125</c:v>
                </c:pt>
                <c:pt idx="321">
                  <c:v>7084</c:v>
                </c:pt>
                <c:pt idx="322">
                  <c:v>7133</c:v>
                </c:pt>
                <c:pt idx="323">
                  <c:v>7157</c:v>
                </c:pt>
                <c:pt idx="324">
                  <c:v>0</c:v>
                </c:pt>
                <c:pt idx="325">
                  <c:v>0</c:v>
                </c:pt>
                <c:pt idx="326">
                  <c:v>7225</c:v>
                </c:pt>
                <c:pt idx="327">
                  <c:v>7210</c:v>
                </c:pt>
                <c:pt idx="328">
                  <c:v>7303</c:v>
                </c:pt>
                <c:pt idx="329">
                  <c:v>7285</c:v>
                </c:pt>
                <c:pt idx="330">
                  <c:v>7249</c:v>
                </c:pt>
                <c:pt idx="331">
                  <c:v>7234</c:v>
                </c:pt>
                <c:pt idx="332">
                  <c:v>7132</c:v>
                </c:pt>
                <c:pt idx="333">
                  <c:v>7093</c:v>
                </c:pt>
                <c:pt idx="334">
                  <c:v>7090</c:v>
                </c:pt>
                <c:pt idx="335">
                  <c:v>7063</c:v>
                </c:pt>
                <c:pt idx="336">
                  <c:v>7119</c:v>
                </c:pt>
                <c:pt idx="337">
                  <c:v>7142</c:v>
                </c:pt>
                <c:pt idx="338">
                  <c:v>7135</c:v>
                </c:pt>
                <c:pt idx="339">
                  <c:v>7143</c:v>
                </c:pt>
                <c:pt idx="340">
                  <c:v>7140</c:v>
                </c:pt>
                <c:pt idx="341">
                  <c:v>7187</c:v>
                </c:pt>
                <c:pt idx="342">
                  <c:v>7214</c:v>
                </c:pt>
                <c:pt idx="343">
                  <c:v>7128</c:v>
                </c:pt>
                <c:pt idx="344">
                  <c:v>0</c:v>
                </c:pt>
                <c:pt idx="345">
                  <c:v>7124</c:v>
                </c:pt>
                <c:pt idx="346">
                  <c:v>6953</c:v>
                </c:pt>
                <c:pt idx="347">
                  <c:v>6866</c:v>
                </c:pt>
                <c:pt idx="348">
                  <c:v>6840</c:v>
                </c:pt>
                <c:pt idx="349">
                  <c:v>6890</c:v>
                </c:pt>
                <c:pt idx="350">
                  <c:v>6950</c:v>
                </c:pt>
                <c:pt idx="351">
                  <c:v>6888</c:v>
                </c:pt>
                <c:pt idx="352">
                  <c:v>6900</c:v>
                </c:pt>
                <c:pt idx="353">
                  <c:v>6900</c:v>
                </c:pt>
                <c:pt idx="354">
                  <c:v>6890</c:v>
                </c:pt>
                <c:pt idx="355">
                  <c:v>6873</c:v>
                </c:pt>
                <c:pt idx="356">
                  <c:v>6847</c:v>
                </c:pt>
                <c:pt idx="357">
                  <c:v>6853</c:v>
                </c:pt>
                <c:pt idx="358">
                  <c:v>6736</c:v>
                </c:pt>
                <c:pt idx="359">
                  <c:v>6726</c:v>
                </c:pt>
                <c:pt idx="360">
                  <c:v>6796</c:v>
                </c:pt>
                <c:pt idx="361">
                  <c:v>6816</c:v>
                </c:pt>
                <c:pt idx="362">
                  <c:v>6875</c:v>
                </c:pt>
                <c:pt idx="363">
                  <c:v>6893</c:v>
                </c:pt>
                <c:pt idx="364">
                  <c:v>6873</c:v>
                </c:pt>
                <c:pt idx="365">
                  <c:v>6879</c:v>
                </c:pt>
                <c:pt idx="366">
                  <c:v>6861</c:v>
                </c:pt>
                <c:pt idx="367">
                  <c:v>6905</c:v>
                </c:pt>
                <c:pt idx="368">
                  <c:v>7040</c:v>
                </c:pt>
                <c:pt idx="369">
                  <c:v>0</c:v>
                </c:pt>
                <c:pt idx="370">
                  <c:v>6999</c:v>
                </c:pt>
                <c:pt idx="371">
                  <c:v>7021</c:v>
                </c:pt>
                <c:pt idx="372">
                  <c:v>7003</c:v>
                </c:pt>
                <c:pt idx="373">
                  <c:v>7043</c:v>
                </c:pt>
                <c:pt idx="374">
                  <c:v>7040</c:v>
                </c:pt>
                <c:pt idx="375">
                  <c:v>7031</c:v>
                </c:pt>
                <c:pt idx="376">
                  <c:v>7084</c:v>
                </c:pt>
                <c:pt idx="377">
                  <c:v>7021</c:v>
                </c:pt>
                <c:pt idx="378">
                  <c:v>7078</c:v>
                </c:pt>
                <c:pt idx="379">
                  <c:v>7098</c:v>
                </c:pt>
                <c:pt idx="380">
                  <c:v>7167</c:v>
                </c:pt>
                <c:pt idx="381">
                  <c:v>7124</c:v>
                </c:pt>
                <c:pt idx="382">
                  <c:v>7098</c:v>
                </c:pt>
                <c:pt idx="383">
                  <c:v>7127</c:v>
                </c:pt>
                <c:pt idx="384">
                  <c:v>7045</c:v>
                </c:pt>
                <c:pt idx="385">
                  <c:v>7068</c:v>
                </c:pt>
                <c:pt idx="386">
                  <c:v>7105</c:v>
                </c:pt>
                <c:pt idx="387">
                  <c:v>7130</c:v>
                </c:pt>
                <c:pt idx="388">
                  <c:v>7080</c:v>
                </c:pt>
                <c:pt idx="389">
                  <c:v>7106</c:v>
                </c:pt>
                <c:pt idx="390">
                  <c:v>7096</c:v>
                </c:pt>
                <c:pt idx="391">
                  <c:v>7150</c:v>
                </c:pt>
                <c:pt idx="392">
                  <c:v>7161</c:v>
                </c:pt>
                <c:pt idx="393">
                  <c:v>0</c:v>
                </c:pt>
                <c:pt idx="394">
                  <c:v>7230</c:v>
                </c:pt>
                <c:pt idx="395">
                  <c:v>7140</c:v>
                </c:pt>
                <c:pt idx="396">
                  <c:v>7295</c:v>
                </c:pt>
                <c:pt idx="397">
                  <c:v>7200</c:v>
                </c:pt>
                <c:pt idx="398">
                  <c:v>7320</c:v>
                </c:pt>
                <c:pt idx="399">
                  <c:v>7336</c:v>
                </c:pt>
                <c:pt idx="400">
                  <c:v>7459</c:v>
                </c:pt>
                <c:pt idx="401">
                  <c:v>7434</c:v>
                </c:pt>
                <c:pt idx="402">
                  <c:v>7476</c:v>
                </c:pt>
                <c:pt idx="403">
                  <c:v>7507</c:v>
                </c:pt>
                <c:pt idx="404">
                  <c:v>7618</c:v>
                </c:pt>
                <c:pt idx="405">
                  <c:v>7668</c:v>
                </c:pt>
                <c:pt idx="406">
                  <c:v>7677</c:v>
                </c:pt>
                <c:pt idx="407">
                  <c:v>7696</c:v>
                </c:pt>
                <c:pt idx="408">
                  <c:v>7608</c:v>
                </c:pt>
                <c:pt idx="409">
                  <c:v>7656</c:v>
                </c:pt>
                <c:pt idx="410">
                  <c:v>7557</c:v>
                </c:pt>
                <c:pt idx="411">
                  <c:v>7570</c:v>
                </c:pt>
                <c:pt idx="412">
                  <c:v>7582</c:v>
                </c:pt>
                <c:pt idx="413">
                  <c:v>7569</c:v>
                </c:pt>
                <c:pt idx="414">
                  <c:v>7613</c:v>
                </c:pt>
                <c:pt idx="415">
                  <c:v>7595</c:v>
                </c:pt>
                <c:pt idx="416">
                  <c:v>7714</c:v>
                </c:pt>
                <c:pt idx="417">
                  <c:v>7796</c:v>
                </c:pt>
                <c:pt idx="418">
                  <c:v>7820</c:v>
                </c:pt>
                <c:pt idx="419">
                  <c:v>7801</c:v>
                </c:pt>
                <c:pt idx="420">
                  <c:v>7793</c:v>
                </c:pt>
                <c:pt idx="421">
                  <c:v>7816</c:v>
                </c:pt>
                <c:pt idx="422">
                  <c:v>7836</c:v>
                </c:pt>
                <c:pt idx="423">
                  <c:v>7802</c:v>
                </c:pt>
                <c:pt idx="424">
                  <c:v>7851</c:v>
                </c:pt>
                <c:pt idx="425">
                  <c:v>7898</c:v>
                </c:pt>
                <c:pt idx="426">
                  <c:v>7890</c:v>
                </c:pt>
                <c:pt idx="427">
                  <c:v>7619</c:v>
                </c:pt>
                <c:pt idx="428">
                  <c:v>7626</c:v>
                </c:pt>
                <c:pt idx="429">
                  <c:v>7651</c:v>
                </c:pt>
                <c:pt idx="430">
                  <c:v>7659</c:v>
                </c:pt>
                <c:pt idx="431">
                  <c:v>7690</c:v>
                </c:pt>
                <c:pt idx="432">
                  <c:v>7679</c:v>
                </c:pt>
                <c:pt idx="433">
                  <c:v>7600</c:v>
                </c:pt>
                <c:pt idx="434">
                  <c:v>7379</c:v>
                </c:pt>
                <c:pt idx="435">
                  <c:v>7388</c:v>
                </c:pt>
                <c:pt idx="436">
                  <c:v>7409</c:v>
                </c:pt>
                <c:pt idx="437">
                  <c:v>7391</c:v>
                </c:pt>
                <c:pt idx="438">
                  <c:v>7334</c:v>
                </c:pt>
                <c:pt idx="439">
                  <c:v>0</c:v>
                </c:pt>
                <c:pt idx="440">
                  <c:v>7372</c:v>
                </c:pt>
                <c:pt idx="441">
                  <c:v>7270</c:v>
                </c:pt>
                <c:pt idx="442">
                  <c:v>7280</c:v>
                </c:pt>
                <c:pt idx="443">
                  <c:v>7225</c:v>
                </c:pt>
                <c:pt idx="444">
                  <c:v>7038</c:v>
                </c:pt>
                <c:pt idx="445">
                  <c:v>7063</c:v>
                </c:pt>
                <c:pt idx="446">
                  <c:v>7174</c:v>
                </c:pt>
                <c:pt idx="447">
                  <c:v>7123</c:v>
                </c:pt>
                <c:pt idx="448">
                  <c:v>7103</c:v>
                </c:pt>
                <c:pt idx="449">
                  <c:v>7020</c:v>
                </c:pt>
                <c:pt idx="450">
                  <c:v>7175</c:v>
                </c:pt>
                <c:pt idx="451">
                  <c:v>7185</c:v>
                </c:pt>
                <c:pt idx="452">
                  <c:v>7140</c:v>
                </c:pt>
                <c:pt idx="453">
                  <c:v>7178</c:v>
                </c:pt>
                <c:pt idx="454">
                  <c:v>0</c:v>
                </c:pt>
                <c:pt idx="455">
                  <c:v>0</c:v>
                </c:pt>
                <c:pt idx="456">
                  <c:v>0</c:v>
                </c:pt>
                <c:pt idx="457">
                  <c:v>0</c:v>
                </c:pt>
                <c:pt idx="458">
                  <c:v>0</c:v>
                </c:pt>
                <c:pt idx="459">
                  <c:v>7182</c:v>
                </c:pt>
                <c:pt idx="460">
                  <c:v>7172</c:v>
                </c:pt>
                <c:pt idx="461">
                  <c:v>7185</c:v>
                </c:pt>
                <c:pt idx="462">
                  <c:v>7132</c:v>
                </c:pt>
                <c:pt idx="463">
                  <c:v>7191</c:v>
                </c:pt>
                <c:pt idx="464">
                  <c:v>7221</c:v>
                </c:pt>
                <c:pt idx="465">
                  <c:v>7204</c:v>
                </c:pt>
                <c:pt idx="466">
                  <c:v>7226</c:v>
                </c:pt>
                <c:pt idx="467">
                  <c:v>7118</c:v>
                </c:pt>
                <c:pt idx="468">
                  <c:v>7161</c:v>
                </c:pt>
                <c:pt idx="469">
                  <c:v>7193</c:v>
                </c:pt>
                <c:pt idx="470">
                  <c:v>7246</c:v>
                </c:pt>
                <c:pt idx="471">
                  <c:v>7242</c:v>
                </c:pt>
                <c:pt idx="472">
                  <c:v>7208</c:v>
                </c:pt>
                <c:pt idx="473">
                  <c:v>7160</c:v>
                </c:pt>
                <c:pt idx="474">
                  <c:v>7159</c:v>
                </c:pt>
                <c:pt idx="475">
                  <c:v>7105</c:v>
                </c:pt>
                <c:pt idx="476">
                  <c:v>7130</c:v>
                </c:pt>
                <c:pt idx="477">
                  <c:v>7013</c:v>
                </c:pt>
                <c:pt idx="478">
                  <c:v>7111</c:v>
                </c:pt>
                <c:pt idx="479">
                  <c:v>7110</c:v>
                </c:pt>
                <c:pt idx="480">
                  <c:v>7100</c:v>
                </c:pt>
                <c:pt idx="481">
                  <c:v>7085</c:v>
                </c:pt>
                <c:pt idx="482">
                  <c:v>7000</c:v>
                </c:pt>
                <c:pt idx="483">
                  <c:v>7000</c:v>
                </c:pt>
                <c:pt idx="484">
                  <c:v>7031</c:v>
                </c:pt>
                <c:pt idx="485">
                  <c:v>6887</c:v>
                </c:pt>
                <c:pt idx="486">
                  <c:v>6838</c:v>
                </c:pt>
                <c:pt idx="487">
                  <c:v>6863</c:v>
                </c:pt>
                <c:pt idx="488">
                  <c:v>6848</c:v>
                </c:pt>
                <c:pt idx="489">
                  <c:v>6776</c:v>
                </c:pt>
                <c:pt idx="490">
                  <c:v>6765</c:v>
                </c:pt>
                <c:pt idx="491">
                  <c:v>6628</c:v>
                </c:pt>
                <c:pt idx="492">
                  <c:v>6583</c:v>
                </c:pt>
                <c:pt idx="493">
                  <c:v>6525</c:v>
                </c:pt>
                <c:pt idx="494">
                  <c:v>6546</c:v>
                </c:pt>
                <c:pt idx="495">
                  <c:v>6557</c:v>
                </c:pt>
                <c:pt idx="496">
                  <c:v>6533</c:v>
                </c:pt>
                <c:pt idx="497">
                  <c:v>6621</c:v>
                </c:pt>
                <c:pt idx="498">
                  <c:v>6603</c:v>
                </c:pt>
                <c:pt idx="499">
                  <c:v>6612</c:v>
                </c:pt>
              </c:numCache>
            </c:numRef>
          </c:val>
          <c:smooth val="0"/>
        </c:ser>
        <c:dLbls>
          <c:showLegendKey val="0"/>
          <c:showVal val="0"/>
          <c:showCatName val="0"/>
          <c:showSerName val="0"/>
          <c:showPercent val="0"/>
          <c:showBubbleSize val="0"/>
        </c:dLbls>
        <c:marker val="1"/>
        <c:smooth val="0"/>
        <c:axId val="230120448"/>
        <c:axId val="230150912"/>
      </c:lineChart>
      <c:dateAx>
        <c:axId val="230120448"/>
        <c:scaling>
          <c:orientation val="minMax"/>
        </c:scaling>
        <c:delete val="0"/>
        <c:axPos val="b"/>
        <c:numFmt formatCode="yyyy\-mm\-dd;@" sourceLinked="1"/>
        <c:majorTickMark val="none"/>
        <c:minorTickMark val="none"/>
        <c:tickLblPos val="nextTo"/>
        <c:crossAx val="230150912"/>
        <c:crosses val="autoZero"/>
        <c:auto val="1"/>
        <c:lblOffset val="100"/>
        <c:baseTimeUnit val="days"/>
      </c:dateAx>
      <c:valAx>
        <c:axId val="230150912"/>
        <c:scaling>
          <c:orientation val="minMax"/>
        </c:scaling>
        <c:delete val="0"/>
        <c:axPos val="l"/>
        <c:numFmt formatCode="###,###,###,###,##0.00" sourceLinked="1"/>
        <c:majorTickMark val="none"/>
        <c:minorTickMark val="none"/>
        <c:tickLblPos val="nextTo"/>
        <c:crossAx val="230120448"/>
        <c:crosses val="autoZero"/>
        <c:crossBetween val="between"/>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农产品批发价格指数!agrcpiunit</c:f>
              <c:strCache>
                <c:ptCount val="1"/>
                <c:pt idx="0">
                  <c:v>2000年=100</c:v>
                </c:pt>
              </c:strCache>
            </c:strRef>
          </c:tx>
          <c:marker>
            <c:symbol val="none"/>
          </c:marker>
          <c:cat>
            <c:numRef>
              <c:f>农产品批发价格指数!agrcpidate</c:f>
              <c:numCache>
                <c:formatCode>yyyy\-mm\-dd;@</c:formatCode>
                <c:ptCount val="3000"/>
                <c:pt idx="0">
                  <c:v>38622</c:v>
                </c:pt>
                <c:pt idx="1">
                  <c:v>38623</c:v>
                </c:pt>
                <c:pt idx="2">
                  <c:v>38624</c:v>
                </c:pt>
                <c:pt idx="3">
                  <c:v>38625</c:v>
                </c:pt>
                <c:pt idx="4">
                  <c:v>38633</c:v>
                </c:pt>
                <c:pt idx="5">
                  <c:v>38634</c:v>
                </c:pt>
                <c:pt idx="6">
                  <c:v>38635</c:v>
                </c:pt>
                <c:pt idx="7">
                  <c:v>38636</c:v>
                </c:pt>
                <c:pt idx="8">
                  <c:v>38637</c:v>
                </c:pt>
                <c:pt idx="9">
                  <c:v>38638</c:v>
                </c:pt>
                <c:pt idx="10">
                  <c:v>38639</c:v>
                </c:pt>
                <c:pt idx="11">
                  <c:v>38642</c:v>
                </c:pt>
                <c:pt idx="12">
                  <c:v>38643</c:v>
                </c:pt>
                <c:pt idx="13">
                  <c:v>38644</c:v>
                </c:pt>
                <c:pt idx="14">
                  <c:v>38645</c:v>
                </c:pt>
                <c:pt idx="15">
                  <c:v>38649</c:v>
                </c:pt>
                <c:pt idx="16">
                  <c:v>38650</c:v>
                </c:pt>
                <c:pt idx="17">
                  <c:v>38651</c:v>
                </c:pt>
                <c:pt idx="18">
                  <c:v>38652</c:v>
                </c:pt>
                <c:pt idx="19">
                  <c:v>38653</c:v>
                </c:pt>
                <c:pt idx="20">
                  <c:v>38656</c:v>
                </c:pt>
                <c:pt idx="21">
                  <c:v>38657</c:v>
                </c:pt>
                <c:pt idx="22">
                  <c:v>38658</c:v>
                </c:pt>
                <c:pt idx="23">
                  <c:v>38659</c:v>
                </c:pt>
                <c:pt idx="24">
                  <c:v>38660</c:v>
                </c:pt>
                <c:pt idx="25">
                  <c:v>38663</c:v>
                </c:pt>
                <c:pt idx="26">
                  <c:v>38664</c:v>
                </c:pt>
                <c:pt idx="27">
                  <c:v>38665</c:v>
                </c:pt>
                <c:pt idx="28">
                  <c:v>38666</c:v>
                </c:pt>
                <c:pt idx="29">
                  <c:v>38667</c:v>
                </c:pt>
                <c:pt idx="30">
                  <c:v>38670</c:v>
                </c:pt>
                <c:pt idx="31">
                  <c:v>38671</c:v>
                </c:pt>
                <c:pt idx="32">
                  <c:v>38672</c:v>
                </c:pt>
                <c:pt idx="33">
                  <c:v>38673</c:v>
                </c:pt>
                <c:pt idx="34">
                  <c:v>38674</c:v>
                </c:pt>
                <c:pt idx="35">
                  <c:v>38677</c:v>
                </c:pt>
                <c:pt idx="36">
                  <c:v>38678</c:v>
                </c:pt>
                <c:pt idx="37">
                  <c:v>38679</c:v>
                </c:pt>
                <c:pt idx="38">
                  <c:v>38680</c:v>
                </c:pt>
                <c:pt idx="39">
                  <c:v>38681</c:v>
                </c:pt>
                <c:pt idx="40">
                  <c:v>38684</c:v>
                </c:pt>
                <c:pt idx="41">
                  <c:v>38685</c:v>
                </c:pt>
                <c:pt idx="42">
                  <c:v>38686</c:v>
                </c:pt>
                <c:pt idx="43">
                  <c:v>38687</c:v>
                </c:pt>
                <c:pt idx="44">
                  <c:v>38688</c:v>
                </c:pt>
                <c:pt idx="45">
                  <c:v>38691</c:v>
                </c:pt>
                <c:pt idx="46">
                  <c:v>38692</c:v>
                </c:pt>
                <c:pt idx="47">
                  <c:v>38693</c:v>
                </c:pt>
                <c:pt idx="48">
                  <c:v>38694</c:v>
                </c:pt>
                <c:pt idx="49">
                  <c:v>38695</c:v>
                </c:pt>
                <c:pt idx="50">
                  <c:v>38698</c:v>
                </c:pt>
                <c:pt idx="51">
                  <c:v>38727</c:v>
                </c:pt>
                <c:pt idx="52">
                  <c:v>38728</c:v>
                </c:pt>
                <c:pt idx="53">
                  <c:v>38729</c:v>
                </c:pt>
                <c:pt idx="54">
                  <c:v>38730</c:v>
                </c:pt>
                <c:pt idx="55">
                  <c:v>38733</c:v>
                </c:pt>
                <c:pt idx="56">
                  <c:v>38734</c:v>
                </c:pt>
                <c:pt idx="57">
                  <c:v>38735</c:v>
                </c:pt>
                <c:pt idx="58">
                  <c:v>38736</c:v>
                </c:pt>
                <c:pt idx="59">
                  <c:v>38737</c:v>
                </c:pt>
                <c:pt idx="60">
                  <c:v>38740</c:v>
                </c:pt>
                <c:pt idx="61">
                  <c:v>38741</c:v>
                </c:pt>
                <c:pt idx="62">
                  <c:v>38742</c:v>
                </c:pt>
                <c:pt idx="63">
                  <c:v>38743</c:v>
                </c:pt>
                <c:pt idx="64">
                  <c:v>38744</c:v>
                </c:pt>
                <c:pt idx="65">
                  <c:v>38753</c:v>
                </c:pt>
                <c:pt idx="66">
                  <c:v>38754</c:v>
                </c:pt>
                <c:pt idx="67">
                  <c:v>38755</c:v>
                </c:pt>
                <c:pt idx="68">
                  <c:v>38756</c:v>
                </c:pt>
                <c:pt idx="69">
                  <c:v>38757</c:v>
                </c:pt>
                <c:pt idx="70">
                  <c:v>38758</c:v>
                </c:pt>
                <c:pt idx="71">
                  <c:v>38869</c:v>
                </c:pt>
                <c:pt idx="72">
                  <c:v>38870</c:v>
                </c:pt>
                <c:pt idx="73">
                  <c:v>38873</c:v>
                </c:pt>
                <c:pt idx="74">
                  <c:v>38874</c:v>
                </c:pt>
                <c:pt idx="75">
                  <c:v>38875</c:v>
                </c:pt>
                <c:pt idx="76">
                  <c:v>38876</c:v>
                </c:pt>
                <c:pt idx="77">
                  <c:v>38877</c:v>
                </c:pt>
                <c:pt idx="78">
                  <c:v>38880</c:v>
                </c:pt>
                <c:pt idx="79">
                  <c:v>38881</c:v>
                </c:pt>
                <c:pt idx="80">
                  <c:v>38882</c:v>
                </c:pt>
                <c:pt idx="81">
                  <c:v>38883</c:v>
                </c:pt>
                <c:pt idx="82">
                  <c:v>38884</c:v>
                </c:pt>
                <c:pt idx="83">
                  <c:v>38887</c:v>
                </c:pt>
                <c:pt idx="84">
                  <c:v>38888</c:v>
                </c:pt>
                <c:pt idx="85">
                  <c:v>38889</c:v>
                </c:pt>
                <c:pt idx="86">
                  <c:v>38890</c:v>
                </c:pt>
                <c:pt idx="87">
                  <c:v>38891</c:v>
                </c:pt>
                <c:pt idx="88">
                  <c:v>38894</c:v>
                </c:pt>
                <c:pt idx="89">
                  <c:v>38895</c:v>
                </c:pt>
                <c:pt idx="90">
                  <c:v>38896</c:v>
                </c:pt>
                <c:pt idx="91">
                  <c:v>38897</c:v>
                </c:pt>
                <c:pt idx="92">
                  <c:v>38898</c:v>
                </c:pt>
                <c:pt idx="93">
                  <c:v>38901</c:v>
                </c:pt>
                <c:pt idx="94">
                  <c:v>38902</c:v>
                </c:pt>
                <c:pt idx="95">
                  <c:v>38903</c:v>
                </c:pt>
                <c:pt idx="96">
                  <c:v>38904</c:v>
                </c:pt>
                <c:pt idx="97">
                  <c:v>38905</c:v>
                </c:pt>
                <c:pt idx="98">
                  <c:v>38910</c:v>
                </c:pt>
                <c:pt idx="99">
                  <c:v>38911</c:v>
                </c:pt>
                <c:pt idx="100">
                  <c:v>38912</c:v>
                </c:pt>
                <c:pt idx="101">
                  <c:v>38915</c:v>
                </c:pt>
                <c:pt idx="102">
                  <c:v>38916</c:v>
                </c:pt>
                <c:pt idx="103">
                  <c:v>38917</c:v>
                </c:pt>
                <c:pt idx="104">
                  <c:v>38918</c:v>
                </c:pt>
                <c:pt idx="105">
                  <c:v>38919</c:v>
                </c:pt>
                <c:pt idx="106">
                  <c:v>38922</c:v>
                </c:pt>
                <c:pt idx="107">
                  <c:v>38923</c:v>
                </c:pt>
                <c:pt idx="108">
                  <c:v>38924</c:v>
                </c:pt>
                <c:pt idx="109">
                  <c:v>38925</c:v>
                </c:pt>
                <c:pt idx="110">
                  <c:v>38926</c:v>
                </c:pt>
                <c:pt idx="111">
                  <c:v>38966</c:v>
                </c:pt>
                <c:pt idx="112">
                  <c:v>38967</c:v>
                </c:pt>
                <c:pt idx="113">
                  <c:v>38968</c:v>
                </c:pt>
                <c:pt idx="114">
                  <c:v>38971</c:v>
                </c:pt>
                <c:pt idx="115">
                  <c:v>38972</c:v>
                </c:pt>
                <c:pt idx="116">
                  <c:v>38973</c:v>
                </c:pt>
                <c:pt idx="117">
                  <c:v>38974</c:v>
                </c:pt>
                <c:pt idx="118">
                  <c:v>38975</c:v>
                </c:pt>
                <c:pt idx="119">
                  <c:v>38978</c:v>
                </c:pt>
                <c:pt idx="120">
                  <c:v>38979</c:v>
                </c:pt>
                <c:pt idx="121">
                  <c:v>38980</c:v>
                </c:pt>
                <c:pt idx="122">
                  <c:v>38981</c:v>
                </c:pt>
                <c:pt idx="123">
                  <c:v>38982</c:v>
                </c:pt>
                <c:pt idx="124">
                  <c:v>38985</c:v>
                </c:pt>
                <c:pt idx="125">
                  <c:v>38986</c:v>
                </c:pt>
                <c:pt idx="126">
                  <c:v>38987</c:v>
                </c:pt>
                <c:pt idx="127">
                  <c:v>38988</c:v>
                </c:pt>
                <c:pt idx="128">
                  <c:v>38989</c:v>
                </c:pt>
                <c:pt idx="129">
                  <c:v>38990</c:v>
                </c:pt>
                <c:pt idx="130">
                  <c:v>38998</c:v>
                </c:pt>
                <c:pt idx="131">
                  <c:v>38999</c:v>
                </c:pt>
                <c:pt idx="132">
                  <c:v>39000</c:v>
                </c:pt>
                <c:pt idx="133">
                  <c:v>39001</c:v>
                </c:pt>
                <c:pt idx="134">
                  <c:v>39002</c:v>
                </c:pt>
                <c:pt idx="135">
                  <c:v>39003</c:v>
                </c:pt>
                <c:pt idx="136">
                  <c:v>39006</c:v>
                </c:pt>
                <c:pt idx="137">
                  <c:v>39007</c:v>
                </c:pt>
                <c:pt idx="138">
                  <c:v>39008</c:v>
                </c:pt>
                <c:pt idx="139">
                  <c:v>39009</c:v>
                </c:pt>
                <c:pt idx="140">
                  <c:v>39010</c:v>
                </c:pt>
                <c:pt idx="141">
                  <c:v>39013</c:v>
                </c:pt>
                <c:pt idx="142">
                  <c:v>39014</c:v>
                </c:pt>
                <c:pt idx="143">
                  <c:v>39015</c:v>
                </c:pt>
                <c:pt idx="144">
                  <c:v>39016</c:v>
                </c:pt>
                <c:pt idx="145">
                  <c:v>39017</c:v>
                </c:pt>
                <c:pt idx="146">
                  <c:v>39020</c:v>
                </c:pt>
                <c:pt idx="147">
                  <c:v>39021</c:v>
                </c:pt>
                <c:pt idx="148">
                  <c:v>39022</c:v>
                </c:pt>
                <c:pt idx="149">
                  <c:v>39023</c:v>
                </c:pt>
                <c:pt idx="150">
                  <c:v>39024</c:v>
                </c:pt>
                <c:pt idx="151">
                  <c:v>39027</c:v>
                </c:pt>
                <c:pt idx="152">
                  <c:v>39028</c:v>
                </c:pt>
                <c:pt idx="153">
                  <c:v>39029</c:v>
                </c:pt>
                <c:pt idx="154">
                  <c:v>39030</c:v>
                </c:pt>
                <c:pt idx="155">
                  <c:v>39031</c:v>
                </c:pt>
                <c:pt idx="156">
                  <c:v>39034</c:v>
                </c:pt>
                <c:pt idx="157">
                  <c:v>39035</c:v>
                </c:pt>
                <c:pt idx="158">
                  <c:v>39036</c:v>
                </c:pt>
                <c:pt idx="159">
                  <c:v>39037</c:v>
                </c:pt>
                <c:pt idx="160">
                  <c:v>39038</c:v>
                </c:pt>
                <c:pt idx="161">
                  <c:v>39041</c:v>
                </c:pt>
                <c:pt idx="162">
                  <c:v>39042</c:v>
                </c:pt>
                <c:pt idx="163">
                  <c:v>39043</c:v>
                </c:pt>
                <c:pt idx="164">
                  <c:v>39044</c:v>
                </c:pt>
                <c:pt idx="165">
                  <c:v>39045</c:v>
                </c:pt>
                <c:pt idx="166">
                  <c:v>39048</c:v>
                </c:pt>
                <c:pt idx="167">
                  <c:v>39049</c:v>
                </c:pt>
                <c:pt idx="168">
                  <c:v>39051</c:v>
                </c:pt>
                <c:pt idx="169">
                  <c:v>39052</c:v>
                </c:pt>
                <c:pt idx="170">
                  <c:v>39055</c:v>
                </c:pt>
                <c:pt idx="171">
                  <c:v>39056</c:v>
                </c:pt>
                <c:pt idx="172">
                  <c:v>39057</c:v>
                </c:pt>
                <c:pt idx="173">
                  <c:v>39058</c:v>
                </c:pt>
                <c:pt idx="174">
                  <c:v>39059</c:v>
                </c:pt>
                <c:pt idx="175">
                  <c:v>39062</c:v>
                </c:pt>
                <c:pt idx="176">
                  <c:v>39063</c:v>
                </c:pt>
                <c:pt idx="177">
                  <c:v>39064</c:v>
                </c:pt>
                <c:pt idx="178">
                  <c:v>39065</c:v>
                </c:pt>
                <c:pt idx="179">
                  <c:v>39066</c:v>
                </c:pt>
                <c:pt idx="180">
                  <c:v>39069</c:v>
                </c:pt>
                <c:pt idx="181">
                  <c:v>39070</c:v>
                </c:pt>
                <c:pt idx="182">
                  <c:v>39071</c:v>
                </c:pt>
                <c:pt idx="183">
                  <c:v>39072</c:v>
                </c:pt>
                <c:pt idx="184">
                  <c:v>39073</c:v>
                </c:pt>
                <c:pt idx="185">
                  <c:v>39076</c:v>
                </c:pt>
                <c:pt idx="186">
                  <c:v>39077</c:v>
                </c:pt>
                <c:pt idx="187">
                  <c:v>39078</c:v>
                </c:pt>
                <c:pt idx="188">
                  <c:v>39079</c:v>
                </c:pt>
                <c:pt idx="189">
                  <c:v>39080</c:v>
                </c:pt>
                <c:pt idx="190">
                  <c:v>39081</c:v>
                </c:pt>
                <c:pt idx="191">
                  <c:v>39082</c:v>
                </c:pt>
                <c:pt idx="192">
                  <c:v>39086</c:v>
                </c:pt>
                <c:pt idx="193">
                  <c:v>39087</c:v>
                </c:pt>
                <c:pt idx="194">
                  <c:v>39090</c:v>
                </c:pt>
                <c:pt idx="195">
                  <c:v>39091</c:v>
                </c:pt>
                <c:pt idx="196">
                  <c:v>39092</c:v>
                </c:pt>
                <c:pt idx="197">
                  <c:v>39093</c:v>
                </c:pt>
                <c:pt idx="198">
                  <c:v>39094</c:v>
                </c:pt>
                <c:pt idx="199">
                  <c:v>39097</c:v>
                </c:pt>
                <c:pt idx="200">
                  <c:v>39098</c:v>
                </c:pt>
                <c:pt idx="201">
                  <c:v>39099</c:v>
                </c:pt>
                <c:pt idx="202">
                  <c:v>39100</c:v>
                </c:pt>
                <c:pt idx="203">
                  <c:v>39101</c:v>
                </c:pt>
                <c:pt idx="204">
                  <c:v>39104</c:v>
                </c:pt>
                <c:pt idx="205">
                  <c:v>39105</c:v>
                </c:pt>
                <c:pt idx="206">
                  <c:v>39107</c:v>
                </c:pt>
                <c:pt idx="207">
                  <c:v>39108</c:v>
                </c:pt>
                <c:pt idx="208">
                  <c:v>39112</c:v>
                </c:pt>
                <c:pt idx="209">
                  <c:v>39113</c:v>
                </c:pt>
                <c:pt idx="210">
                  <c:v>39114</c:v>
                </c:pt>
                <c:pt idx="211">
                  <c:v>39115</c:v>
                </c:pt>
                <c:pt idx="212">
                  <c:v>39118</c:v>
                </c:pt>
                <c:pt idx="213">
                  <c:v>39119</c:v>
                </c:pt>
                <c:pt idx="214">
                  <c:v>39120</c:v>
                </c:pt>
                <c:pt idx="215">
                  <c:v>39121</c:v>
                </c:pt>
                <c:pt idx="216">
                  <c:v>39122</c:v>
                </c:pt>
                <c:pt idx="217">
                  <c:v>39124</c:v>
                </c:pt>
                <c:pt idx="218">
                  <c:v>39125</c:v>
                </c:pt>
                <c:pt idx="219">
                  <c:v>39126</c:v>
                </c:pt>
                <c:pt idx="220">
                  <c:v>39127</c:v>
                </c:pt>
                <c:pt idx="221">
                  <c:v>39128</c:v>
                </c:pt>
                <c:pt idx="222">
                  <c:v>39129</c:v>
                </c:pt>
                <c:pt idx="223">
                  <c:v>39130</c:v>
                </c:pt>
                <c:pt idx="224">
                  <c:v>39137</c:v>
                </c:pt>
                <c:pt idx="225">
                  <c:v>39138</c:v>
                </c:pt>
                <c:pt idx="226">
                  <c:v>39139</c:v>
                </c:pt>
                <c:pt idx="227">
                  <c:v>39140</c:v>
                </c:pt>
                <c:pt idx="228">
                  <c:v>39141</c:v>
                </c:pt>
                <c:pt idx="229">
                  <c:v>39142</c:v>
                </c:pt>
                <c:pt idx="230">
                  <c:v>39143</c:v>
                </c:pt>
                <c:pt idx="231">
                  <c:v>39146</c:v>
                </c:pt>
                <c:pt idx="232">
                  <c:v>39147</c:v>
                </c:pt>
                <c:pt idx="233">
                  <c:v>39148</c:v>
                </c:pt>
                <c:pt idx="234">
                  <c:v>39149</c:v>
                </c:pt>
                <c:pt idx="235">
                  <c:v>39150</c:v>
                </c:pt>
                <c:pt idx="236">
                  <c:v>39151</c:v>
                </c:pt>
                <c:pt idx="237">
                  <c:v>39152</c:v>
                </c:pt>
                <c:pt idx="238">
                  <c:v>39153</c:v>
                </c:pt>
                <c:pt idx="239">
                  <c:v>39154</c:v>
                </c:pt>
                <c:pt idx="240">
                  <c:v>39155</c:v>
                </c:pt>
                <c:pt idx="241">
                  <c:v>39156</c:v>
                </c:pt>
                <c:pt idx="242">
                  <c:v>39157</c:v>
                </c:pt>
                <c:pt idx="243">
                  <c:v>39160</c:v>
                </c:pt>
                <c:pt idx="244">
                  <c:v>39161</c:v>
                </c:pt>
                <c:pt idx="245">
                  <c:v>39162</c:v>
                </c:pt>
                <c:pt idx="246">
                  <c:v>39163</c:v>
                </c:pt>
                <c:pt idx="247">
                  <c:v>39164</c:v>
                </c:pt>
                <c:pt idx="248">
                  <c:v>39167</c:v>
                </c:pt>
                <c:pt idx="249">
                  <c:v>39168</c:v>
                </c:pt>
                <c:pt idx="250">
                  <c:v>39169</c:v>
                </c:pt>
                <c:pt idx="251">
                  <c:v>39170</c:v>
                </c:pt>
                <c:pt idx="252">
                  <c:v>39171</c:v>
                </c:pt>
                <c:pt idx="253">
                  <c:v>39190</c:v>
                </c:pt>
                <c:pt idx="254">
                  <c:v>39191</c:v>
                </c:pt>
                <c:pt idx="255">
                  <c:v>39192</c:v>
                </c:pt>
                <c:pt idx="256">
                  <c:v>39193</c:v>
                </c:pt>
                <c:pt idx="257">
                  <c:v>39194</c:v>
                </c:pt>
                <c:pt idx="258">
                  <c:v>39195</c:v>
                </c:pt>
                <c:pt idx="259">
                  <c:v>39196</c:v>
                </c:pt>
                <c:pt idx="260">
                  <c:v>39197</c:v>
                </c:pt>
                <c:pt idx="261">
                  <c:v>39198</c:v>
                </c:pt>
                <c:pt idx="262">
                  <c:v>39199</c:v>
                </c:pt>
                <c:pt idx="263">
                  <c:v>39200</c:v>
                </c:pt>
                <c:pt idx="264">
                  <c:v>39201</c:v>
                </c:pt>
                <c:pt idx="265">
                  <c:v>39202</c:v>
                </c:pt>
                <c:pt idx="266">
                  <c:v>39210</c:v>
                </c:pt>
                <c:pt idx="267">
                  <c:v>39211</c:v>
                </c:pt>
                <c:pt idx="268">
                  <c:v>39212</c:v>
                </c:pt>
                <c:pt idx="269">
                  <c:v>39213</c:v>
                </c:pt>
                <c:pt idx="270">
                  <c:v>39216</c:v>
                </c:pt>
                <c:pt idx="271">
                  <c:v>39217</c:v>
                </c:pt>
                <c:pt idx="272">
                  <c:v>39218</c:v>
                </c:pt>
                <c:pt idx="273">
                  <c:v>39223</c:v>
                </c:pt>
                <c:pt idx="274">
                  <c:v>39224</c:v>
                </c:pt>
                <c:pt idx="275">
                  <c:v>39225</c:v>
                </c:pt>
                <c:pt idx="276">
                  <c:v>39226</c:v>
                </c:pt>
                <c:pt idx="277">
                  <c:v>39227</c:v>
                </c:pt>
                <c:pt idx="278">
                  <c:v>39230</c:v>
                </c:pt>
                <c:pt idx="279">
                  <c:v>39231</c:v>
                </c:pt>
                <c:pt idx="280">
                  <c:v>39232</c:v>
                </c:pt>
                <c:pt idx="281">
                  <c:v>39233</c:v>
                </c:pt>
                <c:pt idx="282">
                  <c:v>39234</c:v>
                </c:pt>
                <c:pt idx="283">
                  <c:v>39237</c:v>
                </c:pt>
                <c:pt idx="284">
                  <c:v>39238</c:v>
                </c:pt>
                <c:pt idx="285">
                  <c:v>39239</c:v>
                </c:pt>
                <c:pt idx="286">
                  <c:v>39240</c:v>
                </c:pt>
                <c:pt idx="287">
                  <c:v>39241</c:v>
                </c:pt>
                <c:pt idx="288">
                  <c:v>39242</c:v>
                </c:pt>
                <c:pt idx="289">
                  <c:v>39243</c:v>
                </c:pt>
                <c:pt idx="290">
                  <c:v>39244</c:v>
                </c:pt>
                <c:pt idx="291">
                  <c:v>39245</c:v>
                </c:pt>
                <c:pt idx="292">
                  <c:v>39246</c:v>
                </c:pt>
                <c:pt idx="293">
                  <c:v>39247</c:v>
                </c:pt>
                <c:pt idx="294">
                  <c:v>39248</c:v>
                </c:pt>
                <c:pt idx="295">
                  <c:v>39250</c:v>
                </c:pt>
                <c:pt idx="296">
                  <c:v>39251</c:v>
                </c:pt>
                <c:pt idx="297">
                  <c:v>39252</c:v>
                </c:pt>
                <c:pt idx="298">
                  <c:v>39253</c:v>
                </c:pt>
                <c:pt idx="299">
                  <c:v>39254</c:v>
                </c:pt>
                <c:pt idx="300">
                  <c:v>39255</c:v>
                </c:pt>
                <c:pt idx="301">
                  <c:v>39256</c:v>
                </c:pt>
                <c:pt idx="302">
                  <c:v>39257</c:v>
                </c:pt>
                <c:pt idx="303">
                  <c:v>39258</c:v>
                </c:pt>
                <c:pt idx="304">
                  <c:v>39259</c:v>
                </c:pt>
                <c:pt idx="305">
                  <c:v>39260</c:v>
                </c:pt>
                <c:pt idx="306">
                  <c:v>39261</c:v>
                </c:pt>
                <c:pt idx="307">
                  <c:v>39262</c:v>
                </c:pt>
                <c:pt idx="308">
                  <c:v>39263</c:v>
                </c:pt>
                <c:pt idx="309">
                  <c:v>39264</c:v>
                </c:pt>
                <c:pt idx="310">
                  <c:v>39265</c:v>
                </c:pt>
                <c:pt idx="311">
                  <c:v>39266</c:v>
                </c:pt>
                <c:pt idx="312">
                  <c:v>39267</c:v>
                </c:pt>
                <c:pt idx="313">
                  <c:v>39268</c:v>
                </c:pt>
                <c:pt idx="314">
                  <c:v>39269</c:v>
                </c:pt>
                <c:pt idx="315">
                  <c:v>39270</c:v>
                </c:pt>
                <c:pt idx="316">
                  <c:v>39271</c:v>
                </c:pt>
                <c:pt idx="317">
                  <c:v>39272</c:v>
                </c:pt>
                <c:pt idx="318">
                  <c:v>39273</c:v>
                </c:pt>
                <c:pt idx="319">
                  <c:v>39274</c:v>
                </c:pt>
                <c:pt idx="320">
                  <c:v>39275</c:v>
                </c:pt>
                <c:pt idx="321">
                  <c:v>39276</c:v>
                </c:pt>
                <c:pt idx="322">
                  <c:v>39279</c:v>
                </c:pt>
                <c:pt idx="323">
                  <c:v>39280</c:v>
                </c:pt>
                <c:pt idx="324">
                  <c:v>39281</c:v>
                </c:pt>
                <c:pt idx="325">
                  <c:v>39282</c:v>
                </c:pt>
                <c:pt idx="326">
                  <c:v>39283</c:v>
                </c:pt>
                <c:pt idx="327">
                  <c:v>39284</c:v>
                </c:pt>
                <c:pt idx="328">
                  <c:v>39285</c:v>
                </c:pt>
                <c:pt idx="329">
                  <c:v>39286</c:v>
                </c:pt>
                <c:pt idx="330">
                  <c:v>39287</c:v>
                </c:pt>
                <c:pt idx="331">
                  <c:v>39288</c:v>
                </c:pt>
                <c:pt idx="332">
                  <c:v>39289</c:v>
                </c:pt>
                <c:pt idx="333">
                  <c:v>39290</c:v>
                </c:pt>
                <c:pt idx="334">
                  <c:v>39291</c:v>
                </c:pt>
                <c:pt idx="335">
                  <c:v>39292</c:v>
                </c:pt>
                <c:pt idx="336">
                  <c:v>39293</c:v>
                </c:pt>
                <c:pt idx="337">
                  <c:v>39294</c:v>
                </c:pt>
                <c:pt idx="338">
                  <c:v>39295</c:v>
                </c:pt>
                <c:pt idx="339">
                  <c:v>39296</c:v>
                </c:pt>
                <c:pt idx="340">
                  <c:v>39297</c:v>
                </c:pt>
                <c:pt idx="341">
                  <c:v>39298</c:v>
                </c:pt>
                <c:pt idx="342">
                  <c:v>39299</c:v>
                </c:pt>
                <c:pt idx="343">
                  <c:v>39300</c:v>
                </c:pt>
                <c:pt idx="344">
                  <c:v>39301</c:v>
                </c:pt>
                <c:pt idx="345">
                  <c:v>39302</c:v>
                </c:pt>
                <c:pt idx="346">
                  <c:v>39303</c:v>
                </c:pt>
                <c:pt idx="347">
                  <c:v>39304</c:v>
                </c:pt>
                <c:pt idx="348">
                  <c:v>39305</c:v>
                </c:pt>
                <c:pt idx="349">
                  <c:v>39306</c:v>
                </c:pt>
                <c:pt idx="350">
                  <c:v>39307</c:v>
                </c:pt>
                <c:pt idx="351">
                  <c:v>39308</c:v>
                </c:pt>
                <c:pt idx="352">
                  <c:v>39309</c:v>
                </c:pt>
                <c:pt idx="353">
                  <c:v>39310</c:v>
                </c:pt>
                <c:pt idx="354">
                  <c:v>39311</c:v>
                </c:pt>
                <c:pt idx="355">
                  <c:v>39312</c:v>
                </c:pt>
                <c:pt idx="356">
                  <c:v>39313</c:v>
                </c:pt>
                <c:pt idx="357">
                  <c:v>39314</c:v>
                </c:pt>
                <c:pt idx="358">
                  <c:v>39315</c:v>
                </c:pt>
                <c:pt idx="359">
                  <c:v>39316</c:v>
                </c:pt>
                <c:pt idx="360">
                  <c:v>39317</c:v>
                </c:pt>
                <c:pt idx="361">
                  <c:v>39318</c:v>
                </c:pt>
                <c:pt idx="362">
                  <c:v>39319</c:v>
                </c:pt>
                <c:pt idx="363">
                  <c:v>39320</c:v>
                </c:pt>
                <c:pt idx="364">
                  <c:v>39321</c:v>
                </c:pt>
                <c:pt idx="365">
                  <c:v>39322</c:v>
                </c:pt>
                <c:pt idx="366">
                  <c:v>39323</c:v>
                </c:pt>
                <c:pt idx="367">
                  <c:v>39324</c:v>
                </c:pt>
                <c:pt idx="368">
                  <c:v>39325</c:v>
                </c:pt>
                <c:pt idx="369">
                  <c:v>39326</c:v>
                </c:pt>
                <c:pt idx="370">
                  <c:v>39327</c:v>
                </c:pt>
                <c:pt idx="371">
                  <c:v>39328</c:v>
                </c:pt>
                <c:pt idx="372">
                  <c:v>39329</c:v>
                </c:pt>
                <c:pt idx="373">
                  <c:v>39330</c:v>
                </c:pt>
                <c:pt idx="374">
                  <c:v>39331</c:v>
                </c:pt>
                <c:pt idx="375">
                  <c:v>39332</c:v>
                </c:pt>
                <c:pt idx="376">
                  <c:v>39333</c:v>
                </c:pt>
                <c:pt idx="377">
                  <c:v>39334</c:v>
                </c:pt>
                <c:pt idx="378">
                  <c:v>39335</c:v>
                </c:pt>
                <c:pt idx="379">
                  <c:v>39336</c:v>
                </c:pt>
                <c:pt idx="380">
                  <c:v>39337</c:v>
                </c:pt>
                <c:pt idx="381">
                  <c:v>39338</c:v>
                </c:pt>
                <c:pt idx="382">
                  <c:v>39339</c:v>
                </c:pt>
                <c:pt idx="383">
                  <c:v>39340</c:v>
                </c:pt>
                <c:pt idx="384">
                  <c:v>39341</c:v>
                </c:pt>
                <c:pt idx="385">
                  <c:v>39342</c:v>
                </c:pt>
                <c:pt idx="386">
                  <c:v>39343</c:v>
                </c:pt>
                <c:pt idx="387">
                  <c:v>39344</c:v>
                </c:pt>
                <c:pt idx="388">
                  <c:v>39345</c:v>
                </c:pt>
                <c:pt idx="389">
                  <c:v>39346</c:v>
                </c:pt>
                <c:pt idx="390">
                  <c:v>39347</c:v>
                </c:pt>
                <c:pt idx="391">
                  <c:v>39348</c:v>
                </c:pt>
                <c:pt idx="392">
                  <c:v>39349</c:v>
                </c:pt>
                <c:pt idx="393">
                  <c:v>39350</c:v>
                </c:pt>
                <c:pt idx="394">
                  <c:v>39351</c:v>
                </c:pt>
                <c:pt idx="395">
                  <c:v>39352</c:v>
                </c:pt>
                <c:pt idx="396">
                  <c:v>39353</c:v>
                </c:pt>
                <c:pt idx="397">
                  <c:v>39354</c:v>
                </c:pt>
                <c:pt idx="398">
                  <c:v>39355</c:v>
                </c:pt>
                <c:pt idx="399">
                  <c:v>39356</c:v>
                </c:pt>
                <c:pt idx="400">
                  <c:v>39357</c:v>
                </c:pt>
                <c:pt idx="401">
                  <c:v>39358</c:v>
                </c:pt>
                <c:pt idx="402">
                  <c:v>39359</c:v>
                </c:pt>
                <c:pt idx="403">
                  <c:v>39360</c:v>
                </c:pt>
                <c:pt idx="404">
                  <c:v>39361</c:v>
                </c:pt>
                <c:pt idx="405">
                  <c:v>39362</c:v>
                </c:pt>
                <c:pt idx="406">
                  <c:v>39363</c:v>
                </c:pt>
                <c:pt idx="407">
                  <c:v>39364</c:v>
                </c:pt>
                <c:pt idx="408">
                  <c:v>39365</c:v>
                </c:pt>
                <c:pt idx="409">
                  <c:v>39366</c:v>
                </c:pt>
                <c:pt idx="410">
                  <c:v>39367</c:v>
                </c:pt>
                <c:pt idx="411">
                  <c:v>39368</c:v>
                </c:pt>
                <c:pt idx="412">
                  <c:v>39369</c:v>
                </c:pt>
                <c:pt idx="413">
                  <c:v>39370</c:v>
                </c:pt>
                <c:pt idx="414">
                  <c:v>39371</c:v>
                </c:pt>
                <c:pt idx="415">
                  <c:v>39372</c:v>
                </c:pt>
                <c:pt idx="416">
                  <c:v>39373</c:v>
                </c:pt>
                <c:pt idx="417">
                  <c:v>39374</c:v>
                </c:pt>
                <c:pt idx="418">
                  <c:v>39377</c:v>
                </c:pt>
                <c:pt idx="419">
                  <c:v>39378</c:v>
                </c:pt>
                <c:pt idx="420">
                  <c:v>39379</c:v>
                </c:pt>
                <c:pt idx="421">
                  <c:v>39380</c:v>
                </c:pt>
                <c:pt idx="422">
                  <c:v>39381</c:v>
                </c:pt>
                <c:pt idx="423">
                  <c:v>39382</c:v>
                </c:pt>
                <c:pt idx="424">
                  <c:v>39383</c:v>
                </c:pt>
                <c:pt idx="425">
                  <c:v>39384</c:v>
                </c:pt>
                <c:pt idx="426">
                  <c:v>39385</c:v>
                </c:pt>
                <c:pt idx="427">
                  <c:v>39386</c:v>
                </c:pt>
                <c:pt idx="428">
                  <c:v>39387</c:v>
                </c:pt>
                <c:pt idx="429">
                  <c:v>39388</c:v>
                </c:pt>
                <c:pt idx="430">
                  <c:v>39389</c:v>
                </c:pt>
                <c:pt idx="431">
                  <c:v>39390</c:v>
                </c:pt>
                <c:pt idx="432">
                  <c:v>39391</c:v>
                </c:pt>
                <c:pt idx="433">
                  <c:v>39392</c:v>
                </c:pt>
                <c:pt idx="434">
                  <c:v>39393</c:v>
                </c:pt>
                <c:pt idx="435">
                  <c:v>39394</c:v>
                </c:pt>
                <c:pt idx="436">
                  <c:v>39395</c:v>
                </c:pt>
                <c:pt idx="437">
                  <c:v>39396</c:v>
                </c:pt>
                <c:pt idx="438">
                  <c:v>39397</c:v>
                </c:pt>
                <c:pt idx="439">
                  <c:v>39398</c:v>
                </c:pt>
                <c:pt idx="440">
                  <c:v>39399</c:v>
                </c:pt>
                <c:pt idx="441">
                  <c:v>39400</c:v>
                </c:pt>
                <c:pt idx="442">
                  <c:v>39401</c:v>
                </c:pt>
                <c:pt idx="443">
                  <c:v>39402</c:v>
                </c:pt>
                <c:pt idx="444">
                  <c:v>39403</c:v>
                </c:pt>
                <c:pt idx="445">
                  <c:v>39404</c:v>
                </c:pt>
                <c:pt idx="446">
                  <c:v>39405</c:v>
                </c:pt>
                <c:pt idx="447">
                  <c:v>39406</c:v>
                </c:pt>
                <c:pt idx="448">
                  <c:v>39407</c:v>
                </c:pt>
                <c:pt idx="449">
                  <c:v>39408</c:v>
                </c:pt>
                <c:pt idx="450">
                  <c:v>39409</c:v>
                </c:pt>
                <c:pt idx="451">
                  <c:v>39410</c:v>
                </c:pt>
                <c:pt idx="452">
                  <c:v>39411</c:v>
                </c:pt>
                <c:pt idx="453">
                  <c:v>39412</c:v>
                </c:pt>
                <c:pt idx="454">
                  <c:v>39413</c:v>
                </c:pt>
                <c:pt idx="455">
                  <c:v>39414</c:v>
                </c:pt>
                <c:pt idx="456">
                  <c:v>39415</c:v>
                </c:pt>
                <c:pt idx="457">
                  <c:v>39416</c:v>
                </c:pt>
                <c:pt idx="458">
                  <c:v>39417</c:v>
                </c:pt>
                <c:pt idx="459">
                  <c:v>39418</c:v>
                </c:pt>
                <c:pt idx="460">
                  <c:v>39419</c:v>
                </c:pt>
                <c:pt idx="461">
                  <c:v>39420</c:v>
                </c:pt>
                <c:pt idx="462">
                  <c:v>39421</c:v>
                </c:pt>
                <c:pt idx="463">
                  <c:v>39422</c:v>
                </c:pt>
                <c:pt idx="464">
                  <c:v>39423</c:v>
                </c:pt>
                <c:pt idx="465">
                  <c:v>39426</c:v>
                </c:pt>
                <c:pt idx="466">
                  <c:v>39427</c:v>
                </c:pt>
                <c:pt idx="467">
                  <c:v>39428</c:v>
                </c:pt>
                <c:pt idx="468">
                  <c:v>39429</c:v>
                </c:pt>
                <c:pt idx="469">
                  <c:v>39430</c:v>
                </c:pt>
                <c:pt idx="470">
                  <c:v>39431</c:v>
                </c:pt>
                <c:pt idx="471">
                  <c:v>39432</c:v>
                </c:pt>
                <c:pt idx="472">
                  <c:v>39433</c:v>
                </c:pt>
                <c:pt idx="473">
                  <c:v>39434</c:v>
                </c:pt>
                <c:pt idx="474">
                  <c:v>39435</c:v>
                </c:pt>
                <c:pt idx="475">
                  <c:v>39436</c:v>
                </c:pt>
                <c:pt idx="476">
                  <c:v>39437</c:v>
                </c:pt>
                <c:pt idx="477">
                  <c:v>39440</c:v>
                </c:pt>
                <c:pt idx="478">
                  <c:v>39441</c:v>
                </c:pt>
                <c:pt idx="479">
                  <c:v>39442</c:v>
                </c:pt>
                <c:pt idx="480">
                  <c:v>39443</c:v>
                </c:pt>
                <c:pt idx="481">
                  <c:v>39444</c:v>
                </c:pt>
                <c:pt idx="482">
                  <c:v>39445</c:v>
                </c:pt>
                <c:pt idx="483">
                  <c:v>39449</c:v>
                </c:pt>
                <c:pt idx="484">
                  <c:v>39450</c:v>
                </c:pt>
                <c:pt idx="485">
                  <c:v>39451</c:v>
                </c:pt>
                <c:pt idx="486">
                  <c:v>39452</c:v>
                </c:pt>
                <c:pt idx="487">
                  <c:v>39453</c:v>
                </c:pt>
                <c:pt idx="488">
                  <c:v>39454</c:v>
                </c:pt>
                <c:pt idx="489">
                  <c:v>39455</c:v>
                </c:pt>
                <c:pt idx="490">
                  <c:v>39456</c:v>
                </c:pt>
                <c:pt idx="491">
                  <c:v>39457</c:v>
                </c:pt>
                <c:pt idx="492">
                  <c:v>39458</c:v>
                </c:pt>
                <c:pt idx="493">
                  <c:v>39461</c:v>
                </c:pt>
                <c:pt idx="494">
                  <c:v>39462</c:v>
                </c:pt>
                <c:pt idx="495">
                  <c:v>39463</c:v>
                </c:pt>
                <c:pt idx="496">
                  <c:v>39464</c:v>
                </c:pt>
                <c:pt idx="497">
                  <c:v>39465</c:v>
                </c:pt>
                <c:pt idx="498">
                  <c:v>39468</c:v>
                </c:pt>
                <c:pt idx="499">
                  <c:v>39469</c:v>
                </c:pt>
                <c:pt idx="500">
                  <c:v>39470</c:v>
                </c:pt>
                <c:pt idx="501">
                  <c:v>39471</c:v>
                </c:pt>
                <c:pt idx="502">
                  <c:v>39472</c:v>
                </c:pt>
                <c:pt idx="503">
                  <c:v>39475</c:v>
                </c:pt>
                <c:pt idx="504">
                  <c:v>39476</c:v>
                </c:pt>
                <c:pt idx="505">
                  <c:v>39477</c:v>
                </c:pt>
                <c:pt idx="506">
                  <c:v>39478</c:v>
                </c:pt>
                <c:pt idx="507">
                  <c:v>39479</c:v>
                </c:pt>
                <c:pt idx="508">
                  <c:v>39480</c:v>
                </c:pt>
                <c:pt idx="509">
                  <c:v>39490</c:v>
                </c:pt>
                <c:pt idx="510">
                  <c:v>39491</c:v>
                </c:pt>
                <c:pt idx="511">
                  <c:v>39492</c:v>
                </c:pt>
                <c:pt idx="512">
                  <c:v>39493</c:v>
                </c:pt>
                <c:pt idx="513">
                  <c:v>39496</c:v>
                </c:pt>
                <c:pt idx="514">
                  <c:v>39497</c:v>
                </c:pt>
                <c:pt idx="515">
                  <c:v>39498</c:v>
                </c:pt>
                <c:pt idx="516">
                  <c:v>39499</c:v>
                </c:pt>
                <c:pt idx="517">
                  <c:v>39500</c:v>
                </c:pt>
                <c:pt idx="518">
                  <c:v>39503</c:v>
                </c:pt>
                <c:pt idx="519">
                  <c:v>39504</c:v>
                </c:pt>
                <c:pt idx="520">
                  <c:v>39505</c:v>
                </c:pt>
                <c:pt idx="521">
                  <c:v>39506</c:v>
                </c:pt>
                <c:pt idx="522">
                  <c:v>39507</c:v>
                </c:pt>
                <c:pt idx="523">
                  <c:v>39510</c:v>
                </c:pt>
                <c:pt idx="524">
                  <c:v>39511</c:v>
                </c:pt>
                <c:pt idx="525">
                  <c:v>39512</c:v>
                </c:pt>
                <c:pt idx="526">
                  <c:v>39513</c:v>
                </c:pt>
                <c:pt idx="527">
                  <c:v>39514</c:v>
                </c:pt>
                <c:pt idx="528">
                  <c:v>39517</c:v>
                </c:pt>
                <c:pt idx="529">
                  <c:v>39518</c:v>
                </c:pt>
                <c:pt idx="530">
                  <c:v>39519</c:v>
                </c:pt>
                <c:pt idx="531">
                  <c:v>39520</c:v>
                </c:pt>
                <c:pt idx="532">
                  <c:v>39521</c:v>
                </c:pt>
                <c:pt idx="533">
                  <c:v>39524</c:v>
                </c:pt>
                <c:pt idx="534">
                  <c:v>39525</c:v>
                </c:pt>
                <c:pt idx="535">
                  <c:v>39526</c:v>
                </c:pt>
                <c:pt idx="536">
                  <c:v>39527</c:v>
                </c:pt>
                <c:pt idx="537">
                  <c:v>39528</c:v>
                </c:pt>
                <c:pt idx="538">
                  <c:v>39531</c:v>
                </c:pt>
                <c:pt idx="539">
                  <c:v>39532</c:v>
                </c:pt>
                <c:pt idx="540">
                  <c:v>39533</c:v>
                </c:pt>
                <c:pt idx="541">
                  <c:v>39534</c:v>
                </c:pt>
                <c:pt idx="542">
                  <c:v>39535</c:v>
                </c:pt>
                <c:pt idx="543">
                  <c:v>39538</c:v>
                </c:pt>
                <c:pt idx="544">
                  <c:v>39539</c:v>
                </c:pt>
                <c:pt idx="545">
                  <c:v>39540</c:v>
                </c:pt>
                <c:pt idx="546">
                  <c:v>39541</c:v>
                </c:pt>
                <c:pt idx="547">
                  <c:v>39542</c:v>
                </c:pt>
                <c:pt idx="548">
                  <c:v>39545</c:v>
                </c:pt>
                <c:pt idx="549">
                  <c:v>39546</c:v>
                </c:pt>
                <c:pt idx="550">
                  <c:v>39547</c:v>
                </c:pt>
                <c:pt idx="551">
                  <c:v>39548</c:v>
                </c:pt>
                <c:pt idx="552">
                  <c:v>39549</c:v>
                </c:pt>
                <c:pt idx="553">
                  <c:v>39552</c:v>
                </c:pt>
                <c:pt idx="554">
                  <c:v>39553</c:v>
                </c:pt>
                <c:pt idx="555">
                  <c:v>39554</c:v>
                </c:pt>
                <c:pt idx="556">
                  <c:v>39555</c:v>
                </c:pt>
                <c:pt idx="557">
                  <c:v>39556</c:v>
                </c:pt>
                <c:pt idx="558">
                  <c:v>39559</c:v>
                </c:pt>
                <c:pt idx="559">
                  <c:v>39560</c:v>
                </c:pt>
                <c:pt idx="560">
                  <c:v>39561</c:v>
                </c:pt>
                <c:pt idx="561">
                  <c:v>39562</c:v>
                </c:pt>
                <c:pt idx="562">
                  <c:v>39566</c:v>
                </c:pt>
                <c:pt idx="563">
                  <c:v>39567</c:v>
                </c:pt>
                <c:pt idx="564">
                  <c:v>39568</c:v>
                </c:pt>
                <c:pt idx="565">
                  <c:v>39569</c:v>
                </c:pt>
                <c:pt idx="566">
                  <c:v>39570</c:v>
                </c:pt>
                <c:pt idx="567">
                  <c:v>39573</c:v>
                </c:pt>
                <c:pt idx="568">
                  <c:v>39574</c:v>
                </c:pt>
                <c:pt idx="569">
                  <c:v>39575</c:v>
                </c:pt>
                <c:pt idx="570">
                  <c:v>39576</c:v>
                </c:pt>
                <c:pt idx="571">
                  <c:v>39577</c:v>
                </c:pt>
                <c:pt idx="572">
                  <c:v>39580</c:v>
                </c:pt>
                <c:pt idx="573">
                  <c:v>39581</c:v>
                </c:pt>
                <c:pt idx="574">
                  <c:v>39582</c:v>
                </c:pt>
                <c:pt idx="575">
                  <c:v>39583</c:v>
                </c:pt>
                <c:pt idx="576">
                  <c:v>39584</c:v>
                </c:pt>
                <c:pt idx="577">
                  <c:v>39587</c:v>
                </c:pt>
                <c:pt idx="578">
                  <c:v>39588</c:v>
                </c:pt>
                <c:pt idx="579">
                  <c:v>39589</c:v>
                </c:pt>
                <c:pt idx="580">
                  <c:v>39590</c:v>
                </c:pt>
                <c:pt idx="581">
                  <c:v>39591</c:v>
                </c:pt>
                <c:pt idx="582">
                  <c:v>39594</c:v>
                </c:pt>
                <c:pt idx="583">
                  <c:v>39595</c:v>
                </c:pt>
                <c:pt idx="584">
                  <c:v>39596</c:v>
                </c:pt>
                <c:pt idx="585">
                  <c:v>39597</c:v>
                </c:pt>
                <c:pt idx="586">
                  <c:v>39598</c:v>
                </c:pt>
                <c:pt idx="587">
                  <c:v>39601</c:v>
                </c:pt>
                <c:pt idx="588">
                  <c:v>39602</c:v>
                </c:pt>
                <c:pt idx="589">
                  <c:v>39603</c:v>
                </c:pt>
                <c:pt idx="590">
                  <c:v>39604</c:v>
                </c:pt>
                <c:pt idx="591">
                  <c:v>39605</c:v>
                </c:pt>
                <c:pt idx="592">
                  <c:v>39608</c:v>
                </c:pt>
                <c:pt idx="593">
                  <c:v>39609</c:v>
                </c:pt>
                <c:pt idx="594">
                  <c:v>39610</c:v>
                </c:pt>
                <c:pt idx="595">
                  <c:v>39611</c:v>
                </c:pt>
                <c:pt idx="596">
                  <c:v>39612</c:v>
                </c:pt>
                <c:pt idx="597">
                  <c:v>39615</c:v>
                </c:pt>
                <c:pt idx="598">
                  <c:v>39616</c:v>
                </c:pt>
                <c:pt idx="599">
                  <c:v>39617</c:v>
                </c:pt>
                <c:pt idx="600">
                  <c:v>39618</c:v>
                </c:pt>
                <c:pt idx="601">
                  <c:v>39619</c:v>
                </c:pt>
                <c:pt idx="602">
                  <c:v>39622</c:v>
                </c:pt>
                <c:pt idx="603">
                  <c:v>39623</c:v>
                </c:pt>
                <c:pt idx="604">
                  <c:v>39624</c:v>
                </c:pt>
                <c:pt idx="605">
                  <c:v>39625</c:v>
                </c:pt>
                <c:pt idx="606">
                  <c:v>39626</c:v>
                </c:pt>
                <c:pt idx="607">
                  <c:v>39629</c:v>
                </c:pt>
                <c:pt idx="608">
                  <c:v>39630</c:v>
                </c:pt>
                <c:pt idx="609">
                  <c:v>39631</c:v>
                </c:pt>
                <c:pt idx="610">
                  <c:v>39632</c:v>
                </c:pt>
                <c:pt idx="611">
                  <c:v>39633</c:v>
                </c:pt>
                <c:pt idx="612">
                  <c:v>39636</c:v>
                </c:pt>
                <c:pt idx="613">
                  <c:v>39637</c:v>
                </c:pt>
                <c:pt idx="614">
                  <c:v>39638</c:v>
                </c:pt>
                <c:pt idx="615">
                  <c:v>39639</c:v>
                </c:pt>
                <c:pt idx="616">
                  <c:v>39640</c:v>
                </c:pt>
                <c:pt idx="617">
                  <c:v>39643</c:v>
                </c:pt>
                <c:pt idx="618">
                  <c:v>39644</c:v>
                </c:pt>
                <c:pt idx="619">
                  <c:v>39645</c:v>
                </c:pt>
                <c:pt idx="620">
                  <c:v>39646</c:v>
                </c:pt>
                <c:pt idx="621">
                  <c:v>39647</c:v>
                </c:pt>
                <c:pt idx="622">
                  <c:v>39650</c:v>
                </c:pt>
                <c:pt idx="623">
                  <c:v>39651</c:v>
                </c:pt>
                <c:pt idx="624">
                  <c:v>39652</c:v>
                </c:pt>
                <c:pt idx="625">
                  <c:v>39653</c:v>
                </c:pt>
                <c:pt idx="626">
                  <c:v>39654</c:v>
                </c:pt>
                <c:pt idx="627">
                  <c:v>39657</c:v>
                </c:pt>
                <c:pt idx="628">
                  <c:v>39658</c:v>
                </c:pt>
                <c:pt idx="629">
                  <c:v>39659</c:v>
                </c:pt>
                <c:pt idx="630">
                  <c:v>39660</c:v>
                </c:pt>
                <c:pt idx="631">
                  <c:v>39661</c:v>
                </c:pt>
                <c:pt idx="632">
                  <c:v>39664</c:v>
                </c:pt>
                <c:pt idx="633">
                  <c:v>39665</c:v>
                </c:pt>
                <c:pt idx="634">
                  <c:v>39666</c:v>
                </c:pt>
                <c:pt idx="635">
                  <c:v>39667</c:v>
                </c:pt>
                <c:pt idx="636">
                  <c:v>39668</c:v>
                </c:pt>
                <c:pt idx="637">
                  <c:v>39671</c:v>
                </c:pt>
                <c:pt idx="638">
                  <c:v>39672</c:v>
                </c:pt>
                <c:pt idx="639">
                  <c:v>39673</c:v>
                </c:pt>
                <c:pt idx="640">
                  <c:v>39674</c:v>
                </c:pt>
                <c:pt idx="641">
                  <c:v>39675</c:v>
                </c:pt>
                <c:pt idx="642">
                  <c:v>39678</c:v>
                </c:pt>
                <c:pt idx="643">
                  <c:v>39679</c:v>
                </c:pt>
                <c:pt idx="644">
                  <c:v>39680</c:v>
                </c:pt>
                <c:pt idx="645">
                  <c:v>39681</c:v>
                </c:pt>
                <c:pt idx="646">
                  <c:v>39682</c:v>
                </c:pt>
                <c:pt idx="647">
                  <c:v>39685</c:v>
                </c:pt>
                <c:pt idx="648">
                  <c:v>39686</c:v>
                </c:pt>
                <c:pt idx="649">
                  <c:v>39687</c:v>
                </c:pt>
                <c:pt idx="650">
                  <c:v>39688</c:v>
                </c:pt>
                <c:pt idx="651">
                  <c:v>39689</c:v>
                </c:pt>
                <c:pt idx="652">
                  <c:v>39692</c:v>
                </c:pt>
                <c:pt idx="653">
                  <c:v>39693</c:v>
                </c:pt>
                <c:pt idx="654">
                  <c:v>39694</c:v>
                </c:pt>
                <c:pt idx="655">
                  <c:v>39695</c:v>
                </c:pt>
                <c:pt idx="656">
                  <c:v>39696</c:v>
                </c:pt>
                <c:pt idx="657">
                  <c:v>39699</c:v>
                </c:pt>
                <c:pt idx="658">
                  <c:v>39700</c:v>
                </c:pt>
                <c:pt idx="659">
                  <c:v>39701</c:v>
                </c:pt>
                <c:pt idx="660">
                  <c:v>39702</c:v>
                </c:pt>
                <c:pt idx="661">
                  <c:v>39703</c:v>
                </c:pt>
                <c:pt idx="662">
                  <c:v>39706</c:v>
                </c:pt>
                <c:pt idx="663">
                  <c:v>39707</c:v>
                </c:pt>
                <c:pt idx="664">
                  <c:v>39708</c:v>
                </c:pt>
                <c:pt idx="665">
                  <c:v>39709</c:v>
                </c:pt>
                <c:pt idx="666">
                  <c:v>39710</c:v>
                </c:pt>
                <c:pt idx="667">
                  <c:v>39713</c:v>
                </c:pt>
                <c:pt idx="668">
                  <c:v>39714</c:v>
                </c:pt>
                <c:pt idx="669">
                  <c:v>39715</c:v>
                </c:pt>
                <c:pt idx="670">
                  <c:v>39716</c:v>
                </c:pt>
                <c:pt idx="671">
                  <c:v>39717</c:v>
                </c:pt>
                <c:pt idx="672">
                  <c:v>39727</c:v>
                </c:pt>
                <c:pt idx="673">
                  <c:v>39728</c:v>
                </c:pt>
                <c:pt idx="674">
                  <c:v>39729</c:v>
                </c:pt>
                <c:pt idx="675">
                  <c:v>39730</c:v>
                </c:pt>
                <c:pt idx="676">
                  <c:v>39731</c:v>
                </c:pt>
                <c:pt idx="677">
                  <c:v>39734</c:v>
                </c:pt>
                <c:pt idx="678">
                  <c:v>39735</c:v>
                </c:pt>
                <c:pt idx="679">
                  <c:v>39736</c:v>
                </c:pt>
                <c:pt idx="680">
                  <c:v>39737</c:v>
                </c:pt>
                <c:pt idx="681">
                  <c:v>39738</c:v>
                </c:pt>
                <c:pt idx="682">
                  <c:v>39741</c:v>
                </c:pt>
                <c:pt idx="683">
                  <c:v>39742</c:v>
                </c:pt>
                <c:pt idx="684">
                  <c:v>39743</c:v>
                </c:pt>
                <c:pt idx="685">
                  <c:v>39744</c:v>
                </c:pt>
                <c:pt idx="686">
                  <c:v>39745</c:v>
                </c:pt>
                <c:pt idx="687">
                  <c:v>39748</c:v>
                </c:pt>
                <c:pt idx="688">
                  <c:v>39749</c:v>
                </c:pt>
                <c:pt idx="689">
                  <c:v>39750</c:v>
                </c:pt>
                <c:pt idx="690">
                  <c:v>39751</c:v>
                </c:pt>
                <c:pt idx="691">
                  <c:v>39752</c:v>
                </c:pt>
                <c:pt idx="692">
                  <c:v>39755</c:v>
                </c:pt>
                <c:pt idx="693">
                  <c:v>39756</c:v>
                </c:pt>
                <c:pt idx="694">
                  <c:v>39757</c:v>
                </c:pt>
                <c:pt idx="695">
                  <c:v>39758</c:v>
                </c:pt>
                <c:pt idx="696">
                  <c:v>39759</c:v>
                </c:pt>
                <c:pt idx="697">
                  <c:v>39762</c:v>
                </c:pt>
                <c:pt idx="698">
                  <c:v>39763</c:v>
                </c:pt>
                <c:pt idx="699">
                  <c:v>39764</c:v>
                </c:pt>
                <c:pt idx="700">
                  <c:v>39765</c:v>
                </c:pt>
                <c:pt idx="701">
                  <c:v>39766</c:v>
                </c:pt>
                <c:pt idx="702">
                  <c:v>39769</c:v>
                </c:pt>
                <c:pt idx="703">
                  <c:v>39770</c:v>
                </c:pt>
                <c:pt idx="704">
                  <c:v>39771</c:v>
                </c:pt>
                <c:pt idx="705">
                  <c:v>39772</c:v>
                </c:pt>
                <c:pt idx="706">
                  <c:v>39773</c:v>
                </c:pt>
                <c:pt idx="707">
                  <c:v>39776</c:v>
                </c:pt>
                <c:pt idx="708">
                  <c:v>39777</c:v>
                </c:pt>
                <c:pt idx="709">
                  <c:v>39778</c:v>
                </c:pt>
                <c:pt idx="710">
                  <c:v>39779</c:v>
                </c:pt>
                <c:pt idx="711">
                  <c:v>39780</c:v>
                </c:pt>
                <c:pt idx="712">
                  <c:v>39783</c:v>
                </c:pt>
                <c:pt idx="713">
                  <c:v>39784</c:v>
                </c:pt>
                <c:pt idx="714">
                  <c:v>39785</c:v>
                </c:pt>
                <c:pt idx="715">
                  <c:v>39786</c:v>
                </c:pt>
                <c:pt idx="716">
                  <c:v>39787</c:v>
                </c:pt>
                <c:pt idx="717">
                  <c:v>39790</c:v>
                </c:pt>
                <c:pt idx="718">
                  <c:v>39791</c:v>
                </c:pt>
                <c:pt idx="719">
                  <c:v>39792</c:v>
                </c:pt>
                <c:pt idx="720">
                  <c:v>39793</c:v>
                </c:pt>
                <c:pt idx="721">
                  <c:v>39794</c:v>
                </c:pt>
                <c:pt idx="722">
                  <c:v>39797</c:v>
                </c:pt>
                <c:pt idx="723">
                  <c:v>39798</c:v>
                </c:pt>
                <c:pt idx="724">
                  <c:v>39799</c:v>
                </c:pt>
                <c:pt idx="725">
                  <c:v>39800</c:v>
                </c:pt>
                <c:pt idx="726">
                  <c:v>39801</c:v>
                </c:pt>
                <c:pt idx="727">
                  <c:v>39804</c:v>
                </c:pt>
                <c:pt idx="728">
                  <c:v>39805</c:v>
                </c:pt>
                <c:pt idx="729">
                  <c:v>39806</c:v>
                </c:pt>
                <c:pt idx="730">
                  <c:v>39807</c:v>
                </c:pt>
                <c:pt idx="731">
                  <c:v>39811</c:v>
                </c:pt>
                <c:pt idx="732">
                  <c:v>39812</c:v>
                </c:pt>
                <c:pt idx="733">
                  <c:v>39813</c:v>
                </c:pt>
                <c:pt idx="734">
                  <c:v>39814</c:v>
                </c:pt>
                <c:pt idx="735">
                  <c:v>39815</c:v>
                </c:pt>
                <c:pt idx="736">
                  <c:v>39818</c:v>
                </c:pt>
                <c:pt idx="737">
                  <c:v>39819</c:v>
                </c:pt>
                <c:pt idx="738">
                  <c:v>39820</c:v>
                </c:pt>
                <c:pt idx="739">
                  <c:v>39821</c:v>
                </c:pt>
                <c:pt idx="740">
                  <c:v>39822</c:v>
                </c:pt>
                <c:pt idx="741">
                  <c:v>39825</c:v>
                </c:pt>
                <c:pt idx="742">
                  <c:v>39826</c:v>
                </c:pt>
                <c:pt idx="743">
                  <c:v>39827</c:v>
                </c:pt>
                <c:pt idx="744">
                  <c:v>39828</c:v>
                </c:pt>
                <c:pt idx="745">
                  <c:v>39829</c:v>
                </c:pt>
                <c:pt idx="746">
                  <c:v>39832</c:v>
                </c:pt>
                <c:pt idx="747">
                  <c:v>39833</c:v>
                </c:pt>
                <c:pt idx="748">
                  <c:v>39834</c:v>
                </c:pt>
                <c:pt idx="749">
                  <c:v>39835</c:v>
                </c:pt>
                <c:pt idx="750">
                  <c:v>39836</c:v>
                </c:pt>
                <c:pt idx="751">
                  <c:v>39846</c:v>
                </c:pt>
                <c:pt idx="752">
                  <c:v>39847</c:v>
                </c:pt>
                <c:pt idx="753">
                  <c:v>39848</c:v>
                </c:pt>
                <c:pt idx="754">
                  <c:v>39849</c:v>
                </c:pt>
                <c:pt idx="755">
                  <c:v>39850</c:v>
                </c:pt>
                <c:pt idx="756">
                  <c:v>39853</c:v>
                </c:pt>
                <c:pt idx="757">
                  <c:v>39854</c:v>
                </c:pt>
                <c:pt idx="758">
                  <c:v>39855</c:v>
                </c:pt>
                <c:pt idx="759">
                  <c:v>39856</c:v>
                </c:pt>
                <c:pt idx="760">
                  <c:v>39857</c:v>
                </c:pt>
                <c:pt idx="761">
                  <c:v>39860</c:v>
                </c:pt>
                <c:pt idx="762">
                  <c:v>39861</c:v>
                </c:pt>
                <c:pt idx="763">
                  <c:v>39862</c:v>
                </c:pt>
                <c:pt idx="764">
                  <c:v>39863</c:v>
                </c:pt>
                <c:pt idx="765">
                  <c:v>39864</c:v>
                </c:pt>
                <c:pt idx="766">
                  <c:v>39867</c:v>
                </c:pt>
                <c:pt idx="767">
                  <c:v>39868</c:v>
                </c:pt>
                <c:pt idx="768">
                  <c:v>39869</c:v>
                </c:pt>
                <c:pt idx="769">
                  <c:v>39870</c:v>
                </c:pt>
                <c:pt idx="770">
                  <c:v>39871</c:v>
                </c:pt>
                <c:pt idx="771">
                  <c:v>39874</c:v>
                </c:pt>
                <c:pt idx="772">
                  <c:v>39875</c:v>
                </c:pt>
                <c:pt idx="773">
                  <c:v>39876</c:v>
                </c:pt>
                <c:pt idx="774">
                  <c:v>39877</c:v>
                </c:pt>
                <c:pt idx="775">
                  <c:v>39878</c:v>
                </c:pt>
                <c:pt idx="776">
                  <c:v>39881</c:v>
                </c:pt>
                <c:pt idx="777">
                  <c:v>39882</c:v>
                </c:pt>
                <c:pt idx="778">
                  <c:v>39883</c:v>
                </c:pt>
                <c:pt idx="779">
                  <c:v>39884</c:v>
                </c:pt>
                <c:pt idx="780">
                  <c:v>39885</c:v>
                </c:pt>
                <c:pt idx="781">
                  <c:v>39888</c:v>
                </c:pt>
                <c:pt idx="782">
                  <c:v>39889</c:v>
                </c:pt>
                <c:pt idx="783">
                  <c:v>39890</c:v>
                </c:pt>
                <c:pt idx="784">
                  <c:v>39891</c:v>
                </c:pt>
                <c:pt idx="785">
                  <c:v>39892</c:v>
                </c:pt>
                <c:pt idx="786">
                  <c:v>39895</c:v>
                </c:pt>
                <c:pt idx="787">
                  <c:v>39896</c:v>
                </c:pt>
                <c:pt idx="788">
                  <c:v>39897</c:v>
                </c:pt>
                <c:pt idx="789">
                  <c:v>39898</c:v>
                </c:pt>
                <c:pt idx="790">
                  <c:v>39899</c:v>
                </c:pt>
                <c:pt idx="791">
                  <c:v>39902</c:v>
                </c:pt>
                <c:pt idx="792">
                  <c:v>39903</c:v>
                </c:pt>
                <c:pt idx="793">
                  <c:v>39904</c:v>
                </c:pt>
                <c:pt idx="794">
                  <c:v>39905</c:v>
                </c:pt>
                <c:pt idx="795">
                  <c:v>39906</c:v>
                </c:pt>
                <c:pt idx="796">
                  <c:v>39910</c:v>
                </c:pt>
                <c:pt idx="797">
                  <c:v>39911</c:v>
                </c:pt>
                <c:pt idx="798">
                  <c:v>39912</c:v>
                </c:pt>
                <c:pt idx="799">
                  <c:v>39913</c:v>
                </c:pt>
                <c:pt idx="800">
                  <c:v>39916</c:v>
                </c:pt>
                <c:pt idx="801">
                  <c:v>39917</c:v>
                </c:pt>
                <c:pt idx="802">
                  <c:v>39918</c:v>
                </c:pt>
                <c:pt idx="803">
                  <c:v>39919</c:v>
                </c:pt>
                <c:pt idx="804">
                  <c:v>39920</c:v>
                </c:pt>
                <c:pt idx="805">
                  <c:v>39923</c:v>
                </c:pt>
                <c:pt idx="806">
                  <c:v>39924</c:v>
                </c:pt>
                <c:pt idx="807">
                  <c:v>39925</c:v>
                </c:pt>
                <c:pt idx="808">
                  <c:v>39926</c:v>
                </c:pt>
                <c:pt idx="809">
                  <c:v>39927</c:v>
                </c:pt>
                <c:pt idx="810">
                  <c:v>39930</c:v>
                </c:pt>
                <c:pt idx="811">
                  <c:v>39931</c:v>
                </c:pt>
                <c:pt idx="812">
                  <c:v>39932</c:v>
                </c:pt>
                <c:pt idx="813">
                  <c:v>39933</c:v>
                </c:pt>
                <c:pt idx="814">
                  <c:v>39937</c:v>
                </c:pt>
                <c:pt idx="815">
                  <c:v>39938</c:v>
                </c:pt>
                <c:pt idx="816">
                  <c:v>39939</c:v>
                </c:pt>
                <c:pt idx="817">
                  <c:v>39940</c:v>
                </c:pt>
                <c:pt idx="818">
                  <c:v>39941</c:v>
                </c:pt>
                <c:pt idx="819">
                  <c:v>39944</c:v>
                </c:pt>
                <c:pt idx="820">
                  <c:v>39945</c:v>
                </c:pt>
                <c:pt idx="821">
                  <c:v>39946</c:v>
                </c:pt>
                <c:pt idx="822">
                  <c:v>39947</c:v>
                </c:pt>
                <c:pt idx="823">
                  <c:v>39948</c:v>
                </c:pt>
                <c:pt idx="824">
                  <c:v>39951</c:v>
                </c:pt>
                <c:pt idx="825">
                  <c:v>39952</c:v>
                </c:pt>
                <c:pt idx="826">
                  <c:v>39953</c:v>
                </c:pt>
                <c:pt idx="827">
                  <c:v>39954</c:v>
                </c:pt>
                <c:pt idx="828">
                  <c:v>39955</c:v>
                </c:pt>
                <c:pt idx="829">
                  <c:v>39958</c:v>
                </c:pt>
                <c:pt idx="830">
                  <c:v>39959</c:v>
                </c:pt>
                <c:pt idx="831">
                  <c:v>39960</c:v>
                </c:pt>
                <c:pt idx="832">
                  <c:v>39965</c:v>
                </c:pt>
                <c:pt idx="833">
                  <c:v>39966</c:v>
                </c:pt>
                <c:pt idx="834">
                  <c:v>39967</c:v>
                </c:pt>
                <c:pt idx="835">
                  <c:v>39968</c:v>
                </c:pt>
                <c:pt idx="836">
                  <c:v>39969</c:v>
                </c:pt>
                <c:pt idx="837">
                  <c:v>39972</c:v>
                </c:pt>
                <c:pt idx="838">
                  <c:v>39973</c:v>
                </c:pt>
                <c:pt idx="839">
                  <c:v>39974</c:v>
                </c:pt>
                <c:pt idx="840">
                  <c:v>39975</c:v>
                </c:pt>
                <c:pt idx="841">
                  <c:v>39976</c:v>
                </c:pt>
                <c:pt idx="842">
                  <c:v>39979</c:v>
                </c:pt>
                <c:pt idx="843">
                  <c:v>39980</c:v>
                </c:pt>
                <c:pt idx="844">
                  <c:v>39981</c:v>
                </c:pt>
                <c:pt idx="845">
                  <c:v>39982</c:v>
                </c:pt>
                <c:pt idx="846">
                  <c:v>39983</c:v>
                </c:pt>
                <c:pt idx="847">
                  <c:v>39986</c:v>
                </c:pt>
                <c:pt idx="848">
                  <c:v>39987</c:v>
                </c:pt>
                <c:pt idx="849">
                  <c:v>39988</c:v>
                </c:pt>
                <c:pt idx="850">
                  <c:v>39989</c:v>
                </c:pt>
                <c:pt idx="851">
                  <c:v>39990</c:v>
                </c:pt>
                <c:pt idx="852">
                  <c:v>39993</c:v>
                </c:pt>
                <c:pt idx="853">
                  <c:v>39994</c:v>
                </c:pt>
                <c:pt idx="854">
                  <c:v>39995</c:v>
                </c:pt>
                <c:pt idx="855">
                  <c:v>39996</c:v>
                </c:pt>
                <c:pt idx="856">
                  <c:v>39997</c:v>
                </c:pt>
                <c:pt idx="857">
                  <c:v>40000</c:v>
                </c:pt>
                <c:pt idx="858">
                  <c:v>40001</c:v>
                </c:pt>
                <c:pt idx="859">
                  <c:v>40002</c:v>
                </c:pt>
                <c:pt idx="860">
                  <c:v>40003</c:v>
                </c:pt>
                <c:pt idx="861">
                  <c:v>40004</c:v>
                </c:pt>
                <c:pt idx="862">
                  <c:v>40007</c:v>
                </c:pt>
                <c:pt idx="863">
                  <c:v>40008</c:v>
                </c:pt>
                <c:pt idx="864">
                  <c:v>40009</c:v>
                </c:pt>
                <c:pt idx="865">
                  <c:v>40010</c:v>
                </c:pt>
                <c:pt idx="866">
                  <c:v>40014</c:v>
                </c:pt>
                <c:pt idx="867">
                  <c:v>40015</c:v>
                </c:pt>
                <c:pt idx="868">
                  <c:v>40016</c:v>
                </c:pt>
                <c:pt idx="869">
                  <c:v>40017</c:v>
                </c:pt>
                <c:pt idx="870">
                  <c:v>40018</c:v>
                </c:pt>
                <c:pt idx="871">
                  <c:v>40021</c:v>
                </c:pt>
                <c:pt idx="872">
                  <c:v>40022</c:v>
                </c:pt>
                <c:pt idx="873">
                  <c:v>40023</c:v>
                </c:pt>
                <c:pt idx="874">
                  <c:v>40024</c:v>
                </c:pt>
                <c:pt idx="875">
                  <c:v>40025</c:v>
                </c:pt>
                <c:pt idx="876">
                  <c:v>40028</c:v>
                </c:pt>
                <c:pt idx="877">
                  <c:v>40029</c:v>
                </c:pt>
                <c:pt idx="878">
                  <c:v>40030</c:v>
                </c:pt>
                <c:pt idx="879">
                  <c:v>40031</c:v>
                </c:pt>
                <c:pt idx="880">
                  <c:v>40032</c:v>
                </c:pt>
                <c:pt idx="881">
                  <c:v>40035</c:v>
                </c:pt>
                <c:pt idx="882">
                  <c:v>40036</c:v>
                </c:pt>
                <c:pt idx="883">
                  <c:v>40037</c:v>
                </c:pt>
                <c:pt idx="884">
                  <c:v>40038</c:v>
                </c:pt>
                <c:pt idx="885">
                  <c:v>40039</c:v>
                </c:pt>
                <c:pt idx="886">
                  <c:v>40042</c:v>
                </c:pt>
                <c:pt idx="887">
                  <c:v>40043</c:v>
                </c:pt>
                <c:pt idx="888">
                  <c:v>40044</c:v>
                </c:pt>
                <c:pt idx="889">
                  <c:v>40045</c:v>
                </c:pt>
                <c:pt idx="890">
                  <c:v>40046</c:v>
                </c:pt>
                <c:pt idx="891">
                  <c:v>40049</c:v>
                </c:pt>
                <c:pt idx="892">
                  <c:v>40050</c:v>
                </c:pt>
                <c:pt idx="893">
                  <c:v>40051</c:v>
                </c:pt>
                <c:pt idx="894">
                  <c:v>40052</c:v>
                </c:pt>
                <c:pt idx="895">
                  <c:v>40053</c:v>
                </c:pt>
                <c:pt idx="896">
                  <c:v>40056</c:v>
                </c:pt>
                <c:pt idx="897">
                  <c:v>40057</c:v>
                </c:pt>
                <c:pt idx="898">
                  <c:v>40058</c:v>
                </c:pt>
                <c:pt idx="899">
                  <c:v>40060</c:v>
                </c:pt>
                <c:pt idx="900">
                  <c:v>40063</c:v>
                </c:pt>
                <c:pt idx="901">
                  <c:v>40064</c:v>
                </c:pt>
                <c:pt idx="902">
                  <c:v>40065</c:v>
                </c:pt>
                <c:pt idx="903">
                  <c:v>40066</c:v>
                </c:pt>
                <c:pt idx="904">
                  <c:v>40067</c:v>
                </c:pt>
                <c:pt idx="905">
                  <c:v>40070</c:v>
                </c:pt>
                <c:pt idx="906">
                  <c:v>40071</c:v>
                </c:pt>
                <c:pt idx="907">
                  <c:v>40072</c:v>
                </c:pt>
                <c:pt idx="908">
                  <c:v>40073</c:v>
                </c:pt>
                <c:pt idx="909">
                  <c:v>40074</c:v>
                </c:pt>
                <c:pt idx="910">
                  <c:v>40077</c:v>
                </c:pt>
                <c:pt idx="911">
                  <c:v>40078</c:v>
                </c:pt>
                <c:pt idx="912">
                  <c:v>40079</c:v>
                </c:pt>
                <c:pt idx="913">
                  <c:v>40080</c:v>
                </c:pt>
                <c:pt idx="914">
                  <c:v>40081</c:v>
                </c:pt>
                <c:pt idx="915">
                  <c:v>40084</c:v>
                </c:pt>
                <c:pt idx="916">
                  <c:v>40085</c:v>
                </c:pt>
                <c:pt idx="917">
                  <c:v>40086</c:v>
                </c:pt>
                <c:pt idx="918">
                  <c:v>40095</c:v>
                </c:pt>
                <c:pt idx="919">
                  <c:v>40098</c:v>
                </c:pt>
                <c:pt idx="920">
                  <c:v>40099</c:v>
                </c:pt>
                <c:pt idx="921">
                  <c:v>40100</c:v>
                </c:pt>
                <c:pt idx="922">
                  <c:v>40101</c:v>
                </c:pt>
                <c:pt idx="923">
                  <c:v>40102</c:v>
                </c:pt>
                <c:pt idx="924">
                  <c:v>40105</c:v>
                </c:pt>
                <c:pt idx="925">
                  <c:v>40106</c:v>
                </c:pt>
                <c:pt idx="926">
                  <c:v>40107</c:v>
                </c:pt>
                <c:pt idx="927">
                  <c:v>40108</c:v>
                </c:pt>
                <c:pt idx="928">
                  <c:v>40109</c:v>
                </c:pt>
                <c:pt idx="929">
                  <c:v>40112</c:v>
                </c:pt>
                <c:pt idx="930">
                  <c:v>40113</c:v>
                </c:pt>
                <c:pt idx="931">
                  <c:v>40114</c:v>
                </c:pt>
                <c:pt idx="932">
                  <c:v>40115</c:v>
                </c:pt>
                <c:pt idx="933">
                  <c:v>40116</c:v>
                </c:pt>
                <c:pt idx="934">
                  <c:v>40119</c:v>
                </c:pt>
                <c:pt idx="935">
                  <c:v>40120</c:v>
                </c:pt>
                <c:pt idx="936">
                  <c:v>40121</c:v>
                </c:pt>
                <c:pt idx="937">
                  <c:v>40122</c:v>
                </c:pt>
                <c:pt idx="938">
                  <c:v>40123</c:v>
                </c:pt>
                <c:pt idx="939">
                  <c:v>40126</c:v>
                </c:pt>
                <c:pt idx="940">
                  <c:v>40127</c:v>
                </c:pt>
                <c:pt idx="941">
                  <c:v>40128</c:v>
                </c:pt>
                <c:pt idx="942">
                  <c:v>40129</c:v>
                </c:pt>
                <c:pt idx="943">
                  <c:v>40130</c:v>
                </c:pt>
                <c:pt idx="944">
                  <c:v>40133</c:v>
                </c:pt>
                <c:pt idx="945">
                  <c:v>40134</c:v>
                </c:pt>
                <c:pt idx="946">
                  <c:v>40135</c:v>
                </c:pt>
                <c:pt idx="947">
                  <c:v>40136</c:v>
                </c:pt>
                <c:pt idx="948">
                  <c:v>40137</c:v>
                </c:pt>
                <c:pt idx="949">
                  <c:v>40140</c:v>
                </c:pt>
                <c:pt idx="950">
                  <c:v>40141</c:v>
                </c:pt>
                <c:pt idx="951">
                  <c:v>40142</c:v>
                </c:pt>
                <c:pt idx="952">
                  <c:v>40143</c:v>
                </c:pt>
                <c:pt idx="953">
                  <c:v>40144</c:v>
                </c:pt>
                <c:pt idx="954">
                  <c:v>40147</c:v>
                </c:pt>
                <c:pt idx="955">
                  <c:v>40148</c:v>
                </c:pt>
                <c:pt idx="956">
                  <c:v>40149</c:v>
                </c:pt>
                <c:pt idx="957">
                  <c:v>40150</c:v>
                </c:pt>
                <c:pt idx="958">
                  <c:v>40151</c:v>
                </c:pt>
                <c:pt idx="959">
                  <c:v>40154</c:v>
                </c:pt>
                <c:pt idx="960">
                  <c:v>40155</c:v>
                </c:pt>
                <c:pt idx="961">
                  <c:v>40156</c:v>
                </c:pt>
                <c:pt idx="962">
                  <c:v>40157</c:v>
                </c:pt>
                <c:pt idx="963">
                  <c:v>40158</c:v>
                </c:pt>
                <c:pt idx="964">
                  <c:v>40161</c:v>
                </c:pt>
                <c:pt idx="965">
                  <c:v>40162</c:v>
                </c:pt>
                <c:pt idx="966">
                  <c:v>40163</c:v>
                </c:pt>
                <c:pt idx="967">
                  <c:v>40164</c:v>
                </c:pt>
                <c:pt idx="968">
                  <c:v>40165</c:v>
                </c:pt>
                <c:pt idx="969">
                  <c:v>40168</c:v>
                </c:pt>
                <c:pt idx="970">
                  <c:v>40169</c:v>
                </c:pt>
                <c:pt idx="971">
                  <c:v>40170</c:v>
                </c:pt>
                <c:pt idx="972">
                  <c:v>40171</c:v>
                </c:pt>
                <c:pt idx="973">
                  <c:v>40172</c:v>
                </c:pt>
                <c:pt idx="974">
                  <c:v>40175</c:v>
                </c:pt>
                <c:pt idx="975">
                  <c:v>40176</c:v>
                </c:pt>
                <c:pt idx="976">
                  <c:v>40177</c:v>
                </c:pt>
                <c:pt idx="977">
                  <c:v>40178</c:v>
                </c:pt>
                <c:pt idx="978">
                  <c:v>40182</c:v>
                </c:pt>
                <c:pt idx="979">
                  <c:v>40183</c:v>
                </c:pt>
                <c:pt idx="980">
                  <c:v>40184</c:v>
                </c:pt>
                <c:pt idx="981">
                  <c:v>40185</c:v>
                </c:pt>
                <c:pt idx="982">
                  <c:v>40186</c:v>
                </c:pt>
                <c:pt idx="983">
                  <c:v>40189</c:v>
                </c:pt>
                <c:pt idx="984">
                  <c:v>40190</c:v>
                </c:pt>
                <c:pt idx="985">
                  <c:v>40191</c:v>
                </c:pt>
                <c:pt idx="986">
                  <c:v>40192</c:v>
                </c:pt>
                <c:pt idx="987">
                  <c:v>40193</c:v>
                </c:pt>
                <c:pt idx="988">
                  <c:v>40196</c:v>
                </c:pt>
                <c:pt idx="989">
                  <c:v>40197</c:v>
                </c:pt>
                <c:pt idx="990">
                  <c:v>40198</c:v>
                </c:pt>
                <c:pt idx="991">
                  <c:v>40199</c:v>
                </c:pt>
                <c:pt idx="992">
                  <c:v>40200</c:v>
                </c:pt>
                <c:pt idx="993">
                  <c:v>40203</c:v>
                </c:pt>
                <c:pt idx="994">
                  <c:v>40204</c:v>
                </c:pt>
                <c:pt idx="995">
                  <c:v>40205</c:v>
                </c:pt>
                <c:pt idx="996">
                  <c:v>40206</c:v>
                </c:pt>
                <c:pt idx="997">
                  <c:v>40207</c:v>
                </c:pt>
                <c:pt idx="998">
                  <c:v>40210</c:v>
                </c:pt>
                <c:pt idx="999">
                  <c:v>40211</c:v>
                </c:pt>
                <c:pt idx="1000">
                  <c:v>40212</c:v>
                </c:pt>
                <c:pt idx="1001">
                  <c:v>40213</c:v>
                </c:pt>
                <c:pt idx="1002">
                  <c:v>40214</c:v>
                </c:pt>
                <c:pt idx="1003">
                  <c:v>40217</c:v>
                </c:pt>
                <c:pt idx="1004">
                  <c:v>40218</c:v>
                </c:pt>
                <c:pt idx="1005">
                  <c:v>40219</c:v>
                </c:pt>
                <c:pt idx="1006">
                  <c:v>40220</c:v>
                </c:pt>
                <c:pt idx="1007">
                  <c:v>40221</c:v>
                </c:pt>
                <c:pt idx="1008">
                  <c:v>40231</c:v>
                </c:pt>
                <c:pt idx="1009">
                  <c:v>40232</c:v>
                </c:pt>
                <c:pt idx="1010">
                  <c:v>40233</c:v>
                </c:pt>
                <c:pt idx="1011">
                  <c:v>40234</c:v>
                </c:pt>
                <c:pt idx="1012">
                  <c:v>40235</c:v>
                </c:pt>
                <c:pt idx="1013">
                  <c:v>40238</c:v>
                </c:pt>
                <c:pt idx="1014">
                  <c:v>40239</c:v>
                </c:pt>
                <c:pt idx="1015">
                  <c:v>40240</c:v>
                </c:pt>
                <c:pt idx="1016">
                  <c:v>40241</c:v>
                </c:pt>
                <c:pt idx="1017">
                  <c:v>40242</c:v>
                </c:pt>
                <c:pt idx="1018">
                  <c:v>40245</c:v>
                </c:pt>
                <c:pt idx="1019">
                  <c:v>40246</c:v>
                </c:pt>
                <c:pt idx="1020">
                  <c:v>40247</c:v>
                </c:pt>
                <c:pt idx="1021">
                  <c:v>40248</c:v>
                </c:pt>
                <c:pt idx="1022">
                  <c:v>40249</c:v>
                </c:pt>
                <c:pt idx="1023">
                  <c:v>40252</c:v>
                </c:pt>
                <c:pt idx="1024">
                  <c:v>40253</c:v>
                </c:pt>
                <c:pt idx="1025">
                  <c:v>40254</c:v>
                </c:pt>
                <c:pt idx="1026">
                  <c:v>40255</c:v>
                </c:pt>
                <c:pt idx="1027">
                  <c:v>40256</c:v>
                </c:pt>
                <c:pt idx="1028">
                  <c:v>40259</c:v>
                </c:pt>
                <c:pt idx="1029">
                  <c:v>40260</c:v>
                </c:pt>
                <c:pt idx="1030">
                  <c:v>40261</c:v>
                </c:pt>
                <c:pt idx="1031">
                  <c:v>40262</c:v>
                </c:pt>
                <c:pt idx="1032">
                  <c:v>40263</c:v>
                </c:pt>
                <c:pt idx="1033">
                  <c:v>40266</c:v>
                </c:pt>
                <c:pt idx="1034">
                  <c:v>40267</c:v>
                </c:pt>
                <c:pt idx="1035">
                  <c:v>40268</c:v>
                </c:pt>
                <c:pt idx="1036">
                  <c:v>40269</c:v>
                </c:pt>
                <c:pt idx="1037">
                  <c:v>40270</c:v>
                </c:pt>
                <c:pt idx="1038">
                  <c:v>40274</c:v>
                </c:pt>
                <c:pt idx="1039">
                  <c:v>40275</c:v>
                </c:pt>
                <c:pt idx="1040">
                  <c:v>40276</c:v>
                </c:pt>
                <c:pt idx="1041">
                  <c:v>40277</c:v>
                </c:pt>
                <c:pt idx="1042">
                  <c:v>40280</c:v>
                </c:pt>
                <c:pt idx="1043">
                  <c:v>40281</c:v>
                </c:pt>
                <c:pt idx="1044">
                  <c:v>40282</c:v>
                </c:pt>
                <c:pt idx="1045">
                  <c:v>40283</c:v>
                </c:pt>
                <c:pt idx="1046">
                  <c:v>40284</c:v>
                </c:pt>
                <c:pt idx="1047">
                  <c:v>40287</c:v>
                </c:pt>
                <c:pt idx="1048">
                  <c:v>40288</c:v>
                </c:pt>
                <c:pt idx="1049">
                  <c:v>40289</c:v>
                </c:pt>
                <c:pt idx="1050">
                  <c:v>40290</c:v>
                </c:pt>
                <c:pt idx="1051">
                  <c:v>40291</c:v>
                </c:pt>
                <c:pt idx="1052">
                  <c:v>40294</c:v>
                </c:pt>
                <c:pt idx="1053">
                  <c:v>40295</c:v>
                </c:pt>
                <c:pt idx="1054">
                  <c:v>40296</c:v>
                </c:pt>
                <c:pt idx="1055">
                  <c:v>40297</c:v>
                </c:pt>
                <c:pt idx="1056">
                  <c:v>40298</c:v>
                </c:pt>
                <c:pt idx="1057">
                  <c:v>40302</c:v>
                </c:pt>
                <c:pt idx="1058">
                  <c:v>40303</c:v>
                </c:pt>
                <c:pt idx="1059">
                  <c:v>40304</c:v>
                </c:pt>
                <c:pt idx="1060">
                  <c:v>40305</c:v>
                </c:pt>
                <c:pt idx="1061">
                  <c:v>40308</c:v>
                </c:pt>
                <c:pt idx="1062">
                  <c:v>40309</c:v>
                </c:pt>
                <c:pt idx="1063">
                  <c:v>40310</c:v>
                </c:pt>
                <c:pt idx="1064">
                  <c:v>40311</c:v>
                </c:pt>
                <c:pt idx="1065">
                  <c:v>40312</c:v>
                </c:pt>
                <c:pt idx="1066">
                  <c:v>40315</c:v>
                </c:pt>
                <c:pt idx="1067">
                  <c:v>40316</c:v>
                </c:pt>
                <c:pt idx="1068">
                  <c:v>40317</c:v>
                </c:pt>
                <c:pt idx="1069">
                  <c:v>40318</c:v>
                </c:pt>
                <c:pt idx="1070">
                  <c:v>40319</c:v>
                </c:pt>
                <c:pt idx="1071">
                  <c:v>40322</c:v>
                </c:pt>
                <c:pt idx="1072">
                  <c:v>40323</c:v>
                </c:pt>
                <c:pt idx="1073">
                  <c:v>40324</c:v>
                </c:pt>
                <c:pt idx="1074">
                  <c:v>40325</c:v>
                </c:pt>
                <c:pt idx="1075">
                  <c:v>40326</c:v>
                </c:pt>
                <c:pt idx="1076">
                  <c:v>40329</c:v>
                </c:pt>
                <c:pt idx="1077">
                  <c:v>40330</c:v>
                </c:pt>
                <c:pt idx="1078">
                  <c:v>40331</c:v>
                </c:pt>
                <c:pt idx="1079">
                  <c:v>40332</c:v>
                </c:pt>
                <c:pt idx="1080">
                  <c:v>40333</c:v>
                </c:pt>
                <c:pt idx="1081">
                  <c:v>40336</c:v>
                </c:pt>
                <c:pt idx="1082">
                  <c:v>40337</c:v>
                </c:pt>
                <c:pt idx="1083">
                  <c:v>40338</c:v>
                </c:pt>
                <c:pt idx="1084">
                  <c:v>40339</c:v>
                </c:pt>
                <c:pt idx="1085">
                  <c:v>40340</c:v>
                </c:pt>
                <c:pt idx="1086">
                  <c:v>40341</c:v>
                </c:pt>
                <c:pt idx="1087">
                  <c:v>40342</c:v>
                </c:pt>
                <c:pt idx="1088">
                  <c:v>40344</c:v>
                </c:pt>
                <c:pt idx="1089">
                  <c:v>40346</c:v>
                </c:pt>
                <c:pt idx="1090">
                  <c:v>40347</c:v>
                </c:pt>
                <c:pt idx="1091">
                  <c:v>40350</c:v>
                </c:pt>
                <c:pt idx="1092">
                  <c:v>40351</c:v>
                </c:pt>
                <c:pt idx="1093">
                  <c:v>40352</c:v>
                </c:pt>
                <c:pt idx="1094">
                  <c:v>40353</c:v>
                </c:pt>
                <c:pt idx="1095">
                  <c:v>40354</c:v>
                </c:pt>
                <c:pt idx="1096">
                  <c:v>40357</c:v>
                </c:pt>
                <c:pt idx="1097">
                  <c:v>40358</c:v>
                </c:pt>
                <c:pt idx="1098">
                  <c:v>40359</c:v>
                </c:pt>
                <c:pt idx="1099">
                  <c:v>40360</c:v>
                </c:pt>
                <c:pt idx="1100">
                  <c:v>40361</c:v>
                </c:pt>
                <c:pt idx="1101">
                  <c:v>40364</c:v>
                </c:pt>
                <c:pt idx="1102">
                  <c:v>40365</c:v>
                </c:pt>
                <c:pt idx="1103">
                  <c:v>40366</c:v>
                </c:pt>
                <c:pt idx="1104">
                  <c:v>40367</c:v>
                </c:pt>
                <c:pt idx="1105">
                  <c:v>40368</c:v>
                </c:pt>
                <c:pt idx="1106">
                  <c:v>40371</c:v>
                </c:pt>
                <c:pt idx="1107">
                  <c:v>40372</c:v>
                </c:pt>
                <c:pt idx="1108">
                  <c:v>40373</c:v>
                </c:pt>
                <c:pt idx="1109">
                  <c:v>40374</c:v>
                </c:pt>
                <c:pt idx="1110">
                  <c:v>40375</c:v>
                </c:pt>
                <c:pt idx="1111">
                  <c:v>40378</c:v>
                </c:pt>
                <c:pt idx="1112">
                  <c:v>40379</c:v>
                </c:pt>
                <c:pt idx="1113">
                  <c:v>40380</c:v>
                </c:pt>
                <c:pt idx="1114">
                  <c:v>40381</c:v>
                </c:pt>
                <c:pt idx="1115">
                  <c:v>40382</c:v>
                </c:pt>
                <c:pt idx="1116">
                  <c:v>40385</c:v>
                </c:pt>
                <c:pt idx="1117">
                  <c:v>40386</c:v>
                </c:pt>
                <c:pt idx="1118">
                  <c:v>40387</c:v>
                </c:pt>
                <c:pt idx="1119">
                  <c:v>40388</c:v>
                </c:pt>
                <c:pt idx="1120">
                  <c:v>40389</c:v>
                </c:pt>
                <c:pt idx="1121">
                  <c:v>40392</c:v>
                </c:pt>
                <c:pt idx="1122">
                  <c:v>40393</c:v>
                </c:pt>
                <c:pt idx="1123">
                  <c:v>40394</c:v>
                </c:pt>
                <c:pt idx="1124">
                  <c:v>40395</c:v>
                </c:pt>
                <c:pt idx="1125">
                  <c:v>40396</c:v>
                </c:pt>
                <c:pt idx="1126">
                  <c:v>40399</c:v>
                </c:pt>
                <c:pt idx="1127">
                  <c:v>40400</c:v>
                </c:pt>
                <c:pt idx="1128">
                  <c:v>40401</c:v>
                </c:pt>
                <c:pt idx="1129">
                  <c:v>40402</c:v>
                </c:pt>
                <c:pt idx="1130">
                  <c:v>40403</c:v>
                </c:pt>
                <c:pt idx="1131">
                  <c:v>40406</c:v>
                </c:pt>
                <c:pt idx="1132">
                  <c:v>40407</c:v>
                </c:pt>
                <c:pt idx="1133">
                  <c:v>40408</c:v>
                </c:pt>
                <c:pt idx="1134">
                  <c:v>40409</c:v>
                </c:pt>
                <c:pt idx="1135">
                  <c:v>40410</c:v>
                </c:pt>
                <c:pt idx="1136">
                  <c:v>40413</c:v>
                </c:pt>
                <c:pt idx="1137">
                  <c:v>40414</c:v>
                </c:pt>
                <c:pt idx="1138">
                  <c:v>40415</c:v>
                </c:pt>
                <c:pt idx="1139">
                  <c:v>40416</c:v>
                </c:pt>
                <c:pt idx="1140">
                  <c:v>40417</c:v>
                </c:pt>
                <c:pt idx="1141">
                  <c:v>40420</c:v>
                </c:pt>
                <c:pt idx="1142">
                  <c:v>40421</c:v>
                </c:pt>
                <c:pt idx="1143">
                  <c:v>40422</c:v>
                </c:pt>
                <c:pt idx="1144">
                  <c:v>40423</c:v>
                </c:pt>
                <c:pt idx="1145">
                  <c:v>40424</c:v>
                </c:pt>
                <c:pt idx="1146">
                  <c:v>40427</c:v>
                </c:pt>
                <c:pt idx="1147">
                  <c:v>40428</c:v>
                </c:pt>
                <c:pt idx="1148">
                  <c:v>40429</c:v>
                </c:pt>
                <c:pt idx="1149">
                  <c:v>40430</c:v>
                </c:pt>
                <c:pt idx="1150">
                  <c:v>40431</c:v>
                </c:pt>
                <c:pt idx="1151">
                  <c:v>40434</c:v>
                </c:pt>
                <c:pt idx="1152">
                  <c:v>40435</c:v>
                </c:pt>
                <c:pt idx="1153">
                  <c:v>40436</c:v>
                </c:pt>
                <c:pt idx="1154">
                  <c:v>40437</c:v>
                </c:pt>
                <c:pt idx="1155">
                  <c:v>40438</c:v>
                </c:pt>
                <c:pt idx="1156">
                  <c:v>40440</c:v>
                </c:pt>
                <c:pt idx="1157">
                  <c:v>40441</c:v>
                </c:pt>
                <c:pt idx="1158">
                  <c:v>40442</c:v>
                </c:pt>
                <c:pt idx="1159">
                  <c:v>40448</c:v>
                </c:pt>
                <c:pt idx="1160">
                  <c:v>40449</c:v>
                </c:pt>
                <c:pt idx="1161">
                  <c:v>40450</c:v>
                </c:pt>
                <c:pt idx="1162">
                  <c:v>40451</c:v>
                </c:pt>
                <c:pt idx="1163">
                  <c:v>40459</c:v>
                </c:pt>
                <c:pt idx="1164">
                  <c:v>40462</c:v>
                </c:pt>
                <c:pt idx="1165">
                  <c:v>40463</c:v>
                </c:pt>
                <c:pt idx="1166">
                  <c:v>40464</c:v>
                </c:pt>
                <c:pt idx="1167">
                  <c:v>40465</c:v>
                </c:pt>
                <c:pt idx="1168">
                  <c:v>40466</c:v>
                </c:pt>
                <c:pt idx="1169">
                  <c:v>40469</c:v>
                </c:pt>
                <c:pt idx="1170">
                  <c:v>40470</c:v>
                </c:pt>
                <c:pt idx="1171">
                  <c:v>40471</c:v>
                </c:pt>
                <c:pt idx="1172">
                  <c:v>40472</c:v>
                </c:pt>
                <c:pt idx="1173">
                  <c:v>40473</c:v>
                </c:pt>
                <c:pt idx="1174">
                  <c:v>40476</c:v>
                </c:pt>
                <c:pt idx="1175">
                  <c:v>40477</c:v>
                </c:pt>
                <c:pt idx="1176">
                  <c:v>40478</c:v>
                </c:pt>
                <c:pt idx="1177">
                  <c:v>40479</c:v>
                </c:pt>
                <c:pt idx="1178">
                  <c:v>40480</c:v>
                </c:pt>
                <c:pt idx="1179">
                  <c:v>40483</c:v>
                </c:pt>
                <c:pt idx="1180">
                  <c:v>40484</c:v>
                </c:pt>
                <c:pt idx="1181">
                  <c:v>40485</c:v>
                </c:pt>
                <c:pt idx="1182">
                  <c:v>40486</c:v>
                </c:pt>
                <c:pt idx="1183">
                  <c:v>40487</c:v>
                </c:pt>
                <c:pt idx="1184">
                  <c:v>40490</c:v>
                </c:pt>
                <c:pt idx="1185">
                  <c:v>40491</c:v>
                </c:pt>
                <c:pt idx="1186">
                  <c:v>40492</c:v>
                </c:pt>
                <c:pt idx="1187">
                  <c:v>40493</c:v>
                </c:pt>
                <c:pt idx="1188">
                  <c:v>40494</c:v>
                </c:pt>
                <c:pt idx="1189">
                  <c:v>40497</c:v>
                </c:pt>
                <c:pt idx="1190">
                  <c:v>40498</c:v>
                </c:pt>
                <c:pt idx="1191">
                  <c:v>40499</c:v>
                </c:pt>
                <c:pt idx="1192">
                  <c:v>40500</c:v>
                </c:pt>
                <c:pt idx="1193">
                  <c:v>40501</c:v>
                </c:pt>
                <c:pt idx="1194">
                  <c:v>40504</c:v>
                </c:pt>
                <c:pt idx="1195">
                  <c:v>40505</c:v>
                </c:pt>
                <c:pt idx="1196">
                  <c:v>40506</c:v>
                </c:pt>
                <c:pt idx="1197">
                  <c:v>40507</c:v>
                </c:pt>
                <c:pt idx="1198">
                  <c:v>40508</c:v>
                </c:pt>
                <c:pt idx="1199">
                  <c:v>40511</c:v>
                </c:pt>
                <c:pt idx="1200">
                  <c:v>40512</c:v>
                </c:pt>
                <c:pt idx="1201">
                  <c:v>40513</c:v>
                </c:pt>
                <c:pt idx="1202">
                  <c:v>40514</c:v>
                </c:pt>
                <c:pt idx="1203">
                  <c:v>40515</c:v>
                </c:pt>
                <c:pt idx="1204">
                  <c:v>40518</c:v>
                </c:pt>
                <c:pt idx="1205">
                  <c:v>40519</c:v>
                </c:pt>
                <c:pt idx="1206">
                  <c:v>40520</c:v>
                </c:pt>
                <c:pt idx="1207">
                  <c:v>40521</c:v>
                </c:pt>
                <c:pt idx="1208">
                  <c:v>40522</c:v>
                </c:pt>
                <c:pt idx="1209">
                  <c:v>40525</c:v>
                </c:pt>
                <c:pt idx="1210">
                  <c:v>40526</c:v>
                </c:pt>
                <c:pt idx="1211">
                  <c:v>40527</c:v>
                </c:pt>
                <c:pt idx="1212">
                  <c:v>40528</c:v>
                </c:pt>
                <c:pt idx="1213">
                  <c:v>40529</c:v>
                </c:pt>
                <c:pt idx="1214">
                  <c:v>40532</c:v>
                </c:pt>
                <c:pt idx="1215">
                  <c:v>40533</c:v>
                </c:pt>
                <c:pt idx="1216">
                  <c:v>40534</c:v>
                </c:pt>
                <c:pt idx="1217">
                  <c:v>40535</c:v>
                </c:pt>
                <c:pt idx="1218">
                  <c:v>40536</c:v>
                </c:pt>
                <c:pt idx="1219">
                  <c:v>40539</c:v>
                </c:pt>
                <c:pt idx="1220">
                  <c:v>40540</c:v>
                </c:pt>
                <c:pt idx="1221">
                  <c:v>40541</c:v>
                </c:pt>
                <c:pt idx="1222">
                  <c:v>40542</c:v>
                </c:pt>
                <c:pt idx="1223">
                  <c:v>40543</c:v>
                </c:pt>
                <c:pt idx="1224">
                  <c:v>40546</c:v>
                </c:pt>
                <c:pt idx="1225">
                  <c:v>40547</c:v>
                </c:pt>
                <c:pt idx="1226">
                  <c:v>40548</c:v>
                </c:pt>
                <c:pt idx="1227">
                  <c:v>40549</c:v>
                </c:pt>
                <c:pt idx="1228">
                  <c:v>40550</c:v>
                </c:pt>
                <c:pt idx="1229">
                  <c:v>40553</c:v>
                </c:pt>
                <c:pt idx="1230">
                  <c:v>40554</c:v>
                </c:pt>
                <c:pt idx="1231">
                  <c:v>40555</c:v>
                </c:pt>
                <c:pt idx="1232">
                  <c:v>40556</c:v>
                </c:pt>
                <c:pt idx="1233">
                  <c:v>40557</c:v>
                </c:pt>
                <c:pt idx="1234">
                  <c:v>40560</c:v>
                </c:pt>
                <c:pt idx="1235">
                  <c:v>40561</c:v>
                </c:pt>
                <c:pt idx="1236">
                  <c:v>40562</c:v>
                </c:pt>
                <c:pt idx="1237">
                  <c:v>40563</c:v>
                </c:pt>
                <c:pt idx="1238">
                  <c:v>40564</c:v>
                </c:pt>
                <c:pt idx="1239">
                  <c:v>40567</c:v>
                </c:pt>
                <c:pt idx="1240">
                  <c:v>40568</c:v>
                </c:pt>
                <c:pt idx="1241">
                  <c:v>40569</c:v>
                </c:pt>
                <c:pt idx="1242">
                  <c:v>40570</c:v>
                </c:pt>
                <c:pt idx="1243">
                  <c:v>40571</c:v>
                </c:pt>
                <c:pt idx="1244">
                  <c:v>40573</c:v>
                </c:pt>
                <c:pt idx="1245">
                  <c:v>40574</c:v>
                </c:pt>
                <c:pt idx="1246">
                  <c:v>40575</c:v>
                </c:pt>
                <c:pt idx="1247">
                  <c:v>40576</c:v>
                </c:pt>
                <c:pt idx="1248">
                  <c:v>40577</c:v>
                </c:pt>
                <c:pt idx="1249">
                  <c:v>40578</c:v>
                </c:pt>
                <c:pt idx="1250">
                  <c:v>40581</c:v>
                </c:pt>
                <c:pt idx="1251">
                  <c:v>40582</c:v>
                </c:pt>
                <c:pt idx="1252">
                  <c:v>40583</c:v>
                </c:pt>
                <c:pt idx="1253">
                  <c:v>40584</c:v>
                </c:pt>
                <c:pt idx="1254">
                  <c:v>40585</c:v>
                </c:pt>
                <c:pt idx="1255">
                  <c:v>40586</c:v>
                </c:pt>
                <c:pt idx="1256">
                  <c:v>40588</c:v>
                </c:pt>
                <c:pt idx="1257">
                  <c:v>40589</c:v>
                </c:pt>
                <c:pt idx="1258">
                  <c:v>40590</c:v>
                </c:pt>
                <c:pt idx="1259">
                  <c:v>40591</c:v>
                </c:pt>
                <c:pt idx="1260">
                  <c:v>40592</c:v>
                </c:pt>
                <c:pt idx="1261">
                  <c:v>40595</c:v>
                </c:pt>
                <c:pt idx="1262">
                  <c:v>40596</c:v>
                </c:pt>
                <c:pt idx="1263">
                  <c:v>40597</c:v>
                </c:pt>
                <c:pt idx="1264">
                  <c:v>40598</c:v>
                </c:pt>
                <c:pt idx="1265">
                  <c:v>40599</c:v>
                </c:pt>
                <c:pt idx="1266">
                  <c:v>40602</c:v>
                </c:pt>
                <c:pt idx="1267">
                  <c:v>40603</c:v>
                </c:pt>
                <c:pt idx="1268">
                  <c:v>40604</c:v>
                </c:pt>
                <c:pt idx="1269">
                  <c:v>40605</c:v>
                </c:pt>
                <c:pt idx="1270">
                  <c:v>40606</c:v>
                </c:pt>
                <c:pt idx="1271">
                  <c:v>40609</c:v>
                </c:pt>
                <c:pt idx="1272">
                  <c:v>40610</c:v>
                </c:pt>
                <c:pt idx="1273">
                  <c:v>40611</c:v>
                </c:pt>
                <c:pt idx="1274">
                  <c:v>40612</c:v>
                </c:pt>
                <c:pt idx="1275">
                  <c:v>40613</c:v>
                </c:pt>
                <c:pt idx="1276">
                  <c:v>40616</c:v>
                </c:pt>
                <c:pt idx="1277">
                  <c:v>40617</c:v>
                </c:pt>
                <c:pt idx="1278">
                  <c:v>40618</c:v>
                </c:pt>
                <c:pt idx="1279">
                  <c:v>40619</c:v>
                </c:pt>
                <c:pt idx="1280">
                  <c:v>40620</c:v>
                </c:pt>
                <c:pt idx="1281">
                  <c:v>40623</c:v>
                </c:pt>
                <c:pt idx="1282">
                  <c:v>40624</c:v>
                </c:pt>
                <c:pt idx="1283">
                  <c:v>40625</c:v>
                </c:pt>
                <c:pt idx="1284">
                  <c:v>40626</c:v>
                </c:pt>
                <c:pt idx="1285">
                  <c:v>40627</c:v>
                </c:pt>
                <c:pt idx="1286">
                  <c:v>40630</c:v>
                </c:pt>
                <c:pt idx="1287">
                  <c:v>40631</c:v>
                </c:pt>
                <c:pt idx="1288">
                  <c:v>40632</c:v>
                </c:pt>
                <c:pt idx="1289">
                  <c:v>40633</c:v>
                </c:pt>
                <c:pt idx="1290">
                  <c:v>40634</c:v>
                </c:pt>
                <c:pt idx="1291">
                  <c:v>40635</c:v>
                </c:pt>
                <c:pt idx="1292">
                  <c:v>40639</c:v>
                </c:pt>
                <c:pt idx="1293">
                  <c:v>40640</c:v>
                </c:pt>
                <c:pt idx="1294">
                  <c:v>40641</c:v>
                </c:pt>
                <c:pt idx="1295">
                  <c:v>40644</c:v>
                </c:pt>
                <c:pt idx="1296">
                  <c:v>40645</c:v>
                </c:pt>
                <c:pt idx="1297">
                  <c:v>40646</c:v>
                </c:pt>
                <c:pt idx="1298">
                  <c:v>40647</c:v>
                </c:pt>
                <c:pt idx="1299">
                  <c:v>40648</c:v>
                </c:pt>
                <c:pt idx="1300">
                  <c:v>40651</c:v>
                </c:pt>
                <c:pt idx="1301">
                  <c:v>40652</c:v>
                </c:pt>
                <c:pt idx="1302">
                  <c:v>40653</c:v>
                </c:pt>
                <c:pt idx="1303">
                  <c:v>40654</c:v>
                </c:pt>
                <c:pt idx="1304">
                  <c:v>40655</c:v>
                </c:pt>
                <c:pt idx="1305">
                  <c:v>40658</c:v>
                </c:pt>
                <c:pt idx="1306">
                  <c:v>40659</c:v>
                </c:pt>
                <c:pt idx="1307">
                  <c:v>40660</c:v>
                </c:pt>
                <c:pt idx="1308">
                  <c:v>40661</c:v>
                </c:pt>
                <c:pt idx="1309">
                  <c:v>40662</c:v>
                </c:pt>
                <c:pt idx="1310">
                  <c:v>40666</c:v>
                </c:pt>
                <c:pt idx="1311">
                  <c:v>40667</c:v>
                </c:pt>
                <c:pt idx="1312">
                  <c:v>40668</c:v>
                </c:pt>
                <c:pt idx="1313">
                  <c:v>40669</c:v>
                </c:pt>
                <c:pt idx="1314">
                  <c:v>40672</c:v>
                </c:pt>
                <c:pt idx="1315">
                  <c:v>40673</c:v>
                </c:pt>
                <c:pt idx="1316">
                  <c:v>40674</c:v>
                </c:pt>
                <c:pt idx="1317">
                  <c:v>40675</c:v>
                </c:pt>
                <c:pt idx="1318">
                  <c:v>40676</c:v>
                </c:pt>
                <c:pt idx="1319">
                  <c:v>40679</c:v>
                </c:pt>
                <c:pt idx="1320">
                  <c:v>40680</c:v>
                </c:pt>
                <c:pt idx="1321">
                  <c:v>40681</c:v>
                </c:pt>
                <c:pt idx="1322">
                  <c:v>40682</c:v>
                </c:pt>
                <c:pt idx="1323">
                  <c:v>40683</c:v>
                </c:pt>
                <c:pt idx="1324">
                  <c:v>40686</c:v>
                </c:pt>
                <c:pt idx="1325">
                  <c:v>40687</c:v>
                </c:pt>
                <c:pt idx="1326">
                  <c:v>40688</c:v>
                </c:pt>
                <c:pt idx="1327">
                  <c:v>40689</c:v>
                </c:pt>
                <c:pt idx="1328">
                  <c:v>40690</c:v>
                </c:pt>
                <c:pt idx="1329">
                  <c:v>40693</c:v>
                </c:pt>
                <c:pt idx="1330">
                  <c:v>40694</c:v>
                </c:pt>
                <c:pt idx="1331">
                  <c:v>40695</c:v>
                </c:pt>
                <c:pt idx="1332">
                  <c:v>40696</c:v>
                </c:pt>
                <c:pt idx="1333">
                  <c:v>40697</c:v>
                </c:pt>
                <c:pt idx="1334">
                  <c:v>40700</c:v>
                </c:pt>
                <c:pt idx="1335">
                  <c:v>40701</c:v>
                </c:pt>
                <c:pt idx="1336">
                  <c:v>40702</c:v>
                </c:pt>
                <c:pt idx="1337">
                  <c:v>40703</c:v>
                </c:pt>
                <c:pt idx="1338">
                  <c:v>40704</c:v>
                </c:pt>
                <c:pt idx="1339">
                  <c:v>40707</c:v>
                </c:pt>
                <c:pt idx="1340">
                  <c:v>40708</c:v>
                </c:pt>
                <c:pt idx="1341">
                  <c:v>40709</c:v>
                </c:pt>
                <c:pt idx="1342">
                  <c:v>40710</c:v>
                </c:pt>
                <c:pt idx="1343">
                  <c:v>40711</c:v>
                </c:pt>
                <c:pt idx="1344">
                  <c:v>40714</c:v>
                </c:pt>
                <c:pt idx="1345">
                  <c:v>40715</c:v>
                </c:pt>
                <c:pt idx="1346">
                  <c:v>40716</c:v>
                </c:pt>
                <c:pt idx="1347">
                  <c:v>40717</c:v>
                </c:pt>
                <c:pt idx="1348">
                  <c:v>40718</c:v>
                </c:pt>
                <c:pt idx="1349">
                  <c:v>40721</c:v>
                </c:pt>
                <c:pt idx="1350">
                  <c:v>40722</c:v>
                </c:pt>
                <c:pt idx="1351">
                  <c:v>40723</c:v>
                </c:pt>
                <c:pt idx="1352">
                  <c:v>40724</c:v>
                </c:pt>
                <c:pt idx="1353">
                  <c:v>40725</c:v>
                </c:pt>
                <c:pt idx="1354">
                  <c:v>40728</c:v>
                </c:pt>
                <c:pt idx="1355">
                  <c:v>40729</c:v>
                </c:pt>
                <c:pt idx="1356">
                  <c:v>40730</c:v>
                </c:pt>
                <c:pt idx="1357">
                  <c:v>40731</c:v>
                </c:pt>
                <c:pt idx="1358">
                  <c:v>40732</c:v>
                </c:pt>
                <c:pt idx="1359">
                  <c:v>40735</c:v>
                </c:pt>
                <c:pt idx="1360">
                  <c:v>40736</c:v>
                </c:pt>
                <c:pt idx="1361">
                  <c:v>40737</c:v>
                </c:pt>
                <c:pt idx="1362">
                  <c:v>40738</c:v>
                </c:pt>
                <c:pt idx="1363">
                  <c:v>40739</c:v>
                </c:pt>
                <c:pt idx="1364">
                  <c:v>40742</c:v>
                </c:pt>
                <c:pt idx="1365">
                  <c:v>40743</c:v>
                </c:pt>
                <c:pt idx="1366">
                  <c:v>40744</c:v>
                </c:pt>
                <c:pt idx="1367">
                  <c:v>40745</c:v>
                </c:pt>
                <c:pt idx="1368">
                  <c:v>40746</c:v>
                </c:pt>
                <c:pt idx="1369">
                  <c:v>40749</c:v>
                </c:pt>
                <c:pt idx="1370">
                  <c:v>40750</c:v>
                </c:pt>
                <c:pt idx="1371">
                  <c:v>40751</c:v>
                </c:pt>
                <c:pt idx="1372">
                  <c:v>40752</c:v>
                </c:pt>
                <c:pt idx="1373">
                  <c:v>40753</c:v>
                </c:pt>
                <c:pt idx="1374">
                  <c:v>40756</c:v>
                </c:pt>
                <c:pt idx="1375">
                  <c:v>40757</c:v>
                </c:pt>
                <c:pt idx="1376">
                  <c:v>40758</c:v>
                </c:pt>
                <c:pt idx="1377">
                  <c:v>40759</c:v>
                </c:pt>
                <c:pt idx="1378">
                  <c:v>40760</c:v>
                </c:pt>
                <c:pt idx="1379">
                  <c:v>40763</c:v>
                </c:pt>
                <c:pt idx="1380">
                  <c:v>40764</c:v>
                </c:pt>
                <c:pt idx="1381">
                  <c:v>40765</c:v>
                </c:pt>
                <c:pt idx="1382">
                  <c:v>40766</c:v>
                </c:pt>
                <c:pt idx="1383">
                  <c:v>40767</c:v>
                </c:pt>
                <c:pt idx="1384">
                  <c:v>40770</c:v>
                </c:pt>
                <c:pt idx="1385">
                  <c:v>40771</c:v>
                </c:pt>
                <c:pt idx="1386">
                  <c:v>40772</c:v>
                </c:pt>
                <c:pt idx="1387">
                  <c:v>40773</c:v>
                </c:pt>
                <c:pt idx="1388">
                  <c:v>40774</c:v>
                </c:pt>
                <c:pt idx="1389">
                  <c:v>40777</c:v>
                </c:pt>
                <c:pt idx="1390">
                  <c:v>40778</c:v>
                </c:pt>
                <c:pt idx="1391">
                  <c:v>40779</c:v>
                </c:pt>
                <c:pt idx="1392">
                  <c:v>40780</c:v>
                </c:pt>
                <c:pt idx="1393">
                  <c:v>40781</c:v>
                </c:pt>
                <c:pt idx="1394">
                  <c:v>40784</c:v>
                </c:pt>
                <c:pt idx="1395">
                  <c:v>40785</c:v>
                </c:pt>
                <c:pt idx="1396">
                  <c:v>40786</c:v>
                </c:pt>
                <c:pt idx="1397">
                  <c:v>40787</c:v>
                </c:pt>
                <c:pt idx="1398">
                  <c:v>40788</c:v>
                </c:pt>
                <c:pt idx="1399">
                  <c:v>40791</c:v>
                </c:pt>
                <c:pt idx="1400">
                  <c:v>40792</c:v>
                </c:pt>
                <c:pt idx="1401">
                  <c:v>40793</c:v>
                </c:pt>
                <c:pt idx="1402">
                  <c:v>40794</c:v>
                </c:pt>
                <c:pt idx="1403">
                  <c:v>40795</c:v>
                </c:pt>
                <c:pt idx="1404">
                  <c:v>40798</c:v>
                </c:pt>
                <c:pt idx="1405">
                  <c:v>40799</c:v>
                </c:pt>
                <c:pt idx="1406">
                  <c:v>40800</c:v>
                </c:pt>
                <c:pt idx="1407">
                  <c:v>40801</c:v>
                </c:pt>
                <c:pt idx="1408">
                  <c:v>40802</c:v>
                </c:pt>
                <c:pt idx="1409">
                  <c:v>40805</c:v>
                </c:pt>
                <c:pt idx="1410">
                  <c:v>40806</c:v>
                </c:pt>
                <c:pt idx="1411">
                  <c:v>40807</c:v>
                </c:pt>
                <c:pt idx="1412">
                  <c:v>40808</c:v>
                </c:pt>
                <c:pt idx="1413">
                  <c:v>40809</c:v>
                </c:pt>
                <c:pt idx="1414">
                  <c:v>40812</c:v>
                </c:pt>
                <c:pt idx="1415">
                  <c:v>40813</c:v>
                </c:pt>
                <c:pt idx="1416">
                  <c:v>40814</c:v>
                </c:pt>
                <c:pt idx="1417">
                  <c:v>40815</c:v>
                </c:pt>
                <c:pt idx="1418">
                  <c:v>40816</c:v>
                </c:pt>
                <c:pt idx="1419">
                  <c:v>40819</c:v>
                </c:pt>
                <c:pt idx="1420">
                  <c:v>40820</c:v>
                </c:pt>
                <c:pt idx="1421">
                  <c:v>40821</c:v>
                </c:pt>
                <c:pt idx="1422">
                  <c:v>40822</c:v>
                </c:pt>
                <c:pt idx="1423">
                  <c:v>40823</c:v>
                </c:pt>
                <c:pt idx="1424">
                  <c:v>40826</c:v>
                </c:pt>
                <c:pt idx="1425">
                  <c:v>40827</c:v>
                </c:pt>
                <c:pt idx="1426">
                  <c:v>40828</c:v>
                </c:pt>
                <c:pt idx="1427">
                  <c:v>40829</c:v>
                </c:pt>
                <c:pt idx="1428">
                  <c:v>40830</c:v>
                </c:pt>
                <c:pt idx="1429">
                  <c:v>40833</c:v>
                </c:pt>
                <c:pt idx="1430">
                  <c:v>40834</c:v>
                </c:pt>
                <c:pt idx="1431">
                  <c:v>40835</c:v>
                </c:pt>
                <c:pt idx="1432">
                  <c:v>40836</c:v>
                </c:pt>
                <c:pt idx="1433">
                  <c:v>40837</c:v>
                </c:pt>
                <c:pt idx="1434">
                  <c:v>40840</c:v>
                </c:pt>
                <c:pt idx="1435">
                  <c:v>40841</c:v>
                </c:pt>
                <c:pt idx="1436">
                  <c:v>40842</c:v>
                </c:pt>
                <c:pt idx="1437">
                  <c:v>40843</c:v>
                </c:pt>
                <c:pt idx="1438">
                  <c:v>40844</c:v>
                </c:pt>
                <c:pt idx="1439">
                  <c:v>40847</c:v>
                </c:pt>
                <c:pt idx="1440">
                  <c:v>40848</c:v>
                </c:pt>
                <c:pt idx="1441">
                  <c:v>40849</c:v>
                </c:pt>
                <c:pt idx="1442">
                  <c:v>40850</c:v>
                </c:pt>
                <c:pt idx="1443">
                  <c:v>40851</c:v>
                </c:pt>
                <c:pt idx="1444">
                  <c:v>40854</c:v>
                </c:pt>
                <c:pt idx="1445">
                  <c:v>40855</c:v>
                </c:pt>
                <c:pt idx="1446">
                  <c:v>40856</c:v>
                </c:pt>
                <c:pt idx="1447">
                  <c:v>40857</c:v>
                </c:pt>
                <c:pt idx="1448">
                  <c:v>40858</c:v>
                </c:pt>
                <c:pt idx="1449">
                  <c:v>40861</c:v>
                </c:pt>
                <c:pt idx="1450">
                  <c:v>40862</c:v>
                </c:pt>
                <c:pt idx="1451">
                  <c:v>40863</c:v>
                </c:pt>
                <c:pt idx="1452">
                  <c:v>40864</c:v>
                </c:pt>
                <c:pt idx="1453">
                  <c:v>40865</c:v>
                </c:pt>
                <c:pt idx="1454">
                  <c:v>40868</c:v>
                </c:pt>
                <c:pt idx="1455">
                  <c:v>40869</c:v>
                </c:pt>
                <c:pt idx="1456">
                  <c:v>40870</c:v>
                </c:pt>
                <c:pt idx="1457">
                  <c:v>40871</c:v>
                </c:pt>
                <c:pt idx="1458">
                  <c:v>40872</c:v>
                </c:pt>
                <c:pt idx="1459">
                  <c:v>40875</c:v>
                </c:pt>
                <c:pt idx="1460">
                  <c:v>40876</c:v>
                </c:pt>
                <c:pt idx="1461">
                  <c:v>40877</c:v>
                </c:pt>
                <c:pt idx="1462">
                  <c:v>40878</c:v>
                </c:pt>
                <c:pt idx="1463">
                  <c:v>40879</c:v>
                </c:pt>
                <c:pt idx="1464">
                  <c:v>40882</c:v>
                </c:pt>
                <c:pt idx="1465">
                  <c:v>40883</c:v>
                </c:pt>
                <c:pt idx="1466">
                  <c:v>40884</c:v>
                </c:pt>
                <c:pt idx="1467">
                  <c:v>40885</c:v>
                </c:pt>
                <c:pt idx="1468">
                  <c:v>40886</c:v>
                </c:pt>
                <c:pt idx="1469">
                  <c:v>40889</c:v>
                </c:pt>
                <c:pt idx="1470">
                  <c:v>40890</c:v>
                </c:pt>
                <c:pt idx="1471">
                  <c:v>40891</c:v>
                </c:pt>
                <c:pt idx="1472">
                  <c:v>40892</c:v>
                </c:pt>
                <c:pt idx="1473">
                  <c:v>40893</c:v>
                </c:pt>
                <c:pt idx="1474">
                  <c:v>40896</c:v>
                </c:pt>
                <c:pt idx="1475">
                  <c:v>40897</c:v>
                </c:pt>
                <c:pt idx="1476">
                  <c:v>40898</c:v>
                </c:pt>
                <c:pt idx="1477">
                  <c:v>40899</c:v>
                </c:pt>
                <c:pt idx="1478">
                  <c:v>40900</c:v>
                </c:pt>
                <c:pt idx="1479">
                  <c:v>40903</c:v>
                </c:pt>
                <c:pt idx="1480">
                  <c:v>40904</c:v>
                </c:pt>
                <c:pt idx="1481">
                  <c:v>40905</c:v>
                </c:pt>
                <c:pt idx="1482">
                  <c:v>40906</c:v>
                </c:pt>
                <c:pt idx="1483">
                  <c:v>40907</c:v>
                </c:pt>
                <c:pt idx="1484">
                  <c:v>40908</c:v>
                </c:pt>
                <c:pt idx="1485">
                  <c:v>40912</c:v>
                </c:pt>
                <c:pt idx="1486">
                  <c:v>40913</c:v>
                </c:pt>
                <c:pt idx="1487">
                  <c:v>40914</c:v>
                </c:pt>
                <c:pt idx="1488">
                  <c:v>40917</c:v>
                </c:pt>
                <c:pt idx="1489">
                  <c:v>40918</c:v>
                </c:pt>
                <c:pt idx="1490">
                  <c:v>40919</c:v>
                </c:pt>
                <c:pt idx="1491">
                  <c:v>40920</c:v>
                </c:pt>
                <c:pt idx="1492">
                  <c:v>40921</c:v>
                </c:pt>
                <c:pt idx="1493">
                  <c:v>40924</c:v>
                </c:pt>
                <c:pt idx="1494">
                  <c:v>40925</c:v>
                </c:pt>
                <c:pt idx="1495">
                  <c:v>40926</c:v>
                </c:pt>
                <c:pt idx="1496">
                  <c:v>40927</c:v>
                </c:pt>
                <c:pt idx="1497">
                  <c:v>40928</c:v>
                </c:pt>
                <c:pt idx="1498">
                  <c:v>40938</c:v>
                </c:pt>
                <c:pt idx="1499">
                  <c:v>40939</c:v>
                </c:pt>
                <c:pt idx="1500">
                  <c:v>40940</c:v>
                </c:pt>
                <c:pt idx="1501">
                  <c:v>40941</c:v>
                </c:pt>
                <c:pt idx="1502">
                  <c:v>40942</c:v>
                </c:pt>
                <c:pt idx="1503">
                  <c:v>40945</c:v>
                </c:pt>
                <c:pt idx="1504">
                  <c:v>40946</c:v>
                </c:pt>
                <c:pt idx="1505">
                  <c:v>40947</c:v>
                </c:pt>
                <c:pt idx="1506">
                  <c:v>40948</c:v>
                </c:pt>
                <c:pt idx="1507">
                  <c:v>40949</c:v>
                </c:pt>
                <c:pt idx="1508">
                  <c:v>40952</c:v>
                </c:pt>
                <c:pt idx="1509">
                  <c:v>40953</c:v>
                </c:pt>
                <c:pt idx="1510">
                  <c:v>40954</c:v>
                </c:pt>
                <c:pt idx="1511">
                  <c:v>40955</c:v>
                </c:pt>
                <c:pt idx="1512">
                  <c:v>40956</c:v>
                </c:pt>
                <c:pt idx="1513">
                  <c:v>40959</c:v>
                </c:pt>
                <c:pt idx="1514">
                  <c:v>40960</c:v>
                </c:pt>
                <c:pt idx="1515">
                  <c:v>40961</c:v>
                </c:pt>
                <c:pt idx="1516">
                  <c:v>40962</c:v>
                </c:pt>
                <c:pt idx="1517">
                  <c:v>40963</c:v>
                </c:pt>
                <c:pt idx="1518">
                  <c:v>40966</c:v>
                </c:pt>
                <c:pt idx="1519">
                  <c:v>40967</c:v>
                </c:pt>
                <c:pt idx="1520">
                  <c:v>40968</c:v>
                </c:pt>
                <c:pt idx="1521">
                  <c:v>40969</c:v>
                </c:pt>
                <c:pt idx="1522">
                  <c:v>40970</c:v>
                </c:pt>
                <c:pt idx="1523">
                  <c:v>40973</c:v>
                </c:pt>
                <c:pt idx="1524">
                  <c:v>40974</c:v>
                </c:pt>
                <c:pt idx="1525">
                  <c:v>40975</c:v>
                </c:pt>
                <c:pt idx="1526">
                  <c:v>40976</c:v>
                </c:pt>
                <c:pt idx="1527">
                  <c:v>40977</c:v>
                </c:pt>
                <c:pt idx="1528">
                  <c:v>40980</c:v>
                </c:pt>
                <c:pt idx="1529">
                  <c:v>40981</c:v>
                </c:pt>
                <c:pt idx="1530">
                  <c:v>40982</c:v>
                </c:pt>
                <c:pt idx="1531">
                  <c:v>40983</c:v>
                </c:pt>
                <c:pt idx="1532">
                  <c:v>40984</c:v>
                </c:pt>
                <c:pt idx="1533">
                  <c:v>40987</c:v>
                </c:pt>
                <c:pt idx="1534">
                  <c:v>40988</c:v>
                </c:pt>
                <c:pt idx="1535">
                  <c:v>40989</c:v>
                </c:pt>
                <c:pt idx="1536">
                  <c:v>40990</c:v>
                </c:pt>
                <c:pt idx="1537">
                  <c:v>40991</c:v>
                </c:pt>
                <c:pt idx="1538">
                  <c:v>40994</c:v>
                </c:pt>
                <c:pt idx="1539">
                  <c:v>40995</c:v>
                </c:pt>
                <c:pt idx="1540">
                  <c:v>40996</c:v>
                </c:pt>
                <c:pt idx="1541">
                  <c:v>40997</c:v>
                </c:pt>
                <c:pt idx="1542">
                  <c:v>40998</c:v>
                </c:pt>
                <c:pt idx="1543">
                  <c:v>41001</c:v>
                </c:pt>
                <c:pt idx="1544">
                  <c:v>41002</c:v>
                </c:pt>
                <c:pt idx="1545">
                  <c:v>41003</c:v>
                </c:pt>
                <c:pt idx="1546">
                  <c:v>41004</c:v>
                </c:pt>
                <c:pt idx="1547">
                  <c:v>41005</c:v>
                </c:pt>
                <c:pt idx="1548">
                  <c:v>41008</c:v>
                </c:pt>
                <c:pt idx="1549">
                  <c:v>41009</c:v>
                </c:pt>
                <c:pt idx="1550">
                  <c:v>41010</c:v>
                </c:pt>
                <c:pt idx="1551">
                  <c:v>41011</c:v>
                </c:pt>
                <c:pt idx="1552">
                  <c:v>41012</c:v>
                </c:pt>
                <c:pt idx="1553">
                  <c:v>41015</c:v>
                </c:pt>
                <c:pt idx="1554">
                  <c:v>41016</c:v>
                </c:pt>
                <c:pt idx="1555">
                  <c:v>41017</c:v>
                </c:pt>
                <c:pt idx="1556">
                  <c:v>41018</c:v>
                </c:pt>
                <c:pt idx="1557">
                  <c:v>41019</c:v>
                </c:pt>
                <c:pt idx="1558">
                  <c:v>41022</c:v>
                </c:pt>
                <c:pt idx="1559">
                  <c:v>41023</c:v>
                </c:pt>
                <c:pt idx="1560">
                  <c:v>41024</c:v>
                </c:pt>
                <c:pt idx="1561">
                  <c:v>41025</c:v>
                </c:pt>
                <c:pt idx="1562">
                  <c:v>41026</c:v>
                </c:pt>
                <c:pt idx="1563">
                  <c:v>41029</c:v>
                </c:pt>
                <c:pt idx="1564">
                  <c:v>41030</c:v>
                </c:pt>
                <c:pt idx="1565">
                  <c:v>41031</c:v>
                </c:pt>
                <c:pt idx="1566">
                  <c:v>41032</c:v>
                </c:pt>
                <c:pt idx="1567">
                  <c:v>41033</c:v>
                </c:pt>
                <c:pt idx="1568">
                  <c:v>41036</c:v>
                </c:pt>
                <c:pt idx="1569">
                  <c:v>41037</c:v>
                </c:pt>
                <c:pt idx="1570">
                  <c:v>41038</c:v>
                </c:pt>
                <c:pt idx="1571">
                  <c:v>41039</c:v>
                </c:pt>
                <c:pt idx="1572">
                  <c:v>41040</c:v>
                </c:pt>
                <c:pt idx="1573">
                  <c:v>41043</c:v>
                </c:pt>
                <c:pt idx="1574">
                  <c:v>41044</c:v>
                </c:pt>
                <c:pt idx="1575">
                  <c:v>41045</c:v>
                </c:pt>
                <c:pt idx="1576">
                  <c:v>41046</c:v>
                </c:pt>
                <c:pt idx="1577">
                  <c:v>41047</c:v>
                </c:pt>
                <c:pt idx="1578">
                  <c:v>41050</c:v>
                </c:pt>
                <c:pt idx="1579">
                  <c:v>41051</c:v>
                </c:pt>
                <c:pt idx="1580">
                  <c:v>41052</c:v>
                </c:pt>
                <c:pt idx="1581">
                  <c:v>41053</c:v>
                </c:pt>
                <c:pt idx="1582">
                  <c:v>41054</c:v>
                </c:pt>
                <c:pt idx="1583">
                  <c:v>41057</c:v>
                </c:pt>
                <c:pt idx="1584">
                  <c:v>41058</c:v>
                </c:pt>
                <c:pt idx="1585">
                  <c:v>41059</c:v>
                </c:pt>
                <c:pt idx="1586">
                  <c:v>41060</c:v>
                </c:pt>
                <c:pt idx="1587">
                  <c:v>41061</c:v>
                </c:pt>
                <c:pt idx="1588">
                  <c:v>41064</c:v>
                </c:pt>
                <c:pt idx="1589">
                  <c:v>41065</c:v>
                </c:pt>
                <c:pt idx="1590">
                  <c:v>41066</c:v>
                </c:pt>
                <c:pt idx="1591">
                  <c:v>41067</c:v>
                </c:pt>
                <c:pt idx="1592">
                  <c:v>41068</c:v>
                </c:pt>
                <c:pt idx="1593">
                  <c:v>41071</c:v>
                </c:pt>
                <c:pt idx="1594">
                  <c:v>41072</c:v>
                </c:pt>
                <c:pt idx="1595">
                  <c:v>41073</c:v>
                </c:pt>
                <c:pt idx="1596">
                  <c:v>41074</c:v>
                </c:pt>
                <c:pt idx="1597">
                  <c:v>41075</c:v>
                </c:pt>
                <c:pt idx="1598">
                  <c:v>41078</c:v>
                </c:pt>
                <c:pt idx="1599">
                  <c:v>41079</c:v>
                </c:pt>
                <c:pt idx="1600">
                  <c:v>41080</c:v>
                </c:pt>
                <c:pt idx="1601">
                  <c:v>41081</c:v>
                </c:pt>
                <c:pt idx="1602">
                  <c:v>41085</c:v>
                </c:pt>
                <c:pt idx="1603">
                  <c:v>41086</c:v>
                </c:pt>
                <c:pt idx="1604">
                  <c:v>41087</c:v>
                </c:pt>
                <c:pt idx="1605">
                  <c:v>41088</c:v>
                </c:pt>
                <c:pt idx="1606">
                  <c:v>41089</c:v>
                </c:pt>
                <c:pt idx="1607">
                  <c:v>41092</c:v>
                </c:pt>
                <c:pt idx="1608">
                  <c:v>41093</c:v>
                </c:pt>
                <c:pt idx="1609">
                  <c:v>41094</c:v>
                </c:pt>
                <c:pt idx="1610">
                  <c:v>41095</c:v>
                </c:pt>
                <c:pt idx="1611">
                  <c:v>41096</c:v>
                </c:pt>
                <c:pt idx="1612">
                  <c:v>41099</c:v>
                </c:pt>
                <c:pt idx="1613">
                  <c:v>41100</c:v>
                </c:pt>
                <c:pt idx="1614">
                  <c:v>41101</c:v>
                </c:pt>
                <c:pt idx="1615">
                  <c:v>41102</c:v>
                </c:pt>
                <c:pt idx="1616">
                  <c:v>41103</c:v>
                </c:pt>
                <c:pt idx="1617">
                  <c:v>41106</c:v>
                </c:pt>
                <c:pt idx="1618">
                  <c:v>41107</c:v>
                </c:pt>
                <c:pt idx="1619">
                  <c:v>41108</c:v>
                </c:pt>
                <c:pt idx="1620">
                  <c:v>41109</c:v>
                </c:pt>
                <c:pt idx="1621">
                  <c:v>41110</c:v>
                </c:pt>
                <c:pt idx="1622">
                  <c:v>41113</c:v>
                </c:pt>
                <c:pt idx="1623">
                  <c:v>41114</c:v>
                </c:pt>
                <c:pt idx="1624">
                  <c:v>41115</c:v>
                </c:pt>
                <c:pt idx="1625">
                  <c:v>41116</c:v>
                </c:pt>
                <c:pt idx="1626">
                  <c:v>41117</c:v>
                </c:pt>
                <c:pt idx="1627">
                  <c:v>41120</c:v>
                </c:pt>
                <c:pt idx="1628">
                  <c:v>41121</c:v>
                </c:pt>
                <c:pt idx="1629">
                  <c:v>41122</c:v>
                </c:pt>
                <c:pt idx="1630">
                  <c:v>41123</c:v>
                </c:pt>
                <c:pt idx="1631">
                  <c:v>41124</c:v>
                </c:pt>
                <c:pt idx="1632">
                  <c:v>41127</c:v>
                </c:pt>
                <c:pt idx="1633">
                  <c:v>41128</c:v>
                </c:pt>
                <c:pt idx="1634">
                  <c:v>41129</c:v>
                </c:pt>
                <c:pt idx="1635">
                  <c:v>41130</c:v>
                </c:pt>
                <c:pt idx="1636">
                  <c:v>41131</c:v>
                </c:pt>
                <c:pt idx="1637">
                  <c:v>41134</c:v>
                </c:pt>
                <c:pt idx="1638">
                  <c:v>41135</c:v>
                </c:pt>
                <c:pt idx="1639">
                  <c:v>41136</c:v>
                </c:pt>
                <c:pt idx="1640">
                  <c:v>41137</c:v>
                </c:pt>
                <c:pt idx="1641">
                  <c:v>41138</c:v>
                </c:pt>
                <c:pt idx="1642">
                  <c:v>41141</c:v>
                </c:pt>
                <c:pt idx="1643">
                  <c:v>41142</c:v>
                </c:pt>
                <c:pt idx="1644">
                  <c:v>41143</c:v>
                </c:pt>
                <c:pt idx="1645">
                  <c:v>41144</c:v>
                </c:pt>
                <c:pt idx="1646">
                  <c:v>41145</c:v>
                </c:pt>
                <c:pt idx="1647">
                  <c:v>41148</c:v>
                </c:pt>
                <c:pt idx="1648">
                  <c:v>41149</c:v>
                </c:pt>
                <c:pt idx="1649">
                  <c:v>41150</c:v>
                </c:pt>
                <c:pt idx="1650">
                  <c:v>41151</c:v>
                </c:pt>
                <c:pt idx="1651">
                  <c:v>41152</c:v>
                </c:pt>
                <c:pt idx="1652">
                  <c:v>41155</c:v>
                </c:pt>
                <c:pt idx="1653">
                  <c:v>41156</c:v>
                </c:pt>
                <c:pt idx="1654">
                  <c:v>41157</c:v>
                </c:pt>
                <c:pt idx="1655">
                  <c:v>41158</c:v>
                </c:pt>
                <c:pt idx="1656">
                  <c:v>41159</c:v>
                </c:pt>
                <c:pt idx="1657">
                  <c:v>41162</c:v>
                </c:pt>
                <c:pt idx="1658">
                  <c:v>41163</c:v>
                </c:pt>
                <c:pt idx="1659">
                  <c:v>41164</c:v>
                </c:pt>
                <c:pt idx="1660">
                  <c:v>41165</c:v>
                </c:pt>
                <c:pt idx="1661">
                  <c:v>41166</c:v>
                </c:pt>
                <c:pt idx="1662">
                  <c:v>41169</c:v>
                </c:pt>
                <c:pt idx="1663">
                  <c:v>41170</c:v>
                </c:pt>
                <c:pt idx="1664">
                  <c:v>41171</c:v>
                </c:pt>
                <c:pt idx="1665">
                  <c:v>41172</c:v>
                </c:pt>
                <c:pt idx="1666">
                  <c:v>41173</c:v>
                </c:pt>
                <c:pt idx="1667">
                  <c:v>41176</c:v>
                </c:pt>
                <c:pt idx="1668">
                  <c:v>41177</c:v>
                </c:pt>
                <c:pt idx="1669">
                  <c:v>41178</c:v>
                </c:pt>
                <c:pt idx="1670">
                  <c:v>41179</c:v>
                </c:pt>
                <c:pt idx="1671">
                  <c:v>41180</c:v>
                </c:pt>
                <c:pt idx="1672">
                  <c:v>41181</c:v>
                </c:pt>
                <c:pt idx="1673">
                  <c:v>41190</c:v>
                </c:pt>
                <c:pt idx="1674">
                  <c:v>41191</c:v>
                </c:pt>
                <c:pt idx="1675">
                  <c:v>41192</c:v>
                </c:pt>
                <c:pt idx="1676">
                  <c:v>41193</c:v>
                </c:pt>
                <c:pt idx="1677">
                  <c:v>41194</c:v>
                </c:pt>
                <c:pt idx="1678">
                  <c:v>41197</c:v>
                </c:pt>
                <c:pt idx="1679">
                  <c:v>41198</c:v>
                </c:pt>
                <c:pt idx="1680">
                  <c:v>41199</c:v>
                </c:pt>
                <c:pt idx="1681">
                  <c:v>41200</c:v>
                </c:pt>
                <c:pt idx="1682">
                  <c:v>41201</c:v>
                </c:pt>
                <c:pt idx="1683">
                  <c:v>41204</c:v>
                </c:pt>
                <c:pt idx="1684">
                  <c:v>41205</c:v>
                </c:pt>
                <c:pt idx="1685">
                  <c:v>41206</c:v>
                </c:pt>
                <c:pt idx="1686">
                  <c:v>41207</c:v>
                </c:pt>
                <c:pt idx="1687">
                  <c:v>41208</c:v>
                </c:pt>
                <c:pt idx="1688">
                  <c:v>41211</c:v>
                </c:pt>
                <c:pt idx="1689">
                  <c:v>41212</c:v>
                </c:pt>
                <c:pt idx="1690">
                  <c:v>41213</c:v>
                </c:pt>
                <c:pt idx="1691">
                  <c:v>41214</c:v>
                </c:pt>
                <c:pt idx="1692">
                  <c:v>41215</c:v>
                </c:pt>
                <c:pt idx="1693">
                  <c:v>41218</c:v>
                </c:pt>
                <c:pt idx="1694">
                  <c:v>41219</c:v>
                </c:pt>
                <c:pt idx="1695">
                  <c:v>41220</c:v>
                </c:pt>
                <c:pt idx="1696">
                  <c:v>41221</c:v>
                </c:pt>
                <c:pt idx="1697">
                  <c:v>41222</c:v>
                </c:pt>
                <c:pt idx="1698">
                  <c:v>41225</c:v>
                </c:pt>
                <c:pt idx="1699">
                  <c:v>41226</c:v>
                </c:pt>
                <c:pt idx="1700">
                  <c:v>41227</c:v>
                </c:pt>
                <c:pt idx="1701">
                  <c:v>41228</c:v>
                </c:pt>
                <c:pt idx="1702">
                  <c:v>41229</c:v>
                </c:pt>
                <c:pt idx="1703">
                  <c:v>41232</c:v>
                </c:pt>
                <c:pt idx="1704">
                  <c:v>41233</c:v>
                </c:pt>
                <c:pt idx="1705">
                  <c:v>41234</c:v>
                </c:pt>
                <c:pt idx="1706">
                  <c:v>41235</c:v>
                </c:pt>
                <c:pt idx="1707">
                  <c:v>41236</c:v>
                </c:pt>
                <c:pt idx="1708">
                  <c:v>41239</c:v>
                </c:pt>
                <c:pt idx="1709">
                  <c:v>41240</c:v>
                </c:pt>
                <c:pt idx="1710">
                  <c:v>41241</c:v>
                </c:pt>
                <c:pt idx="1711">
                  <c:v>41242</c:v>
                </c:pt>
                <c:pt idx="1712">
                  <c:v>41243</c:v>
                </c:pt>
                <c:pt idx="1713">
                  <c:v>41246</c:v>
                </c:pt>
                <c:pt idx="1714">
                  <c:v>41247</c:v>
                </c:pt>
                <c:pt idx="1715">
                  <c:v>41248</c:v>
                </c:pt>
                <c:pt idx="1716">
                  <c:v>41249</c:v>
                </c:pt>
                <c:pt idx="1717">
                  <c:v>41250</c:v>
                </c:pt>
                <c:pt idx="1718">
                  <c:v>41253</c:v>
                </c:pt>
                <c:pt idx="1719">
                  <c:v>41254</c:v>
                </c:pt>
                <c:pt idx="1720">
                  <c:v>41255</c:v>
                </c:pt>
                <c:pt idx="1721">
                  <c:v>41256</c:v>
                </c:pt>
                <c:pt idx="1722">
                  <c:v>41257</c:v>
                </c:pt>
                <c:pt idx="1723">
                  <c:v>41260</c:v>
                </c:pt>
                <c:pt idx="1724">
                  <c:v>41261</c:v>
                </c:pt>
                <c:pt idx="1725">
                  <c:v>41262</c:v>
                </c:pt>
                <c:pt idx="1726">
                  <c:v>41263</c:v>
                </c:pt>
                <c:pt idx="1727">
                  <c:v>41264</c:v>
                </c:pt>
                <c:pt idx="1728">
                  <c:v>41267</c:v>
                </c:pt>
                <c:pt idx="1729">
                  <c:v>41268</c:v>
                </c:pt>
                <c:pt idx="1730">
                  <c:v>41269</c:v>
                </c:pt>
                <c:pt idx="1731">
                  <c:v>41270</c:v>
                </c:pt>
                <c:pt idx="1732">
                  <c:v>41271</c:v>
                </c:pt>
                <c:pt idx="1733">
                  <c:v>41274</c:v>
                </c:pt>
                <c:pt idx="1734">
                  <c:v>41275</c:v>
                </c:pt>
                <c:pt idx="1735">
                  <c:v>41276</c:v>
                </c:pt>
                <c:pt idx="1736">
                  <c:v>41277</c:v>
                </c:pt>
                <c:pt idx="1737">
                  <c:v>41278</c:v>
                </c:pt>
                <c:pt idx="1738">
                  <c:v>41279</c:v>
                </c:pt>
                <c:pt idx="1739">
                  <c:v>41280</c:v>
                </c:pt>
                <c:pt idx="1740">
                  <c:v>41281</c:v>
                </c:pt>
                <c:pt idx="1741">
                  <c:v>41282</c:v>
                </c:pt>
                <c:pt idx="1742">
                  <c:v>41283</c:v>
                </c:pt>
                <c:pt idx="1743">
                  <c:v>41284</c:v>
                </c:pt>
                <c:pt idx="1744">
                  <c:v>41285</c:v>
                </c:pt>
                <c:pt idx="1745">
                  <c:v>41288</c:v>
                </c:pt>
                <c:pt idx="1746">
                  <c:v>41289</c:v>
                </c:pt>
                <c:pt idx="1747">
                  <c:v>41290</c:v>
                </c:pt>
                <c:pt idx="1748">
                  <c:v>41291</c:v>
                </c:pt>
                <c:pt idx="1749">
                  <c:v>41292</c:v>
                </c:pt>
                <c:pt idx="1750">
                  <c:v>41295</c:v>
                </c:pt>
                <c:pt idx="1751">
                  <c:v>41296</c:v>
                </c:pt>
                <c:pt idx="1752">
                  <c:v>41297</c:v>
                </c:pt>
                <c:pt idx="1753">
                  <c:v>41298</c:v>
                </c:pt>
                <c:pt idx="1754">
                  <c:v>41299</c:v>
                </c:pt>
                <c:pt idx="1755">
                  <c:v>41302</c:v>
                </c:pt>
                <c:pt idx="1756">
                  <c:v>41303</c:v>
                </c:pt>
                <c:pt idx="1757">
                  <c:v>41304</c:v>
                </c:pt>
                <c:pt idx="1758">
                  <c:v>41305</c:v>
                </c:pt>
                <c:pt idx="1759">
                  <c:v>41306</c:v>
                </c:pt>
                <c:pt idx="1760">
                  <c:v>41309</c:v>
                </c:pt>
                <c:pt idx="1761">
                  <c:v>41310</c:v>
                </c:pt>
                <c:pt idx="1762">
                  <c:v>41311</c:v>
                </c:pt>
                <c:pt idx="1763">
                  <c:v>41312</c:v>
                </c:pt>
                <c:pt idx="1764">
                  <c:v>41313</c:v>
                </c:pt>
                <c:pt idx="1765">
                  <c:v>41316</c:v>
                </c:pt>
                <c:pt idx="1766">
                  <c:v>41317</c:v>
                </c:pt>
                <c:pt idx="1767">
                  <c:v>41318</c:v>
                </c:pt>
                <c:pt idx="1768">
                  <c:v>41319</c:v>
                </c:pt>
                <c:pt idx="1769">
                  <c:v>41320</c:v>
                </c:pt>
                <c:pt idx="1770">
                  <c:v>41321</c:v>
                </c:pt>
                <c:pt idx="1771">
                  <c:v>41322</c:v>
                </c:pt>
                <c:pt idx="1772">
                  <c:v>41323</c:v>
                </c:pt>
                <c:pt idx="1773">
                  <c:v>41324</c:v>
                </c:pt>
                <c:pt idx="1774">
                  <c:v>41325</c:v>
                </c:pt>
                <c:pt idx="1775">
                  <c:v>41326</c:v>
                </c:pt>
                <c:pt idx="1776">
                  <c:v>41327</c:v>
                </c:pt>
                <c:pt idx="1777">
                  <c:v>41330</c:v>
                </c:pt>
                <c:pt idx="1778">
                  <c:v>41331</c:v>
                </c:pt>
                <c:pt idx="1779">
                  <c:v>41332</c:v>
                </c:pt>
                <c:pt idx="1780">
                  <c:v>41333</c:v>
                </c:pt>
                <c:pt idx="1781">
                  <c:v>41334</c:v>
                </c:pt>
                <c:pt idx="1782">
                  <c:v>41337</c:v>
                </c:pt>
                <c:pt idx="1783">
                  <c:v>41338</c:v>
                </c:pt>
                <c:pt idx="1784">
                  <c:v>41339</c:v>
                </c:pt>
                <c:pt idx="1785">
                  <c:v>41340</c:v>
                </c:pt>
                <c:pt idx="1786">
                  <c:v>41341</c:v>
                </c:pt>
                <c:pt idx="1787">
                  <c:v>41344</c:v>
                </c:pt>
                <c:pt idx="1788">
                  <c:v>41345</c:v>
                </c:pt>
                <c:pt idx="1789">
                  <c:v>41346</c:v>
                </c:pt>
                <c:pt idx="1790">
                  <c:v>41347</c:v>
                </c:pt>
                <c:pt idx="1791">
                  <c:v>41348</c:v>
                </c:pt>
                <c:pt idx="1792">
                  <c:v>41351</c:v>
                </c:pt>
                <c:pt idx="1793">
                  <c:v>41352</c:v>
                </c:pt>
                <c:pt idx="1794">
                  <c:v>41353</c:v>
                </c:pt>
                <c:pt idx="1795">
                  <c:v>41354</c:v>
                </c:pt>
                <c:pt idx="1796">
                  <c:v>41355</c:v>
                </c:pt>
                <c:pt idx="1797">
                  <c:v>41358</c:v>
                </c:pt>
                <c:pt idx="1798">
                  <c:v>41359</c:v>
                </c:pt>
                <c:pt idx="1799">
                  <c:v>41360</c:v>
                </c:pt>
                <c:pt idx="1800">
                  <c:v>41361</c:v>
                </c:pt>
                <c:pt idx="1801">
                  <c:v>41362</c:v>
                </c:pt>
                <c:pt idx="1802">
                  <c:v>41365</c:v>
                </c:pt>
                <c:pt idx="1803">
                  <c:v>41366</c:v>
                </c:pt>
                <c:pt idx="1804">
                  <c:v>41367</c:v>
                </c:pt>
                <c:pt idx="1805">
                  <c:v>41368</c:v>
                </c:pt>
                <c:pt idx="1806">
                  <c:v>41369</c:v>
                </c:pt>
                <c:pt idx="1807">
                  <c:v>41371</c:v>
                </c:pt>
                <c:pt idx="1808">
                  <c:v>41372</c:v>
                </c:pt>
                <c:pt idx="1809">
                  <c:v>41373</c:v>
                </c:pt>
                <c:pt idx="1810">
                  <c:v>41374</c:v>
                </c:pt>
                <c:pt idx="1811">
                  <c:v>41375</c:v>
                </c:pt>
                <c:pt idx="1812">
                  <c:v>41376</c:v>
                </c:pt>
                <c:pt idx="1813">
                  <c:v>41379</c:v>
                </c:pt>
                <c:pt idx="1814">
                  <c:v>41380</c:v>
                </c:pt>
                <c:pt idx="1815">
                  <c:v>41381</c:v>
                </c:pt>
                <c:pt idx="1816">
                  <c:v>41382</c:v>
                </c:pt>
                <c:pt idx="1817">
                  <c:v>41383</c:v>
                </c:pt>
                <c:pt idx="1818">
                  <c:v>41386</c:v>
                </c:pt>
                <c:pt idx="1819">
                  <c:v>41387</c:v>
                </c:pt>
                <c:pt idx="1820">
                  <c:v>41388</c:v>
                </c:pt>
                <c:pt idx="1821">
                  <c:v>41389</c:v>
                </c:pt>
                <c:pt idx="1822">
                  <c:v>41390</c:v>
                </c:pt>
                <c:pt idx="1823">
                  <c:v>41391</c:v>
                </c:pt>
                <c:pt idx="1824">
                  <c:v>41392</c:v>
                </c:pt>
                <c:pt idx="1825">
                  <c:v>41393</c:v>
                </c:pt>
                <c:pt idx="1826">
                  <c:v>41394</c:v>
                </c:pt>
                <c:pt idx="1827">
                  <c:v>41395</c:v>
                </c:pt>
                <c:pt idx="1828">
                  <c:v>41396</c:v>
                </c:pt>
                <c:pt idx="1829">
                  <c:v>41397</c:v>
                </c:pt>
                <c:pt idx="1830">
                  <c:v>41400</c:v>
                </c:pt>
                <c:pt idx="1831">
                  <c:v>41401</c:v>
                </c:pt>
                <c:pt idx="1832">
                  <c:v>41402</c:v>
                </c:pt>
                <c:pt idx="1833">
                  <c:v>41403</c:v>
                </c:pt>
                <c:pt idx="1834">
                  <c:v>41404</c:v>
                </c:pt>
                <c:pt idx="1835">
                  <c:v>41407</c:v>
                </c:pt>
                <c:pt idx="1836">
                  <c:v>41408</c:v>
                </c:pt>
                <c:pt idx="1837">
                  <c:v>41409</c:v>
                </c:pt>
                <c:pt idx="1838">
                  <c:v>41410</c:v>
                </c:pt>
                <c:pt idx="1839">
                  <c:v>41411</c:v>
                </c:pt>
                <c:pt idx="1840">
                  <c:v>41414</c:v>
                </c:pt>
                <c:pt idx="1841">
                  <c:v>41415</c:v>
                </c:pt>
                <c:pt idx="1842">
                  <c:v>41416</c:v>
                </c:pt>
                <c:pt idx="1843">
                  <c:v>41417</c:v>
                </c:pt>
                <c:pt idx="1844">
                  <c:v>41418</c:v>
                </c:pt>
                <c:pt idx="1845">
                  <c:v>41421</c:v>
                </c:pt>
                <c:pt idx="1846">
                  <c:v>41422</c:v>
                </c:pt>
                <c:pt idx="1847">
                  <c:v>41423</c:v>
                </c:pt>
                <c:pt idx="1848">
                  <c:v>41424</c:v>
                </c:pt>
                <c:pt idx="1849">
                  <c:v>41425</c:v>
                </c:pt>
                <c:pt idx="1850">
                  <c:v>41428</c:v>
                </c:pt>
                <c:pt idx="1851">
                  <c:v>41429</c:v>
                </c:pt>
                <c:pt idx="1852">
                  <c:v>41430</c:v>
                </c:pt>
                <c:pt idx="1853">
                  <c:v>41431</c:v>
                </c:pt>
                <c:pt idx="1854">
                  <c:v>41432</c:v>
                </c:pt>
                <c:pt idx="1855">
                  <c:v>41433</c:v>
                </c:pt>
                <c:pt idx="1856">
                  <c:v>41434</c:v>
                </c:pt>
                <c:pt idx="1857">
                  <c:v>41435</c:v>
                </c:pt>
                <c:pt idx="1858">
                  <c:v>41436</c:v>
                </c:pt>
                <c:pt idx="1859">
                  <c:v>41437</c:v>
                </c:pt>
                <c:pt idx="1860">
                  <c:v>41438</c:v>
                </c:pt>
                <c:pt idx="1861">
                  <c:v>41439</c:v>
                </c:pt>
                <c:pt idx="1862">
                  <c:v>41442</c:v>
                </c:pt>
                <c:pt idx="1863">
                  <c:v>41443</c:v>
                </c:pt>
                <c:pt idx="1864">
                  <c:v>41444</c:v>
                </c:pt>
                <c:pt idx="1865">
                  <c:v>41445</c:v>
                </c:pt>
                <c:pt idx="1866">
                  <c:v>41446</c:v>
                </c:pt>
                <c:pt idx="1867">
                  <c:v>41449</c:v>
                </c:pt>
                <c:pt idx="1868">
                  <c:v>41450</c:v>
                </c:pt>
                <c:pt idx="1869">
                  <c:v>41451</c:v>
                </c:pt>
                <c:pt idx="1870">
                  <c:v>41452</c:v>
                </c:pt>
                <c:pt idx="1871">
                  <c:v>41453</c:v>
                </c:pt>
                <c:pt idx="1872">
                  <c:v>41456</c:v>
                </c:pt>
                <c:pt idx="1873">
                  <c:v>41457</c:v>
                </c:pt>
                <c:pt idx="1874">
                  <c:v>41458</c:v>
                </c:pt>
                <c:pt idx="1875">
                  <c:v>41459</c:v>
                </c:pt>
                <c:pt idx="1876">
                  <c:v>41460</c:v>
                </c:pt>
                <c:pt idx="1877">
                  <c:v>41463</c:v>
                </c:pt>
                <c:pt idx="1878">
                  <c:v>41464</c:v>
                </c:pt>
                <c:pt idx="1879">
                  <c:v>41465</c:v>
                </c:pt>
                <c:pt idx="1880">
                  <c:v>41466</c:v>
                </c:pt>
                <c:pt idx="1881">
                  <c:v>41467</c:v>
                </c:pt>
                <c:pt idx="1882">
                  <c:v>41470</c:v>
                </c:pt>
                <c:pt idx="1883">
                  <c:v>41471</c:v>
                </c:pt>
                <c:pt idx="1884">
                  <c:v>41472</c:v>
                </c:pt>
                <c:pt idx="1885">
                  <c:v>41473</c:v>
                </c:pt>
                <c:pt idx="1886">
                  <c:v>41474</c:v>
                </c:pt>
                <c:pt idx="1887">
                  <c:v>41477</c:v>
                </c:pt>
                <c:pt idx="1888">
                  <c:v>41478</c:v>
                </c:pt>
                <c:pt idx="1889">
                  <c:v>41479</c:v>
                </c:pt>
                <c:pt idx="1890">
                  <c:v>41480</c:v>
                </c:pt>
                <c:pt idx="1891">
                  <c:v>41481</c:v>
                </c:pt>
                <c:pt idx="1892">
                  <c:v>41484</c:v>
                </c:pt>
                <c:pt idx="1893">
                  <c:v>41485</c:v>
                </c:pt>
                <c:pt idx="1894">
                  <c:v>41486</c:v>
                </c:pt>
                <c:pt idx="1895">
                  <c:v>41487</c:v>
                </c:pt>
                <c:pt idx="1896">
                  <c:v>41488</c:v>
                </c:pt>
                <c:pt idx="1897">
                  <c:v>41491</c:v>
                </c:pt>
                <c:pt idx="1898">
                  <c:v>41492</c:v>
                </c:pt>
                <c:pt idx="1899">
                  <c:v>41493</c:v>
                </c:pt>
                <c:pt idx="1900">
                  <c:v>41494</c:v>
                </c:pt>
                <c:pt idx="1901">
                  <c:v>41495</c:v>
                </c:pt>
                <c:pt idx="1902">
                  <c:v>41498</c:v>
                </c:pt>
                <c:pt idx="1903">
                  <c:v>41499</c:v>
                </c:pt>
                <c:pt idx="1904">
                  <c:v>41500</c:v>
                </c:pt>
                <c:pt idx="1905">
                  <c:v>41501</c:v>
                </c:pt>
                <c:pt idx="1906">
                  <c:v>41502</c:v>
                </c:pt>
                <c:pt idx="1907">
                  <c:v>41505</c:v>
                </c:pt>
                <c:pt idx="1908">
                  <c:v>41506</c:v>
                </c:pt>
                <c:pt idx="1909">
                  <c:v>41507</c:v>
                </c:pt>
                <c:pt idx="1910">
                  <c:v>41508</c:v>
                </c:pt>
                <c:pt idx="1911">
                  <c:v>41509</c:v>
                </c:pt>
                <c:pt idx="1912">
                  <c:v>41512</c:v>
                </c:pt>
                <c:pt idx="1913">
                  <c:v>41513</c:v>
                </c:pt>
                <c:pt idx="1914">
                  <c:v>41514</c:v>
                </c:pt>
                <c:pt idx="1915">
                  <c:v>41515</c:v>
                </c:pt>
                <c:pt idx="1916">
                  <c:v>41516</c:v>
                </c:pt>
                <c:pt idx="1917">
                  <c:v>41519</c:v>
                </c:pt>
                <c:pt idx="1918">
                  <c:v>41520</c:v>
                </c:pt>
                <c:pt idx="1919">
                  <c:v>41521</c:v>
                </c:pt>
                <c:pt idx="1920">
                  <c:v>41522</c:v>
                </c:pt>
                <c:pt idx="1921">
                  <c:v>41523</c:v>
                </c:pt>
                <c:pt idx="1922">
                  <c:v>41526</c:v>
                </c:pt>
                <c:pt idx="1923">
                  <c:v>41527</c:v>
                </c:pt>
                <c:pt idx="1924">
                  <c:v>41528</c:v>
                </c:pt>
                <c:pt idx="1925">
                  <c:v>41529</c:v>
                </c:pt>
                <c:pt idx="1926">
                  <c:v>41530</c:v>
                </c:pt>
                <c:pt idx="1927">
                  <c:v>41533</c:v>
                </c:pt>
                <c:pt idx="1928">
                  <c:v>41534</c:v>
                </c:pt>
                <c:pt idx="1929">
                  <c:v>41536</c:v>
                </c:pt>
                <c:pt idx="1930">
                  <c:v>41537</c:v>
                </c:pt>
                <c:pt idx="1931">
                  <c:v>41539</c:v>
                </c:pt>
                <c:pt idx="1932">
                  <c:v>41540</c:v>
                </c:pt>
                <c:pt idx="1933">
                  <c:v>41541</c:v>
                </c:pt>
                <c:pt idx="1934">
                  <c:v>41542</c:v>
                </c:pt>
                <c:pt idx="1935">
                  <c:v>41543</c:v>
                </c:pt>
                <c:pt idx="1936">
                  <c:v>41544</c:v>
                </c:pt>
                <c:pt idx="1937">
                  <c:v>41546</c:v>
                </c:pt>
                <c:pt idx="1938">
                  <c:v>41547</c:v>
                </c:pt>
                <c:pt idx="1939">
                  <c:v>41548</c:v>
                </c:pt>
                <c:pt idx="1940">
                  <c:v>41549</c:v>
                </c:pt>
                <c:pt idx="1941">
                  <c:v>41550</c:v>
                </c:pt>
                <c:pt idx="1942">
                  <c:v>41551</c:v>
                </c:pt>
                <c:pt idx="1943">
                  <c:v>41554</c:v>
                </c:pt>
                <c:pt idx="1944">
                  <c:v>41555</c:v>
                </c:pt>
                <c:pt idx="1945">
                  <c:v>41556</c:v>
                </c:pt>
                <c:pt idx="1946">
                  <c:v>41557</c:v>
                </c:pt>
                <c:pt idx="1947">
                  <c:v>41558</c:v>
                </c:pt>
                <c:pt idx="1948">
                  <c:v>41559</c:v>
                </c:pt>
                <c:pt idx="1949">
                  <c:v>41561</c:v>
                </c:pt>
                <c:pt idx="1950">
                  <c:v>41562</c:v>
                </c:pt>
                <c:pt idx="1951">
                  <c:v>41563</c:v>
                </c:pt>
                <c:pt idx="1952">
                  <c:v>41564</c:v>
                </c:pt>
                <c:pt idx="1953">
                  <c:v>41565</c:v>
                </c:pt>
                <c:pt idx="1954">
                  <c:v>41568</c:v>
                </c:pt>
                <c:pt idx="1955">
                  <c:v>41569</c:v>
                </c:pt>
                <c:pt idx="1956">
                  <c:v>41570</c:v>
                </c:pt>
                <c:pt idx="1957">
                  <c:v>41571</c:v>
                </c:pt>
                <c:pt idx="1958">
                  <c:v>41572</c:v>
                </c:pt>
                <c:pt idx="1959">
                  <c:v>41575</c:v>
                </c:pt>
                <c:pt idx="1960">
                  <c:v>41576</c:v>
                </c:pt>
                <c:pt idx="1961">
                  <c:v>41577</c:v>
                </c:pt>
                <c:pt idx="1962">
                  <c:v>41578</c:v>
                </c:pt>
                <c:pt idx="1963">
                  <c:v>41579</c:v>
                </c:pt>
                <c:pt idx="1964">
                  <c:v>41582</c:v>
                </c:pt>
                <c:pt idx="1965">
                  <c:v>41583</c:v>
                </c:pt>
                <c:pt idx="1966">
                  <c:v>41584</c:v>
                </c:pt>
                <c:pt idx="1967">
                  <c:v>41585</c:v>
                </c:pt>
                <c:pt idx="1968">
                  <c:v>41586</c:v>
                </c:pt>
                <c:pt idx="1969">
                  <c:v>41589</c:v>
                </c:pt>
                <c:pt idx="1970">
                  <c:v>41590</c:v>
                </c:pt>
                <c:pt idx="1971">
                  <c:v>41591</c:v>
                </c:pt>
                <c:pt idx="1972">
                  <c:v>41592</c:v>
                </c:pt>
                <c:pt idx="1973">
                  <c:v>41593</c:v>
                </c:pt>
                <c:pt idx="1974">
                  <c:v>41596</c:v>
                </c:pt>
                <c:pt idx="1975">
                  <c:v>41597</c:v>
                </c:pt>
                <c:pt idx="1976">
                  <c:v>41598</c:v>
                </c:pt>
                <c:pt idx="1977">
                  <c:v>41599</c:v>
                </c:pt>
                <c:pt idx="1978">
                  <c:v>41600</c:v>
                </c:pt>
                <c:pt idx="1979">
                  <c:v>41603</c:v>
                </c:pt>
                <c:pt idx="1980">
                  <c:v>41604</c:v>
                </c:pt>
                <c:pt idx="1981">
                  <c:v>41605</c:v>
                </c:pt>
                <c:pt idx="1982">
                  <c:v>41606</c:v>
                </c:pt>
                <c:pt idx="1983">
                  <c:v>41607</c:v>
                </c:pt>
                <c:pt idx="1984">
                  <c:v>41610</c:v>
                </c:pt>
                <c:pt idx="1985">
                  <c:v>41611</c:v>
                </c:pt>
                <c:pt idx="1986">
                  <c:v>41612</c:v>
                </c:pt>
                <c:pt idx="1987">
                  <c:v>41613</c:v>
                </c:pt>
                <c:pt idx="1988">
                  <c:v>41614</c:v>
                </c:pt>
                <c:pt idx="1989">
                  <c:v>41617</c:v>
                </c:pt>
                <c:pt idx="1990">
                  <c:v>41618</c:v>
                </c:pt>
                <c:pt idx="1991">
                  <c:v>41619</c:v>
                </c:pt>
                <c:pt idx="1992">
                  <c:v>41620</c:v>
                </c:pt>
                <c:pt idx="1993">
                  <c:v>41621</c:v>
                </c:pt>
                <c:pt idx="1994">
                  <c:v>41624</c:v>
                </c:pt>
                <c:pt idx="1995">
                  <c:v>41625</c:v>
                </c:pt>
                <c:pt idx="1996">
                  <c:v>41626</c:v>
                </c:pt>
                <c:pt idx="1997">
                  <c:v>41627</c:v>
                </c:pt>
                <c:pt idx="1998">
                  <c:v>41628</c:v>
                </c:pt>
                <c:pt idx="1999">
                  <c:v>41631</c:v>
                </c:pt>
                <c:pt idx="2000">
                  <c:v>41632</c:v>
                </c:pt>
                <c:pt idx="2001">
                  <c:v>41633</c:v>
                </c:pt>
                <c:pt idx="2002">
                  <c:v>41634</c:v>
                </c:pt>
                <c:pt idx="2003">
                  <c:v>41635</c:v>
                </c:pt>
                <c:pt idx="2004">
                  <c:v>41638</c:v>
                </c:pt>
                <c:pt idx="2005">
                  <c:v>41639</c:v>
                </c:pt>
                <c:pt idx="2006">
                  <c:v>41640</c:v>
                </c:pt>
                <c:pt idx="2007">
                  <c:v>41641</c:v>
                </c:pt>
                <c:pt idx="2008">
                  <c:v>41642</c:v>
                </c:pt>
                <c:pt idx="2009">
                  <c:v>41645</c:v>
                </c:pt>
                <c:pt idx="2010">
                  <c:v>41646</c:v>
                </c:pt>
                <c:pt idx="2011">
                  <c:v>41647</c:v>
                </c:pt>
                <c:pt idx="2012">
                  <c:v>41648</c:v>
                </c:pt>
                <c:pt idx="2013">
                  <c:v>41649</c:v>
                </c:pt>
                <c:pt idx="2014">
                  <c:v>41652</c:v>
                </c:pt>
                <c:pt idx="2015">
                  <c:v>41653</c:v>
                </c:pt>
                <c:pt idx="2016">
                  <c:v>41654</c:v>
                </c:pt>
                <c:pt idx="2017">
                  <c:v>41655</c:v>
                </c:pt>
                <c:pt idx="2018">
                  <c:v>41656</c:v>
                </c:pt>
                <c:pt idx="2019">
                  <c:v>41659</c:v>
                </c:pt>
                <c:pt idx="2020">
                  <c:v>41660</c:v>
                </c:pt>
                <c:pt idx="2021">
                  <c:v>41661</c:v>
                </c:pt>
                <c:pt idx="2022">
                  <c:v>41662</c:v>
                </c:pt>
                <c:pt idx="2023">
                  <c:v>41663</c:v>
                </c:pt>
                <c:pt idx="2024">
                  <c:v>41665</c:v>
                </c:pt>
                <c:pt idx="2025">
                  <c:v>41666</c:v>
                </c:pt>
                <c:pt idx="2026">
                  <c:v>41667</c:v>
                </c:pt>
                <c:pt idx="2027">
                  <c:v>41668</c:v>
                </c:pt>
                <c:pt idx="2028">
                  <c:v>41677</c:v>
                </c:pt>
                <c:pt idx="2029">
                  <c:v>41678</c:v>
                </c:pt>
                <c:pt idx="2030">
                  <c:v>41680</c:v>
                </c:pt>
                <c:pt idx="2031">
                  <c:v>41681</c:v>
                </c:pt>
                <c:pt idx="2032">
                  <c:v>41682</c:v>
                </c:pt>
                <c:pt idx="2033">
                  <c:v>41683</c:v>
                </c:pt>
                <c:pt idx="2034">
                  <c:v>41684</c:v>
                </c:pt>
                <c:pt idx="2035">
                  <c:v>41687</c:v>
                </c:pt>
                <c:pt idx="2036">
                  <c:v>41688</c:v>
                </c:pt>
                <c:pt idx="2037">
                  <c:v>41689</c:v>
                </c:pt>
                <c:pt idx="2038">
                  <c:v>41690</c:v>
                </c:pt>
                <c:pt idx="2039">
                  <c:v>41691</c:v>
                </c:pt>
                <c:pt idx="2040">
                  <c:v>41694</c:v>
                </c:pt>
                <c:pt idx="2041">
                  <c:v>41695</c:v>
                </c:pt>
                <c:pt idx="2042">
                  <c:v>41696</c:v>
                </c:pt>
                <c:pt idx="2043">
                  <c:v>41697</c:v>
                </c:pt>
                <c:pt idx="2044">
                  <c:v>41698</c:v>
                </c:pt>
                <c:pt idx="2045">
                  <c:v>41701</c:v>
                </c:pt>
                <c:pt idx="2046">
                  <c:v>41702</c:v>
                </c:pt>
                <c:pt idx="2047">
                  <c:v>41703</c:v>
                </c:pt>
                <c:pt idx="2048">
                  <c:v>41704</c:v>
                </c:pt>
                <c:pt idx="2049">
                  <c:v>41705</c:v>
                </c:pt>
                <c:pt idx="2050">
                  <c:v>41708</c:v>
                </c:pt>
                <c:pt idx="2051">
                  <c:v>41709</c:v>
                </c:pt>
                <c:pt idx="2052">
                  <c:v>41710</c:v>
                </c:pt>
                <c:pt idx="2053">
                  <c:v>41711</c:v>
                </c:pt>
                <c:pt idx="2054">
                  <c:v>41712</c:v>
                </c:pt>
                <c:pt idx="2055">
                  <c:v>41715</c:v>
                </c:pt>
                <c:pt idx="2056">
                  <c:v>41716</c:v>
                </c:pt>
                <c:pt idx="2057">
                  <c:v>41717</c:v>
                </c:pt>
                <c:pt idx="2058">
                  <c:v>41718</c:v>
                </c:pt>
                <c:pt idx="2059">
                  <c:v>41719</c:v>
                </c:pt>
                <c:pt idx="2060">
                  <c:v>41722</c:v>
                </c:pt>
                <c:pt idx="2061">
                  <c:v>41723</c:v>
                </c:pt>
                <c:pt idx="2062">
                  <c:v>41724</c:v>
                </c:pt>
                <c:pt idx="2063">
                  <c:v>41725</c:v>
                </c:pt>
                <c:pt idx="2064">
                  <c:v>41726</c:v>
                </c:pt>
                <c:pt idx="2065">
                  <c:v>41729</c:v>
                </c:pt>
                <c:pt idx="2066">
                  <c:v>41730</c:v>
                </c:pt>
                <c:pt idx="2067">
                  <c:v>41731</c:v>
                </c:pt>
                <c:pt idx="2068">
                  <c:v>41732</c:v>
                </c:pt>
                <c:pt idx="2069">
                  <c:v>41733</c:v>
                </c:pt>
                <c:pt idx="2070">
                  <c:v>41737</c:v>
                </c:pt>
                <c:pt idx="2071">
                  <c:v>41738</c:v>
                </c:pt>
                <c:pt idx="2072">
                  <c:v>41739</c:v>
                </c:pt>
                <c:pt idx="2073">
                  <c:v>41740</c:v>
                </c:pt>
                <c:pt idx="2074">
                  <c:v>41743</c:v>
                </c:pt>
                <c:pt idx="2075">
                  <c:v>41744</c:v>
                </c:pt>
                <c:pt idx="2076">
                  <c:v>41745</c:v>
                </c:pt>
                <c:pt idx="2077">
                  <c:v>41746</c:v>
                </c:pt>
                <c:pt idx="2078">
                  <c:v>41747</c:v>
                </c:pt>
                <c:pt idx="2079">
                  <c:v>41750</c:v>
                </c:pt>
                <c:pt idx="2080">
                  <c:v>41751</c:v>
                </c:pt>
                <c:pt idx="2081">
                  <c:v>41752</c:v>
                </c:pt>
                <c:pt idx="2082">
                  <c:v>41753</c:v>
                </c:pt>
                <c:pt idx="2083">
                  <c:v>41754</c:v>
                </c:pt>
                <c:pt idx="2084">
                  <c:v>41757</c:v>
                </c:pt>
                <c:pt idx="2085">
                  <c:v>41758</c:v>
                </c:pt>
                <c:pt idx="2086">
                  <c:v>41759</c:v>
                </c:pt>
                <c:pt idx="2087">
                  <c:v>41760</c:v>
                </c:pt>
                <c:pt idx="2088">
                  <c:v>41761</c:v>
                </c:pt>
                <c:pt idx="2089">
                  <c:v>41763</c:v>
                </c:pt>
                <c:pt idx="2090">
                  <c:v>41764</c:v>
                </c:pt>
                <c:pt idx="2091">
                  <c:v>41765</c:v>
                </c:pt>
                <c:pt idx="2092">
                  <c:v>41766</c:v>
                </c:pt>
                <c:pt idx="2093">
                  <c:v>41767</c:v>
                </c:pt>
                <c:pt idx="2094">
                  <c:v>41768</c:v>
                </c:pt>
                <c:pt idx="2095">
                  <c:v>41771</c:v>
                </c:pt>
                <c:pt idx="2096">
                  <c:v>41772</c:v>
                </c:pt>
                <c:pt idx="2097">
                  <c:v>41773</c:v>
                </c:pt>
                <c:pt idx="2098">
                  <c:v>41774</c:v>
                </c:pt>
                <c:pt idx="2099">
                  <c:v>41775</c:v>
                </c:pt>
                <c:pt idx="2100">
                  <c:v>41778</c:v>
                </c:pt>
                <c:pt idx="2101">
                  <c:v>41779</c:v>
                </c:pt>
                <c:pt idx="2102">
                  <c:v>41780</c:v>
                </c:pt>
                <c:pt idx="2103">
                  <c:v>41781</c:v>
                </c:pt>
                <c:pt idx="2104">
                  <c:v>41782</c:v>
                </c:pt>
                <c:pt idx="2105">
                  <c:v>41785</c:v>
                </c:pt>
                <c:pt idx="2106">
                  <c:v>41786</c:v>
                </c:pt>
                <c:pt idx="2107">
                  <c:v>41787</c:v>
                </c:pt>
                <c:pt idx="2108">
                  <c:v>41788</c:v>
                </c:pt>
                <c:pt idx="2109">
                  <c:v>41789</c:v>
                </c:pt>
                <c:pt idx="2110">
                  <c:v>41793</c:v>
                </c:pt>
                <c:pt idx="2111">
                  <c:v>41794</c:v>
                </c:pt>
                <c:pt idx="2112">
                  <c:v>41795</c:v>
                </c:pt>
                <c:pt idx="2113">
                  <c:v>41796</c:v>
                </c:pt>
                <c:pt idx="2114">
                  <c:v>41799</c:v>
                </c:pt>
                <c:pt idx="2115">
                  <c:v>41800</c:v>
                </c:pt>
                <c:pt idx="2116">
                  <c:v>41801</c:v>
                </c:pt>
                <c:pt idx="2117">
                  <c:v>41802</c:v>
                </c:pt>
                <c:pt idx="2118">
                  <c:v>41803</c:v>
                </c:pt>
                <c:pt idx="2119">
                  <c:v>41806</c:v>
                </c:pt>
                <c:pt idx="2120">
                  <c:v>41807</c:v>
                </c:pt>
                <c:pt idx="2121">
                  <c:v>41808</c:v>
                </c:pt>
                <c:pt idx="2122">
                  <c:v>41809</c:v>
                </c:pt>
                <c:pt idx="2123">
                  <c:v>41810</c:v>
                </c:pt>
                <c:pt idx="2124">
                  <c:v>41813</c:v>
                </c:pt>
                <c:pt idx="2125">
                  <c:v>41814</c:v>
                </c:pt>
                <c:pt idx="2126">
                  <c:v>41815</c:v>
                </c:pt>
                <c:pt idx="2127">
                  <c:v>41816</c:v>
                </c:pt>
                <c:pt idx="2128">
                  <c:v>41817</c:v>
                </c:pt>
                <c:pt idx="2129">
                  <c:v>41820</c:v>
                </c:pt>
                <c:pt idx="2130">
                  <c:v>41821</c:v>
                </c:pt>
                <c:pt idx="2131">
                  <c:v>41822</c:v>
                </c:pt>
                <c:pt idx="2132">
                  <c:v>41823</c:v>
                </c:pt>
                <c:pt idx="2133">
                  <c:v>41824</c:v>
                </c:pt>
                <c:pt idx="2134">
                  <c:v>41827</c:v>
                </c:pt>
                <c:pt idx="2135">
                  <c:v>41828</c:v>
                </c:pt>
                <c:pt idx="2136">
                  <c:v>41829</c:v>
                </c:pt>
                <c:pt idx="2137">
                  <c:v>41830</c:v>
                </c:pt>
                <c:pt idx="2138">
                  <c:v>41831</c:v>
                </c:pt>
                <c:pt idx="2139">
                  <c:v>41834</c:v>
                </c:pt>
                <c:pt idx="2140">
                  <c:v>41835</c:v>
                </c:pt>
                <c:pt idx="2141">
                  <c:v>41836</c:v>
                </c:pt>
                <c:pt idx="2142">
                  <c:v>41837</c:v>
                </c:pt>
                <c:pt idx="2143">
                  <c:v>41838</c:v>
                </c:pt>
                <c:pt idx="2144">
                  <c:v>41841</c:v>
                </c:pt>
                <c:pt idx="2145">
                  <c:v>41842</c:v>
                </c:pt>
                <c:pt idx="2146">
                  <c:v>41843</c:v>
                </c:pt>
                <c:pt idx="2147">
                  <c:v>41844</c:v>
                </c:pt>
                <c:pt idx="2148">
                  <c:v>41845</c:v>
                </c:pt>
                <c:pt idx="2149">
                  <c:v>41848</c:v>
                </c:pt>
                <c:pt idx="2150">
                  <c:v>41849</c:v>
                </c:pt>
                <c:pt idx="2151">
                  <c:v>41850</c:v>
                </c:pt>
                <c:pt idx="2152">
                  <c:v>41851</c:v>
                </c:pt>
                <c:pt idx="2153">
                  <c:v>41852</c:v>
                </c:pt>
                <c:pt idx="2154">
                  <c:v>41855</c:v>
                </c:pt>
                <c:pt idx="2155">
                  <c:v>41856</c:v>
                </c:pt>
                <c:pt idx="2156">
                  <c:v>41857</c:v>
                </c:pt>
                <c:pt idx="2157">
                  <c:v>41858</c:v>
                </c:pt>
                <c:pt idx="2158">
                  <c:v>41859</c:v>
                </c:pt>
                <c:pt idx="2159">
                  <c:v>41862</c:v>
                </c:pt>
                <c:pt idx="2160">
                  <c:v>41863</c:v>
                </c:pt>
                <c:pt idx="2161">
                  <c:v>41864</c:v>
                </c:pt>
                <c:pt idx="2162">
                  <c:v>41865</c:v>
                </c:pt>
                <c:pt idx="2163">
                  <c:v>41866</c:v>
                </c:pt>
                <c:pt idx="2164">
                  <c:v>41869</c:v>
                </c:pt>
                <c:pt idx="2165">
                  <c:v>41870</c:v>
                </c:pt>
                <c:pt idx="2166">
                  <c:v>41871</c:v>
                </c:pt>
                <c:pt idx="2167">
                  <c:v>41872</c:v>
                </c:pt>
                <c:pt idx="2168">
                  <c:v>41873</c:v>
                </c:pt>
                <c:pt idx="2169">
                  <c:v>41876</c:v>
                </c:pt>
                <c:pt idx="2170">
                  <c:v>41877</c:v>
                </c:pt>
                <c:pt idx="2171">
                  <c:v>41878</c:v>
                </c:pt>
                <c:pt idx="2172">
                  <c:v>41879</c:v>
                </c:pt>
                <c:pt idx="2173">
                  <c:v>41880</c:v>
                </c:pt>
                <c:pt idx="2174">
                  <c:v>41883</c:v>
                </c:pt>
                <c:pt idx="2175">
                  <c:v>41884</c:v>
                </c:pt>
                <c:pt idx="2176">
                  <c:v>41885</c:v>
                </c:pt>
                <c:pt idx="2177">
                  <c:v>41886</c:v>
                </c:pt>
                <c:pt idx="2178">
                  <c:v>41887</c:v>
                </c:pt>
                <c:pt idx="2179">
                  <c:v>41891</c:v>
                </c:pt>
                <c:pt idx="2180">
                  <c:v>41892</c:v>
                </c:pt>
                <c:pt idx="2181">
                  <c:v>41893</c:v>
                </c:pt>
                <c:pt idx="2182">
                  <c:v>41894</c:v>
                </c:pt>
                <c:pt idx="2183">
                  <c:v>41897</c:v>
                </c:pt>
                <c:pt idx="2184">
                  <c:v>41898</c:v>
                </c:pt>
                <c:pt idx="2185">
                  <c:v>41899</c:v>
                </c:pt>
                <c:pt idx="2186">
                  <c:v>41900</c:v>
                </c:pt>
                <c:pt idx="2187">
                  <c:v>41901</c:v>
                </c:pt>
                <c:pt idx="2188">
                  <c:v>41904</c:v>
                </c:pt>
                <c:pt idx="2189">
                  <c:v>41905</c:v>
                </c:pt>
                <c:pt idx="2190">
                  <c:v>41906</c:v>
                </c:pt>
                <c:pt idx="2191">
                  <c:v>41907</c:v>
                </c:pt>
                <c:pt idx="2192">
                  <c:v>41908</c:v>
                </c:pt>
                <c:pt idx="2193">
                  <c:v>41910</c:v>
                </c:pt>
                <c:pt idx="2194">
                  <c:v>41911</c:v>
                </c:pt>
                <c:pt idx="2195">
                  <c:v>41912</c:v>
                </c:pt>
                <c:pt idx="2196">
                  <c:v>41920</c:v>
                </c:pt>
                <c:pt idx="2197">
                  <c:v>41921</c:v>
                </c:pt>
                <c:pt idx="2198">
                  <c:v>41922</c:v>
                </c:pt>
                <c:pt idx="2199">
                  <c:v>41923</c:v>
                </c:pt>
                <c:pt idx="2200">
                  <c:v>41925</c:v>
                </c:pt>
                <c:pt idx="2201">
                  <c:v>41926</c:v>
                </c:pt>
                <c:pt idx="2202">
                  <c:v>41927</c:v>
                </c:pt>
                <c:pt idx="2203">
                  <c:v>41928</c:v>
                </c:pt>
                <c:pt idx="2204">
                  <c:v>41929</c:v>
                </c:pt>
                <c:pt idx="2205">
                  <c:v>41932</c:v>
                </c:pt>
                <c:pt idx="2206">
                  <c:v>41933</c:v>
                </c:pt>
                <c:pt idx="2207">
                  <c:v>41934</c:v>
                </c:pt>
                <c:pt idx="2208">
                  <c:v>41935</c:v>
                </c:pt>
                <c:pt idx="2209">
                  <c:v>41936</c:v>
                </c:pt>
                <c:pt idx="2210">
                  <c:v>41939</c:v>
                </c:pt>
                <c:pt idx="2211">
                  <c:v>41940</c:v>
                </c:pt>
                <c:pt idx="2212">
                  <c:v>41941</c:v>
                </c:pt>
                <c:pt idx="2213">
                  <c:v>41942</c:v>
                </c:pt>
                <c:pt idx="2214">
                  <c:v>41943</c:v>
                </c:pt>
                <c:pt idx="2215">
                  <c:v>41946</c:v>
                </c:pt>
              </c:numCache>
            </c:numRef>
          </c:cat>
          <c:val>
            <c:numRef>
              <c:f>农产品批发价格指数!agrcpi</c:f>
              <c:numCache>
                <c:formatCode>###,###,###,###,##0.00</c:formatCode>
                <c:ptCount val="3000"/>
                <c:pt idx="0">
                  <c:v>125.5</c:v>
                </c:pt>
                <c:pt idx="1">
                  <c:v>125</c:v>
                </c:pt>
                <c:pt idx="2">
                  <c:v>125</c:v>
                </c:pt>
                <c:pt idx="3">
                  <c:v>125.8</c:v>
                </c:pt>
                <c:pt idx="4">
                  <c:v>124.2</c:v>
                </c:pt>
                <c:pt idx="5">
                  <c:v>124.2</c:v>
                </c:pt>
                <c:pt idx="6">
                  <c:v>124.5</c:v>
                </c:pt>
                <c:pt idx="7">
                  <c:v>125.6</c:v>
                </c:pt>
                <c:pt idx="8">
                  <c:v>124.2</c:v>
                </c:pt>
                <c:pt idx="9">
                  <c:v>124.8</c:v>
                </c:pt>
                <c:pt idx="10">
                  <c:v>124.7</c:v>
                </c:pt>
                <c:pt idx="11">
                  <c:v>125.3</c:v>
                </c:pt>
                <c:pt idx="12">
                  <c:v>124.5</c:v>
                </c:pt>
                <c:pt idx="13">
                  <c:v>124.5</c:v>
                </c:pt>
                <c:pt idx="14">
                  <c:v>124.6</c:v>
                </c:pt>
                <c:pt idx="15">
                  <c:v>123.4</c:v>
                </c:pt>
                <c:pt idx="16">
                  <c:v>122.6</c:v>
                </c:pt>
                <c:pt idx="17">
                  <c:v>123.7</c:v>
                </c:pt>
                <c:pt idx="18">
                  <c:v>124</c:v>
                </c:pt>
                <c:pt idx="19">
                  <c:v>123.4</c:v>
                </c:pt>
                <c:pt idx="20">
                  <c:v>123.9</c:v>
                </c:pt>
                <c:pt idx="21">
                  <c:v>123.8</c:v>
                </c:pt>
                <c:pt idx="22">
                  <c:v>122.5</c:v>
                </c:pt>
                <c:pt idx="23">
                  <c:v>123.8</c:v>
                </c:pt>
                <c:pt idx="24">
                  <c:v>123.9</c:v>
                </c:pt>
                <c:pt idx="25">
                  <c:v>123.3</c:v>
                </c:pt>
                <c:pt idx="26">
                  <c:v>122.3</c:v>
                </c:pt>
                <c:pt idx="27">
                  <c:v>122.1</c:v>
                </c:pt>
                <c:pt idx="28">
                  <c:v>122.6</c:v>
                </c:pt>
                <c:pt idx="29">
                  <c:v>122.5</c:v>
                </c:pt>
                <c:pt idx="30">
                  <c:v>122.6</c:v>
                </c:pt>
                <c:pt idx="31">
                  <c:v>122.7</c:v>
                </c:pt>
                <c:pt idx="32">
                  <c:v>123.1</c:v>
                </c:pt>
                <c:pt idx="33">
                  <c:v>122.7</c:v>
                </c:pt>
                <c:pt idx="34">
                  <c:v>122</c:v>
                </c:pt>
                <c:pt idx="35">
                  <c:v>122.6</c:v>
                </c:pt>
                <c:pt idx="36">
                  <c:v>123</c:v>
                </c:pt>
                <c:pt idx="37">
                  <c:v>122.8</c:v>
                </c:pt>
                <c:pt idx="38">
                  <c:v>122</c:v>
                </c:pt>
                <c:pt idx="39">
                  <c:v>122.3</c:v>
                </c:pt>
                <c:pt idx="40">
                  <c:v>122.9</c:v>
                </c:pt>
                <c:pt idx="41">
                  <c:v>122.7</c:v>
                </c:pt>
                <c:pt idx="42">
                  <c:v>122.6</c:v>
                </c:pt>
                <c:pt idx="43">
                  <c:v>122.6</c:v>
                </c:pt>
                <c:pt idx="44">
                  <c:v>123.1</c:v>
                </c:pt>
                <c:pt idx="45">
                  <c:v>123.4</c:v>
                </c:pt>
                <c:pt idx="46">
                  <c:v>123.6</c:v>
                </c:pt>
                <c:pt idx="47">
                  <c:v>123.6</c:v>
                </c:pt>
                <c:pt idx="48">
                  <c:v>123.1</c:v>
                </c:pt>
                <c:pt idx="49">
                  <c:v>124</c:v>
                </c:pt>
                <c:pt idx="50">
                  <c:v>124.5</c:v>
                </c:pt>
                <c:pt idx="51">
                  <c:v>132.19999999999999</c:v>
                </c:pt>
                <c:pt idx="52">
                  <c:v>132.9</c:v>
                </c:pt>
                <c:pt idx="53">
                  <c:v>132.4</c:v>
                </c:pt>
                <c:pt idx="54">
                  <c:v>133.19999999999999</c:v>
                </c:pt>
                <c:pt idx="55">
                  <c:v>135.1</c:v>
                </c:pt>
                <c:pt idx="56">
                  <c:v>135.5</c:v>
                </c:pt>
                <c:pt idx="57">
                  <c:v>135.69999999999999</c:v>
                </c:pt>
                <c:pt idx="58">
                  <c:v>136.5</c:v>
                </c:pt>
                <c:pt idx="59">
                  <c:v>137</c:v>
                </c:pt>
                <c:pt idx="60">
                  <c:v>137.4</c:v>
                </c:pt>
                <c:pt idx="61">
                  <c:v>137.5</c:v>
                </c:pt>
                <c:pt idx="62">
                  <c:v>138.30000000000001</c:v>
                </c:pt>
                <c:pt idx="63">
                  <c:v>138.1</c:v>
                </c:pt>
                <c:pt idx="64">
                  <c:v>139.4</c:v>
                </c:pt>
                <c:pt idx="65">
                  <c:v>138.30000000000001</c:v>
                </c:pt>
                <c:pt idx="66">
                  <c:v>137.9</c:v>
                </c:pt>
                <c:pt idx="67">
                  <c:v>137.80000000000001</c:v>
                </c:pt>
                <c:pt idx="68">
                  <c:v>138.19999999999999</c:v>
                </c:pt>
                <c:pt idx="69">
                  <c:v>137</c:v>
                </c:pt>
                <c:pt idx="70">
                  <c:v>137.1</c:v>
                </c:pt>
                <c:pt idx="71">
                  <c:v>127.9</c:v>
                </c:pt>
                <c:pt idx="72">
                  <c:v>128.1</c:v>
                </c:pt>
                <c:pt idx="73">
                  <c:v>128</c:v>
                </c:pt>
                <c:pt idx="74">
                  <c:v>126.1</c:v>
                </c:pt>
                <c:pt idx="75">
                  <c:v>126.4</c:v>
                </c:pt>
                <c:pt idx="76">
                  <c:v>126.7</c:v>
                </c:pt>
                <c:pt idx="77">
                  <c:v>126.8</c:v>
                </c:pt>
                <c:pt idx="78">
                  <c:v>125.5</c:v>
                </c:pt>
                <c:pt idx="79">
                  <c:v>126.4</c:v>
                </c:pt>
                <c:pt idx="80">
                  <c:v>126.6</c:v>
                </c:pt>
                <c:pt idx="81">
                  <c:v>126.6</c:v>
                </c:pt>
                <c:pt idx="82">
                  <c:v>125.1</c:v>
                </c:pt>
                <c:pt idx="83">
                  <c:v>126.4</c:v>
                </c:pt>
                <c:pt idx="84">
                  <c:v>126.5</c:v>
                </c:pt>
                <c:pt idx="85">
                  <c:v>125.5</c:v>
                </c:pt>
                <c:pt idx="86">
                  <c:v>125.3</c:v>
                </c:pt>
                <c:pt idx="87">
                  <c:v>125.1</c:v>
                </c:pt>
                <c:pt idx="88">
                  <c:v>127.1</c:v>
                </c:pt>
                <c:pt idx="89">
                  <c:v>125.3</c:v>
                </c:pt>
                <c:pt idx="90">
                  <c:v>125.2</c:v>
                </c:pt>
                <c:pt idx="91">
                  <c:v>124.8</c:v>
                </c:pt>
                <c:pt idx="92">
                  <c:v>125.2</c:v>
                </c:pt>
                <c:pt idx="93">
                  <c:v>124.9</c:v>
                </c:pt>
                <c:pt idx="94">
                  <c:v>123.4</c:v>
                </c:pt>
                <c:pt idx="95">
                  <c:v>123.8</c:v>
                </c:pt>
                <c:pt idx="96">
                  <c:v>122.8</c:v>
                </c:pt>
                <c:pt idx="97">
                  <c:v>124</c:v>
                </c:pt>
                <c:pt idx="98">
                  <c:v>123.3</c:v>
                </c:pt>
                <c:pt idx="99">
                  <c:v>125.5</c:v>
                </c:pt>
                <c:pt idx="100">
                  <c:v>125.9</c:v>
                </c:pt>
                <c:pt idx="101">
                  <c:v>123.9</c:v>
                </c:pt>
                <c:pt idx="102">
                  <c:v>123.6</c:v>
                </c:pt>
                <c:pt idx="103">
                  <c:v>123.2</c:v>
                </c:pt>
                <c:pt idx="104">
                  <c:v>123.3</c:v>
                </c:pt>
                <c:pt idx="105">
                  <c:v>123.3</c:v>
                </c:pt>
                <c:pt idx="106">
                  <c:v>124.4</c:v>
                </c:pt>
                <c:pt idx="107">
                  <c:v>126.3</c:v>
                </c:pt>
                <c:pt idx="108">
                  <c:v>127.5</c:v>
                </c:pt>
                <c:pt idx="109">
                  <c:v>126</c:v>
                </c:pt>
                <c:pt idx="110">
                  <c:v>127.2</c:v>
                </c:pt>
                <c:pt idx="111">
                  <c:v>131.4</c:v>
                </c:pt>
                <c:pt idx="112">
                  <c:v>133</c:v>
                </c:pt>
                <c:pt idx="113">
                  <c:v>134.6</c:v>
                </c:pt>
                <c:pt idx="114">
                  <c:v>134.80000000000001</c:v>
                </c:pt>
                <c:pt idx="115">
                  <c:v>134.9</c:v>
                </c:pt>
                <c:pt idx="116">
                  <c:v>136.1</c:v>
                </c:pt>
                <c:pt idx="117">
                  <c:v>138.19999999999999</c:v>
                </c:pt>
                <c:pt idx="118">
                  <c:v>135.4</c:v>
                </c:pt>
                <c:pt idx="119">
                  <c:v>135.9</c:v>
                </c:pt>
                <c:pt idx="120">
                  <c:v>135.1</c:v>
                </c:pt>
                <c:pt idx="121">
                  <c:v>134.80000000000001</c:v>
                </c:pt>
                <c:pt idx="122">
                  <c:v>133</c:v>
                </c:pt>
                <c:pt idx="123">
                  <c:v>134.1</c:v>
                </c:pt>
                <c:pt idx="124">
                  <c:v>133.9</c:v>
                </c:pt>
                <c:pt idx="125">
                  <c:v>134</c:v>
                </c:pt>
                <c:pt idx="126">
                  <c:v>133.4</c:v>
                </c:pt>
                <c:pt idx="127">
                  <c:v>131.30000000000001</c:v>
                </c:pt>
                <c:pt idx="128">
                  <c:v>131</c:v>
                </c:pt>
                <c:pt idx="129">
                  <c:v>131.1</c:v>
                </c:pt>
                <c:pt idx="130">
                  <c:v>129.1</c:v>
                </c:pt>
                <c:pt idx="131">
                  <c:v>129.1</c:v>
                </c:pt>
                <c:pt idx="132">
                  <c:v>127.9</c:v>
                </c:pt>
                <c:pt idx="133">
                  <c:v>125.9</c:v>
                </c:pt>
                <c:pt idx="134">
                  <c:v>125.4</c:v>
                </c:pt>
                <c:pt idx="135">
                  <c:v>125.5</c:v>
                </c:pt>
                <c:pt idx="136">
                  <c:v>126.5</c:v>
                </c:pt>
                <c:pt idx="137">
                  <c:v>125.4</c:v>
                </c:pt>
                <c:pt idx="138">
                  <c:v>125.8</c:v>
                </c:pt>
                <c:pt idx="139">
                  <c:v>124.7</c:v>
                </c:pt>
                <c:pt idx="140">
                  <c:v>124.2</c:v>
                </c:pt>
                <c:pt idx="141">
                  <c:v>124.3</c:v>
                </c:pt>
                <c:pt idx="142">
                  <c:v>125.2</c:v>
                </c:pt>
                <c:pt idx="143">
                  <c:v>123.3</c:v>
                </c:pt>
                <c:pt idx="144">
                  <c:v>124.8</c:v>
                </c:pt>
                <c:pt idx="145">
                  <c:v>123.8</c:v>
                </c:pt>
                <c:pt idx="146">
                  <c:v>125.8</c:v>
                </c:pt>
                <c:pt idx="147">
                  <c:v>124.7</c:v>
                </c:pt>
                <c:pt idx="148">
                  <c:v>124.9</c:v>
                </c:pt>
                <c:pt idx="149">
                  <c:v>124.6</c:v>
                </c:pt>
                <c:pt idx="150">
                  <c:v>125.4</c:v>
                </c:pt>
                <c:pt idx="151">
                  <c:v>125.5</c:v>
                </c:pt>
                <c:pt idx="152">
                  <c:v>126.1</c:v>
                </c:pt>
                <c:pt idx="153">
                  <c:v>126.4</c:v>
                </c:pt>
                <c:pt idx="154">
                  <c:v>126.2</c:v>
                </c:pt>
                <c:pt idx="155">
                  <c:v>126.7</c:v>
                </c:pt>
                <c:pt idx="156">
                  <c:v>125.4</c:v>
                </c:pt>
                <c:pt idx="157">
                  <c:v>125.4</c:v>
                </c:pt>
                <c:pt idx="158">
                  <c:v>124.5</c:v>
                </c:pt>
                <c:pt idx="159">
                  <c:v>128.30000000000001</c:v>
                </c:pt>
                <c:pt idx="160">
                  <c:v>125.1</c:v>
                </c:pt>
                <c:pt idx="161">
                  <c:v>126.5</c:v>
                </c:pt>
                <c:pt idx="162">
                  <c:v>124.8</c:v>
                </c:pt>
                <c:pt idx="163">
                  <c:v>125.9</c:v>
                </c:pt>
                <c:pt idx="164">
                  <c:v>125.6</c:v>
                </c:pt>
                <c:pt idx="165">
                  <c:v>125.6</c:v>
                </c:pt>
                <c:pt idx="166">
                  <c:v>126.9</c:v>
                </c:pt>
                <c:pt idx="167">
                  <c:v>127.6</c:v>
                </c:pt>
                <c:pt idx="168">
                  <c:v>126.7</c:v>
                </c:pt>
                <c:pt idx="169">
                  <c:v>126.7</c:v>
                </c:pt>
                <c:pt idx="170">
                  <c:v>129.9</c:v>
                </c:pt>
                <c:pt idx="171">
                  <c:v>130.1</c:v>
                </c:pt>
                <c:pt idx="172">
                  <c:v>129.9</c:v>
                </c:pt>
                <c:pt idx="173">
                  <c:v>130</c:v>
                </c:pt>
                <c:pt idx="174">
                  <c:v>130.69999999999999</c:v>
                </c:pt>
                <c:pt idx="175">
                  <c:v>130.6</c:v>
                </c:pt>
                <c:pt idx="176">
                  <c:v>131.1</c:v>
                </c:pt>
                <c:pt idx="177">
                  <c:v>132.4</c:v>
                </c:pt>
                <c:pt idx="178">
                  <c:v>132.1</c:v>
                </c:pt>
                <c:pt idx="179">
                  <c:v>132.9</c:v>
                </c:pt>
                <c:pt idx="180">
                  <c:v>132.69999999999999</c:v>
                </c:pt>
                <c:pt idx="181">
                  <c:v>134.80000000000001</c:v>
                </c:pt>
                <c:pt idx="182">
                  <c:v>133.30000000000001</c:v>
                </c:pt>
                <c:pt idx="183">
                  <c:v>134</c:v>
                </c:pt>
                <c:pt idx="184">
                  <c:v>133.19999999999999</c:v>
                </c:pt>
                <c:pt idx="185">
                  <c:v>133.69999999999999</c:v>
                </c:pt>
                <c:pt idx="186">
                  <c:v>135</c:v>
                </c:pt>
                <c:pt idx="187">
                  <c:v>133.9</c:v>
                </c:pt>
                <c:pt idx="188">
                  <c:v>134.5</c:v>
                </c:pt>
                <c:pt idx="189">
                  <c:v>134.1</c:v>
                </c:pt>
                <c:pt idx="190">
                  <c:v>133.6</c:v>
                </c:pt>
                <c:pt idx="191">
                  <c:v>135.9</c:v>
                </c:pt>
                <c:pt idx="192">
                  <c:v>135.30000000000001</c:v>
                </c:pt>
                <c:pt idx="193">
                  <c:v>135</c:v>
                </c:pt>
                <c:pt idx="194">
                  <c:v>135.4</c:v>
                </c:pt>
                <c:pt idx="195">
                  <c:v>133.5</c:v>
                </c:pt>
                <c:pt idx="196">
                  <c:v>132.19999999999999</c:v>
                </c:pt>
                <c:pt idx="197">
                  <c:v>134.69999999999999</c:v>
                </c:pt>
                <c:pt idx="198">
                  <c:v>136.6</c:v>
                </c:pt>
                <c:pt idx="199">
                  <c:v>135.19999999999999</c:v>
                </c:pt>
                <c:pt idx="200">
                  <c:v>134.30000000000001</c:v>
                </c:pt>
                <c:pt idx="201">
                  <c:v>136.5</c:v>
                </c:pt>
                <c:pt idx="202">
                  <c:v>135.30000000000001</c:v>
                </c:pt>
                <c:pt idx="203">
                  <c:v>132</c:v>
                </c:pt>
                <c:pt idx="204">
                  <c:v>133.19999999999999</c:v>
                </c:pt>
                <c:pt idx="205">
                  <c:v>134.6</c:v>
                </c:pt>
                <c:pt idx="206">
                  <c:v>133.19999999999999</c:v>
                </c:pt>
                <c:pt idx="207">
                  <c:v>134.5</c:v>
                </c:pt>
                <c:pt idx="208">
                  <c:v>133</c:v>
                </c:pt>
                <c:pt idx="209">
                  <c:v>133.1</c:v>
                </c:pt>
                <c:pt idx="210">
                  <c:v>133.19999999999999</c:v>
                </c:pt>
                <c:pt idx="211">
                  <c:v>133.19999999999999</c:v>
                </c:pt>
                <c:pt idx="212">
                  <c:v>132.5</c:v>
                </c:pt>
                <c:pt idx="213">
                  <c:v>133.6</c:v>
                </c:pt>
                <c:pt idx="214">
                  <c:v>133.5</c:v>
                </c:pt>
                <c:pt idx="215">
                  <c:v>133.9</c:v>
                </c:pt>
                <c:pt idx="216">
                  <c:v>134.9</c:v>
                </c:pt>
                <c:pt idx="217">
                  <c:v>136.6</c:v>
                </c:pt>
                <c:pt idx="218">
                  <c:v>135.69999999999999</c:v>
                </c:pt>
                <c:pt idx="219">
                  <c:v>136.1</c:v>
                </c:pt>
                <c:pt idx="220">
                  <c:v>136.5</c:v>
                </c:pt>
                <c:pt idx="221">
                  <c:v>138.19999999999999</c:v>
                </c:pt>
                <c:pt idx="222">
                  <c:v>140</c:v>
                </c:pt>
                <c:pt idx="223">
                  <c:v>141.4</c:v>
                </c:pt>
                <c:pt idx="224">
                  <c:v>139.30000000000001</c:v>
                </c:pt>
                <c:pt idx="225">
                  <c:v>139.5</c:v>
                </c:pt>
                <c:pt idx="226">
                  <c:v>138.19999999999999</c:v>
                </c:pt>
                <c:pt idx="227">
                  <c:v>137.5</c:v>
                </c:pt>
                <c:pt idx="228">
                  <c:v>136.80000000000001</c:v>
                </c:pt>
                <c:pt idx="229">
                  <c:v>137</c:v>
                </c:pt>
                <c:pt idx="230">
                  <c:v>136</c:v>
                </c:pt>
                <c:pt idx="231">
                  <c:v>136.30000000000001</c:v>
                </c:pt>
                <c:pt idx="232">
                  <c:v>137.80000000000001</c:v>
                </c:pt>
                <c:pt idx="233">
                  <c:v>137.1</c:v>
                </c:pt>
                <c:pt idx="234">
                  <c:v>136.5</c:v>
                </c:pt>
                <c:pt idx="235">
                  <c:v>137.1</c:v>
                </c:pt>
                <c:pt idx="236">
                  <c:v>138.6</c:v>
                </c:pt>
                <c:pt idx="237">
                  <c:v>137.5</c:v>
                </c:pt>
                <c:pt idx="238">
                  <c:v>137.19999999999999</c:v>
                </c:pt>
                <c:pt idx="239">
                  <c:v>136.80000000000001</c:v>
                </c:pt>
                <c:pt idx="240">
                  <c:v>136.5</c:v>
                </c:pt>
                <c:pt idx="241">
                  <c:v>136.19999999999999</c:v>
                </c:pt>
                <c:pt idx="242">
                  <c:v>136.80000000000001</c:v>
                </c:pt>
                <c:pt idx="243">
                  <c:v>134.30000000000001</c:v>
                </c:pt>
                <c:pt idx="244">
                  <c:v>136.80000000000001</c:v>
                </c:pt>
                <c:pt idx="245">
                  <c:v>137.1</c:v>
                </c:pt>
                <c:pt idx="246">
                  <c:v>135.80000000000001</c:v>
                </c:pt>
                <c:pt idx="247">
                  <c:v>136.30000000000001</c:v>
                </c:pt>
                <c:pt idx="248">
                  <c:v>135.30000000000001</c:v>
                </c:pt>
                <c:pt idx="249">
                  <c:v>136.6</c:v>
                </c:pt>
                <c:pt idx="250">
                  <c:v>135.6</c:v>
                </c:pt>
                <c:pt idx="251">
                  <c:v>135.5</c:v>
                </c:pt>
                <c:pt idx="252">
                  <c:v>135</c:v>
                </c:pt>
                <c:pt idx="253">
                  <c:v>135.9</c:v>
                </c:pt>
                <c:pt idx="254">
                  <c:v>136.19999999999999</c:v>
                </c:pt>
                <c:pt idx="255">
                  <c:v>137.19999999999999</c:v>
                </c:pt>
                <c:pt idx="256">
                  <c:v>135.69999999999999</c:v>
                </c:pt>
                <c:pt idx="257">
                  <c:v>136.1</c:v>
                </c:pt>
                <c:pt idx="258">
                  <c:v>136</c:v>
                </c:pt>
                <c:pt idx="259">
                  <c:v>135.5</c:v>
                </c:pt>
                <c:pt idx="260">
                  <c:v>135.69999999999999</c:v>
                </c:pt>
                <c:pt idx="261">
                  <c:v>135.19999999999999</c:v>
                </c:pt>
                <c:pt idx="262">
                  <c:v>135.9</c:v>
                </c:pt>
                <c:pt idx="263">
                  <c:v>135.1</c:v>
                </c:pt>
                <c:pt idx="264">
                  <c:v>136</c:v>
                </c:pt>
                <c:pt idx="265">
                  <c:v>135.1</c:v>
                </c:pt>
                <c:pt idx="266">
                  <c:v>137.4</c:v>
                </c:pt>
                <c:pt idx="267">
                  <c:v>134.4</c:v>
                </c:pt>
                <c:pt idx="268">
                  <c:v>138.19999999999999</c:v>
                </c:pt>
                <c:pt idx="269">
                  <c:v>141.1</c:v>
                </c:pt>
                <c:pt idx="270">
                  <c:v>134.30000000000001</c:v>
                </c:pt>
                <c:pt idx="271">
                  <c:v>134.30000000000001</c:v>
                </c:pt>
                <c:pt idx="272">
                  <c:v>134.19999999999999</c:v>
                </c:pt>
                <c:pt idx="273">
                  <c:v>135.5</c:v>
                </c:pt>
                <c:pt idx="274">
                  <c:v>136</c:v>
                </c:pt>
                <c:pt idx="275">
                  <c:v>136.80000000000001</c:v>
                </c:pt>
                <c:pt idx="276">
                  <c:v>137.6</c:v>
                </c:pt>
                <c:pt idx="277">
                  <c:v>137.9</c:v>
                </c:pt>
                <c:pt idx="278">
                  <c:v>139.19999999999999</c:v>
                </c:pt>
                <c:pt idx="279">
                  <c:v>139.1</c:v>
                </c:pt>
                <c:pt idx="280">
                  <c:v>140.6</c:v>
                </c:pt>
                <c:pt idx="281">
                  <c:v>140.5</c:v>
                </c:pt>
                <c:pt idx="282">
                  <c:v>141.6</c:v>
                </c:pt>
                <c:pt idx="283">
                  <c:v>141.69999999999999</c:v>
                </c:pt>
                <c:pt idx="284">
                  <c:v>144.1</c:v>
                </c:pt>
                <c:pt idx="285">
                  <c:v>144</c:v>
                </c:pt>
                <c:pt idx="286">
                  <c:v>142.80000000000001</c:v>
                </c:pt>
                <c:pt idx="287">
                  <c:v>142.69999999999999</c:v>
                </c:pt>
                <c:pt idx="288">
                  <c:v>143.5</c:v>
                </c:pt>
                <c:pt idx="289">
                  <c:v>144</c:v>
                </c:pt>
                <c:pt idx="290">
                  <c:v>143.69999999999999</c:v>
                </c:pt>
                <c:pt idx="291">
                  <c:v>142.69999999999999</c:v>
                </c:pt>
                <c:pt idx="292">
                  <c:v>142.9</c:v>
                </c:pt>
                <c:pt idx="293">
                  <c:v>143.19999999999999</c:v>
                </c:pt>
                <c:pt idx="294">
                  <c:v>143.1</c:v>
                </c:pt>
                <c:pt idx="295">
                  <c:v>145.6</c:v>
                </c:pt>
                <c:pt idx="296">
                  <c:v>143.4</c:v>
                </c:pt>
                <c:pt idx="297">
                  <c:v>143.9</c:v>
                </c:pt>
                <c:pt idx="298">
                  <c:v>143.9</c:v>
                </c:pt>
                <c:pt idx="299">
                  <c:v>144</c:v>
                </c:pt>
                <c:pt idx="300">
                  <c:v>143.5</c:v>
                </c:pt>
                <c:pt idx="301">
                  <c:v>145.1</c:v>
                </c:pt>
                <c:pt idx="302">
                  <c:v>144.80000000000001</c:v>
                </c:pt>
                <c:pt idx="303">
                  <c:v>143.6</c:v>
                </c:pt>
                <c:pt idx="304">
                  <c:v>142.9</c:v>
                </c:pt>
                <c:pt idx="305">
                  <c:v>142.5</c:v>
                </c:pt>
                <c:pt idx="306">
                  <c:v>142.9</c:v>
                </c:pt>
                <c:pt idx="307">
                  <c:v>142.9</c:v>
                </c:pt>
                <c:pt idx="308">
                  <c:v>143.69999999999999</c:v>
                </c:pt>
                <c:pt idx="309">
                  <c:v>143.80000000000001</c:v>
                </c:pt>
                <c:pt idx="310">
                  <c:v>143.30000000000001</c:v>
                </c:pt>
                <c:pt idx="311">
                  <c:v>143.5</c:v>
                </c:pt>
                <c:pt idx="312">
                  <c:v>143.6</c:v>
                </c:pt>
                <c:pt idx="313">
                  <c:v>144</c:v>
                </c:pt>
                <c:pt idx="314">
                  <c:v>144.1</c:v>
                </c:pt>
                <c:pt idx="315">
                  <c:v>143.4</c:v>
                </c:pt>
                <c:pt idx="316">
                  <c:v>146.1</c:v>
                </c:pt>
                <c:pt idx="317">
                  <c:v>146.1</c:v>
                </c:pt>
                <c:pt idx="318">
                  <c:v>145.80000000000001</c:v>
                </c:pt>
                <c:pt idx="319">
                  <c:v>145</c:v>
                </c:pt>
                <c:pt idx="320">
                  <c:v>145.69999999999999</c:v>
                </c:pt>
                <c:pt idx="321">
                  <c:v>146.1</c:v>
                </c:pt>
                <c:pt idx="322">
                  <c:v>148.9</c:v>
                </c:pt>
                <c:pt idx="323">
                  <c:v>148.6</c:v>
                </c:pt>
                <c:pt idx="324">
                  <c:v>148.19999999999999</c:v>
                </c:pt>
                <c:pt idx="325">
                  <c:v>148.9</c:v>
                </c:pt>
                <c:pt idx="326">
                  <c:v>149</c:v>
                </c:pt>
                <c:pt idx="327">
                  <c:v>150.19999999999999</c:v>
                </c:pt>
                <c:pt idx="328">
                  <c:v>150.9</c:v>
                </c:pt>
                <c:pt idx="329">
                  <c:v>151.1</c:v>
                </c:pt>
                <c:pt idx="330">
                  <c:v>151.1</c:v>
                </c:pt>
                <c:pt idx="331">
                  <c:v>151.69999999999999</c:v>
                </c:pt>
                <c:pt idx="332">
                  <c:v>151.80000000000001</c:v>
                </c:pt>
                <c:pt idx="333">
                  <c:v>151.69999999999999</c:v>
                </c:pt>
                <c:pt idx="334">
                  <c:v>152.30000000000001</c:v>
                </c:pt>
                <c:pt idx="335">
                  <c:v>152.69999999999999</c:v>
                </c:pt>
                <c:pt idx="336">
                  <c:v>152.19999999999999</c:v>
                </c:pt>
                <c:pt idx="337">
                  <c:v>152.19999999999999</c:v>
                </c:pt>
                <c:pt idx="338">
                  <c:v>152.69999999999999</c:v>
                </c:pt>
                <c:pt idx="339">
                  <c:v>153.1</c:v>
                </c:pt>
                <c:pt idx="340">
                  <c:v>152.4</c:v>
                </c:pt>
                <c:pt idx="341">
                  <c:v>151.69999999999999</c:v>
                </c:pt>
                <c:pt idx="342">
                  <c:v>152.30000000000001</c:v>
                </c:pt>
                <c:pt idx="343">
                  <c:v>149.69999999999999</c:v>
                </c:pt>
                <c:pt idx="344">
                  <c:v>149.1</c:v>
                </c:pt>
                <c:pt idx="345">
                  <c:v>149.19999999999999</c:v>
                </c:pt>
                <c:pt idx="346">
                  <c:v>147.80000000000001</c:v>
                </c:pt>
                <c:pt idx="347">
                  <c:v>149.19999999999999</c:v>
                </c:pt>
                <c:pt idx="348">
                  <c:v>150.30000000000001</c:v>
                </c:pt>
                <c:pt idx="349">
                  <c:v>151.6</c:v>
                </c:pt>
                <c:pt idx="350">
                  <c:v>150.30000000000001</c:v>
                </c:pt>
                <c:pt idx="351">
                  <c:v>150.6</c:v>
                </c:pt>
                <c:pt idx="352">
                  <c:v>151.19999999999999</c:v>
                </c:pt>
                <c:pt idx="353">
                  <c:v>151.6</c:v>
                </c:pt>
                <c:pt idx="354">
                  <c:v>151.69999999999999</c:v>
                </c:pt>
                <c:pt idx="355">
                  <c:v>153.5</c:v>
                </c:pt>
                <c:pt idx="356">
                  <c:v>154.19999999999999</c:v>
                </c:pt>
                <c:pt idx="357">
                  <c:v>152.30000000000001</c:v>
                </c:pt>
                <c:pt idx="358">
                  <c:v>152.80000000000001</c:v>
                </c:pt>
                <c:pt idx="359">
                  <c:v>152.5</c:v>
                </c:pt>
                <c:pt idx="360">
                  <c:v>152.4</c:v>
                </c:pt>
                <c:pt idx="361">
                  <c:v>152.1</c:v>
                </c:pt>
                <c:pt idx="362">
                  <c:v>152.9</c:v>
                </c:pt>
                <c:pt idx="363">
                  <c:v>152.4</c:v>
                </c:pt>
                <c:pt idx="364">
                  <c:v>151.80000000000001</c:v>
                </c:pt>
                <c:pt idx="365">
                  <c:v>152.1</c:v>
                </c:pt>
                <c:pt idx="366">
                  <c:v>152</c:v>
                </c:pt>
                <c:pt idx="367">
                  <c:v>152.19999999999999</c:v>
                </c:pt>
                <c:pt idx="368">
                  <c:v>151.6</c:v>
                </c:pt>
                <c:pt idx="369">
                  <c:v>150.80000000000001</c:v>
                </c:pt>
                <c:pt idx="370">
                  <c:v>153.9</c:v>
                </c:pt>
                <c:pt idx="371">
                  <c:v>151</c:v>
                </c:pt>
                <c:pt idx="372">
                  <c:v>151.69999999999999</c:v>
                </c:pt>
                <c:pt idx="373">
                  <c:v>151.5</c:v>
                </c:pt>
                <c:pt idx="374">
                  <c:v>151.30000000000001</c:v>
                </c:pt>
                <c:pt idx="375">
                  <c:v>151.6</c:v>
                </c:pt>
                <c:pt idx="376">
                  <c:v>151.9</c:v>
                </c:pt>
                <c:pt idx="377">
                  <c:v>152.9</c:v>
                </c:pt>
                <c:pt idx="378">
                  <c:v>151.19999999999999</c:v>
                </c:pt>
                <c:pt idx="379">
                  <c:v>151.19999999999999</c:v>
                </c:pt>
                <c:pt idx="380">
                  <c:v>150.6</c:v>
                </c:pt>
                <c:pt idx="381">
                  <c:v>149.80000000000001</c:v>
                </c:pt>
                <c:pt idx="382">
                  <c:v>149.69999999999999</c:v>
                </c:pt>
                <c:pt idx="383">
                  <c:v>149.80000000000001</c:v>
                </c:pt>
                <c:pt idx="384">
                  <c:v>149.9</c:v>
                </c:pt>
                <c:pt idx="385">
                  <c:v>148.6</c:v>
                </c:pt>
                <c:pt idx="386">
                  <c:v>149.9</c:v>
                </c:pt>
                <c:pt idx="387">
                  <c:v>149.4</c:v>
                </c:pt>
                <c:pt idx="388">
                  <c:v>149.19999999999999</c:v>
                </c:pt>
                <c:pt idx="389">
                  <c:v>149.30000000000001</c:v>
                </c:pt>
                <c:pt idx="390">
                  <c:v>149.6</c:v>
                </c:pt>
                <c:pt idx="391">
                  <c:v>150.1</c:v>
                </c:pt>
                <c:pt idx="392">
                  <c:v>148.9</c:v>
                </c:pt>
                <c:pt idx="393">
                  <c:v>148.80000000000001</c:v>
                </c:pt>
                <c:pt idx="394">
                  <c:v>148.6</c:v>
                </c:pt>
                <c:pt idx="395">
                  <c:v>148</c:v>
                </c:pt>
                <c:pt idx="396">
                  <c:v>147.6</c:v>
                </c:pt>
                <c:pt idx="397">
                  <c:v>147.6</c:v>
                </c:pt>
                <c:pt idx="398">
                  <c:v>148.30000000000001</c:v>
                </c:pt>
                <c:pt idx="399">
                  <c:v>150.80000000000001</c:v>
                </c:pt>
                <c:pt idx="400">
                  <c:v>151</c:v>
                </c:pt>
                <c:pt idx="401">
                  <c:v>151.1</c:v>
                </c:pt>
                <c:pt idx="402">
                  <c:v>151.19999999999999</c:v>
                </c:pt>
                <c:pt idx="403">
                  <c:v>151.80000000000001</c:v>
                </c:pt>
                <c:pt idx="404">
                  <c:v>150</c:v>
                </c:pt>
                <c:pt idx="405">
                  <c:v>144.69999999999999</c:v>
                </c:pt>
                <c:pt idx="406">
                  <c:v>148.9</c:v>
                </c:pt>
                <c:pt idx="407">
                  <c:v>148.80000000000001</c:v>
                </c:pt>
                <c:pt idx="408">
                  <c:v>148.69999999999999</c:v>
                </c:pt>
                <c:pt idx="409">
                  <c:v>149.6</c:v>
                </c:pt>
                <c:pt idx="410">
                  <c:v>149.9</c:v>
                </c:pt>
                <c:pt idx="411">
                  <c:v>149.5</c:v>
                </c:pt>
                <c:pt idx="412">
                  <c:v>149.6</c:v>
                </c:pt>
                <c:pt idx="413">
                  <c:v>149.5</c:v>
                </c:pt>
                <c:pt idx="414">
                  <c:v>150.80000000000001</c:v>
                </c:pt>
                <c:pt idx="415">
                  <c:v>150.9</c:v>
                </c:pt>
                <c:pt idx="416">
                  <c:v>151</c:v>
                </c:pt>
                <c:pt idx="417">
                  <c:v>150.9</c:v>
                </c:pt>
                <c:pt idx="418">
                  <c:v>151.30000000000001</c:v>
                </c:pt>
                <c:pt idx="419">
                  <c:v>151</c:v>
                </c:pt>
                <c:pt idx="420">
                  <c:v>150</c:v>
                </c:pt>
                <c:pt idx="421">
                  <c:v>149.5</c:v>
                </c:pt>
                <c:pt idx="422">
                  <c:v>148.9</c:v>
                </c:pt>
                <c:pt idx="423">
                  <c:v>150.1</c:v>
                </c:pt>
                <c:pt idx="424">
                  <c:v>149.69999999999999</c:v>
                </c:pt>
                <c:pt idx="425">
                  <c:v>148.6</c:v>
                </c:pt>
                <c:pt idx="426">
                  <c:v>149.19999999999999</c:v>
                </c:pt>
                <c:pt idx="427">
                  <c:v>148.5</c:v>
                </c:pt>
                <c:pt idx="428">
                  <c:v>148.4</c:v>
                </c:pt>
                <c:pt idx="429">
                  <c:v>148</c:v>
                </c:pt>
                <c:pt idx="430">
                  <c:v>148.5</c:v>
                </c:pt>
                <c:pt idx="431">
                  <c:v>148.69999999999999</c:v>
                </c:pt>
                <c:pt idx="432">
                  <c:v>148.9</c:v>
                </c:pt>
                <c:pt idx="433">
                  <c:v>149.6</c:v>
                </c:pt>
                <c:pt idx="434">
                  <c:v>149.30000000000001</c:v>
                </c:pt>
                <c:pt idx="435">
                  <c:v>149.4</c:v>
                </c:pt>
                <c:pt idx="436">
                  <c:v>149.6</c:v>
                </c:pt>
                <c:pt idx="437">
                  <c:v>149.80000000000001</c:v>
                </c:pt>
                <c:pt idx="438">
                  <c:v>150.19999999999999</c:v>
                </c:pt>
                <c:pt idx="439">
                  <c:v>149.5</c:v>
                </c:pt>
                <c:pt idx="440">
                  <c:v>149.19999999999999</c:v>
                </c:pt>
                <c:pt idx="441">
                  <c:v>149.19999999999999</c:v>
                </c:pt>
                <c:pt idx="442">
                  <c:v>149.5</c:v>
                </c:pt>
                <c:pt idx="443">
                  <c:v>149.69999999999999</c:v>
                </c:pt>
                <c:pt idx="444">
                  <c:v>150.5</c:v>
                </c:pt>
                <c:pt idx="445">
                  <c:v>149.80000000000001</c:v>
                </c:pt>
                <c:pt idx="446">
                  <c:v>149</c:v>
                </c:pt>
                <c:pt idx="447">
                  <c:v>149.6</c:v>
                </c:pt>
                <c:pt idx="448">
                  <c:v>150</c:v>
                </c:pt>
                <c:pt idx="449">
                  <c:v>149.30000000000001</c:v>
                </c:pt>
                <c:pt idx="450">
                  <c:v>149.6</c:v>
                </c:pt>
                <c:pt idx="451">
                  <c:v>150.30000000000001</c:v>
                </c:pt>
                <c:pt idx="452">
                  <c:v>151.19999999999999</c:v>
                </c:pt>
                <c:pt idx="453">
                  <c:v>150.19999999999999</c:v>
                </c:pt>
                <c:pt idx="454">
                  <c:v>150.4</c:v>
                </c:pt>
                <c:pt idx="455">
                  <c:v>150.19999999999999</c:v>
                </c:pt>
                <c:pt idx="456">
                  <c:v>150.1</c:v>
                </c:pt>
                <c:pt idx="457">
                  <c:v>150.80000000000001</c:v>
                </c:pt>
                <c:pt idx="458">
                  <c:v>151</c:v>
                </c:pt>
                <c:pt idx="459">
                  <c:v>151.5</c:v>
                </c:pt>
                <c:pt idx="460">
                  <c:v>150.69999999999999</c:v>
                </c:pt>
                <c:pt idx="461">
                  <c:v>150.1</c:v>
                </c:pt>
                <c:pt idx="462">
                  <c:v>150.5</c:v>
                </c:pt>
                <c:pt idx="463">
                  <c:v>150.9</c:v>
                </c:pt>
                <c:pt idx="464">
                  <c:v>150.1</c:v>
                </c:pt>
                <c:pt idx="465">
                  <c:v>151.19999999999999</c:v>
                </c:pt>
                <c:pt idx="466">
                  <c:v>151.30000000000001</c:v>
                </c:pt>
                <c:pt idx="467">
                  <c:v>151.5</c:v>
                </c:pt>
                <c:pt idx="468">
                  <c:v>152</c:v>
                </c:pt>
                <c:pt idx="469">
                  <c:v>152.5</c:v>
                </c:pt>
                <c:pt idx="470">
                  <c:v>152.19999999999999</c:v>
                </c:pt>
                <c:pt idx="471">
                  <c:v>154.1</c:v>
                </c:pt>
                <c:pt idx="472">
                  <c:v>152.1</c:v>
                </c:pt>
                <c:pt idx="473">
                  <c:v>152.69999999999999</c:v>
                </c:pt>
                <c:pt idx="474">
                  <c:v>152.5</c:v>
                </c:pt>
                <c:pt idx="475">
                  <c:v>153.30000000000001</c:v>
                </c:pt>
                <c:pt idx="476">
                  <c:v>152.80000000000001</c:v>
                </c:pt>
                <c:pt idx="477">
                  <c:v>153.30000000000001</c:v>
                </c:pt>
                <c:pt idx="478">
                  <c:v>153.5</c:v>
                </c:pt>
                <c:pt idx="479">
                  <c:v>153.30000000000001</c:v>
                </c:pt>
                <c:pt idx="480">
                  <c:v>154</c:v>
                </c:pt>
                <c:pt idx="481">
                  <c:v>153.19999999999999</c:v>
                </c:pt>
                <c:pt idx="482">
                  <c:v>155.30000000000001</c:v>
                </c:pt>
                <c:pt idx="483">
                  <c:v>155.1</c:v>
                </c:pt>
                <c:pt idx="484">
                  <c:v>155</c:v>
                </c:pt>
                <c:pt idx="485">
                  <c:v>155.19999999999999</c:v>
                </c:pt>
                <c:pt idx="486">
                  <c:v>154.69999999999999</c:v>
                </c:pt>
                <c:pt idx="487">
                  <c:v>155.5</c:v>
                </c:pt>
                <c:pt idx="488">
                  <c:v>155</c:v>
                </c:pt>
                <c:pt idx="489">
                  <c:v>154.5</c:v>
                </c:pt>
                <c:pt idx="490">
                  <c:v>155.6</c:v>
                </c:pt>
                <c:pt idx="491">
                  <c:v>154.4</c:v>
                </c:pt>
                <c:pt idx="492">
                  <c:v>155.80000000000001</c:v>
                </c:pt>
                <c:pt idx="493">
                  <c:v>157.6</c:v>
                </c:pt>
                <c:pt idx="494">
                  <c:v>158.69999999999999</c:v>
                </c:pt>
                <c:pt idx="495">
                  <c:v>158.19999999999999</c:v>
                </c:pt>
                <c:pt idx="496">
                  <c:v>159.19999999999999</c:v>
                </c:pt>
                <c:pt idx="497">
                  <c:v>159.1</c:v>
                </c:pt>
                <c:pt idx="498">
                  <c:v>162.19999999999999</c:v>
                </c:pt>
                <c:pt idx="499">
                  <c:v>161.69999999999999</c:v>
                </c:pt>
                <c:pt idx="500">
                  <c:v>163.9</c:v>
                </c:pt>
                <c:pt idx="501">
                  <c:v>163.4</c:v>
                </c:pt>
                <c:pt idx="502">
                  <c:v>164.4</c:v>
                </c:pt>
                <c:pt idx="503">
                  <c:v>174.8</c:v>
                </c:pt>
                <c:pt idx="504">
                  <c:v>176</c:v>
                </c:pt>
                <c:pt idx="505">
                  <c:v>175.7</c:v>
                </c:pt>
                <c:pt idx="506">
                  <c:v>177.3</c:v>
                </c:pt>
                <c:pt idx="507">
                  <c:v>181.5</c:v>
                </c:pt>
                <c:pt idx="508">
                  <c:v>179.8</c:v>
                </c:pt>
                <c:pt idx="509">
                  <c:v>180</c:v>
                </c:pt>
                <c:pt idx="510">
                  <c:v>178.1</c:v>
                </c:pt>
                <c:pt idx="511">
                  <c:v>176.5</c:v>
                </c:pt>
                <c:pt idx="512">
                  <c:v>175.1</c:v>
                </c:pt>
                <c:pt idx="513">
                  <c:v>173.2</c:v>
                </c:pt>
                <c:pt idx="514">
                  <c:v>172.5</c:v>
                </c:pt>
                <c:pt idx="515">
                  <c:v>171.3</c:v>
                </c:pt>
                <c:pt idx="516">
                  <c:v>171.8</c:v>
                </c:pt>
                <c:pt idx="517">
                  <c:v>172</c:v>
                </c:pt>
                <c:pt idx="518">
                  <c:v>170.8</c:v>
                </c:pt>
                <c:pt idx="519">
                  <c:v>171.9</c:v>
                </c:pt>
                <c:pt idx="520">
                  <c:v>170.6</c:v>
                </c:pt>
                <c:pt idx="521">
                  <c:v>170.4</c:v>
                </c:pt>
                <c:pt idx="522">
                  <c:v>171.4</c:v>
                </c:pt>
                <c:pt idx="523">
                  <c:v>169.8</c:v>
                </c:pt>
                <c:pt idx="524">
                  <c:v>169.2</c:v>
                </c:pt>
                <c:pt idx="525">
                  <c:v>170</c:v>
                </c:pt>
                <c:pt idx="526">
                  <c:v>169.3</c:v>
                </c:pt>
                <c:pt idx="527">
                  <c:v>169.4</c:v>
                </c:pt>
                <c:pt idx="528">
                  <c:v>169.6</c:v>
                </c:pt>
                <c:pt idx="529">
                  <c:v>169.6</c:v>
                </c:pt>
                <c:pt idx="530">
                  <c:v>169.8</c:v>
                </c:pt>
                <c:pt idx="531">
                  <c:v>169.3</c:v>
                </c:pt>
                <c:pt idx="532">
                  <c:v>169.2</c:v>
                </c:pt>
                <c:pt idx="533">
                  <c:v>168.3</c:v>
                </c:pt>
                <c:pt idx="534">
                  <c:v>168.1</c:v>
                </c:pt>
                <c:pt idx="535">
                  <c:v>168.6</c:v>
                </c:pt>
                <c:pt idx="536">
                  <c:v>168.9</c:v>
                </c:pt>
                <c:pt idx="537">
                  <c:v>168.2</c:v>
                </c:pt>
                <c:pt idx="538">
                  <c:v>168</c:v>
                </c:pt>
                <c:pt idx="539">
                  <c:v>167.9</c:v>
                </c:pt>
                <c:pt idx="540">
                  <c:v>168</c:v>
                </c:pt>
                <c:pt idx="541">
                  <c:v>167.6</c:v>
                </c:pt>
                <c:pt idx="542">
                  <c:v>167.5</c:v>
                </c:pt>
                <c:pt idx="543">
                  <c:v>168.1</c:v>
                </c:pt>
                <c:pt idx="544">
                  <c:v>168.3</c:v>
                </c:pt>
                <c:pt idx="545">
                  <c:v>171</c:v>
                </c:pt>
                <c:pt idx="546">
                  <c:v>170.1</c:v>
                </c:pt>
                <c:pt idx="547">
                  <c:v>169.9</c:v>
                </c:pt>
                <c:pt idx="548">
                  <c:v>170.5</c:v>
                </c:pt>
                <c:pt idx="549">
                  <c:v>170.2</c:v>
                </c:pt>
                <c:pt idx="550">
                  <c:v>170.4</c:v>
                </c:pt>
                <c:pt idx="551">
                  <c:v>171.3</c:v>
                </c:pt>
                <c:pt idx="552">
                  <c:v>169.6</c:v>
                </c:pt>
                <c:pt idx="553">
                  <c:v>169.2</c:v>
                </c:pt>
                <c:pt idx="554">
                  <c:v>169</c:v>
                </c:pt>
                <c:pt idx="555">
                  <c:v>168.9</c:v>
                </c:pt>
                <c:pt idx="556">
                  <c:v>168.7</c:v>
                </c:pt>
                <c:pt idx="557">
                  <c:v>168.3</c:v>
                </c:pt>
                <c:pt idx="558">
                  <c:v>168.6</c:v>
                </c:pt>
                <c:pt idx="559">
                  <c:v>168.1</c:v>
                </c:pt>
                <c:pt idx="560">
                  <c:v>167.9</c:v>
                </c:pt>
                <c:pt idx="561">
                  <c:v>167.1</c:v>
                </c:pt>
                <c:pt idx="562">
                  <c:v>166.6</c:v>
                </c:pt>
                <c:pt idx="563">
                  <c:v>166.8</c:v>
                </c:pt>
                <c:pt idx="564">
                  <c:v>166.7</c:v>
                </c:pt>
                <c:pt idx="565">
                  <c:v>166.1</c:v>
                </c:pt>
                <c:pt idx="566">
                  <c:v>164.7</c:v>
                </c:pt>
                <c:pt idx="567">
                  <c:v>165.2</c:v>
                </c:pt>
                <c:pt idx="568">
                  <c:v>164.5</c:v>
                </c:pt>
                <c:pt idx="569">
                  <c:v>164</c:v>
                </c:pt>
                <c:pt idx="570">
                  <c:v>164</c:v>
                </c:pt>
                <c:pt idx="571">
                  <c:v>163.6</c:v>
                </c:pt>
                <c:pt idx="572">
                  <c:v>163.1</c:v>
                </c:pt>
                <c:pt idx="573">
                  <c:v>162.9</c:v>
                </c:pt>
                <c:pt idx="574">
                  <c:v>163.19999999999999</c:v>
                </c:pt>
                <c:pt idx="575">
                  <c:v>163.69999999999999</c:v>
                </c:pt>
                <c:pt idx="576">
                  <c:v>163.69999999999999</c:v>
                </c:pt>
                <c:pt idx="577">
                  <c:v>163.69999999999999</c:v>
                </c:pt>
                <c:pt idx="578">
                  <c:v>164.1</c:v>
                </c:pt>
                <c:pt idx="579">
                  <c:v>163.30000000000001</c:v>
                </c:pt>
                <c:pt idx="580">
                  <c:v>163</c:v>
                </c:pt>
                <c:pt idx="581">
                  <c:v>163.5</c:v>
                </c:pt>
                <c:pt idx="582">
                  <c:v>162.9</c:v>
                </c:pt>
                <c:pt idx="583">
                  <c:v>161.19999999999999</c:v>
                </c:pt>
                <c:pt idx="584">
                  <c:v>160.69999999999999</c:v>
                </c:pt>
                <c:pt idx="585">
                  <c:v>161.19999999999999</c:v>
                </c:pt>
                <c:pt idx="586">
                  <c:v>160.6</c:v>
                </c:pt>
                <c:pt idx="587">
                  <c:v>159.80000000000001</c:v>
                </c:pt>
                <c:pt idx="588">
                  <c:v>161</c:v>
                </c:pt>
                <c:pt idx="589">
                  <c:v>160.5</c:v>
                </c:pt>
                <c:pt idx="590">
                  <c:v>161.30000000000001</c:v>
                </c:pt>
                <c:pt idx="591">
                  <c:v>161.6</c:v>
                </c:pt>
                <c:pt idx="592">
                  <c:v>160</c:v>
                </c:pt>
                <c:pt idx="593">
                  <c:v>160.9</c:v>
                </c:pt>
                <c:pt idx="594">
                  <c:v>160.4</c:v>
                </c:pt>
                <c:pt idx="595">
                  <c:v>160.19999999999999</c:v>
                </c:pt>
                <c:pt idx="596">
                  <c:v>160.30000000000001</c:v>
                </c:pt>
                <c:pt idx="597">
                  <c:v>160.1</c:v>
                </c:pt>
                <c:pt idx="598">
                  <c:v>160.9</c:v>
                </c:pt>
                <c:pt idx="599">
                  <c:v>160.80000000000001</c:v>
                </c:pt>
                <c:pt idx="600">
                  <c:v>161</c:v>
                </c:pt>
                <c:pt idx="601">
                  <c:v>160.80000000000001</c:v>
                </c:pt>
                <c:pt idx="602">
                  <c:v>161.5</c:v>
                </c:pt>
                <c:pt idx="603">
                  <c:v>161.5</c:v>
                </c:pt>
                <c:pt idx="604">
                  <c:v>162.1</c:v>
                </c:pt>
                <c:pt idx="605">
                  <c:v>161.4</c:v>
                </c:pt>
                <c:pt idx="606">
                  <c:v>161.4</c:v>
                </c:pt>
                <c:pt idx="607">
                  <c:v>161.5</c:v>
                </c:pt>
                <c:pt idx="608">
                  <c:v>162.1</c:v>
                </c:pt>
                <c:pt idx="609">
                  <c:v>162</c:v>
                </c:pt>
                <c:pt idx="610">
                  <c:v>162.5</c:v>
                </c:pt>
                <c:pt idx="611">
                  <c:v>162.80000000000001</c:v>
                </c:pt>
                <c:pt idx="612">
                  <c:v>163.4</c:v>
                </c:pt>
                <c:pt idx="613">
                  <c:v>162</c:v>
                </c:pt>
                <c:pt idx="614">
                  <c:v>161.9</c:v>
                </c:pt>
                <c:pt idx="615">
                  <c:v>161.69999999999999</c:v>
                </c:pt>
                <c:pt idx="616">
                  <c:v>161.9</c:v>
                </c:pt>
                <c:pt idx="617">
                  <c:v>161.80000000000001</c:v>
                </c:pt>
                <c:pt idx="618">
                  <c:v>163</c:v>
                </c:pt>
                <c:pt idx="619">
                  <c:v>162.6</c:v>
                </c:pt>
                <c:pt idx="620">
                  <c:v>162.1</c:v>
                </c:pt>
                <c:pt idx="621">
                  <c:v>163.1</c:v>
                </c:pt>
                <c:pt idx="622">
                  <c:v>163.80000000000001</c:v>
                </c:pt>
                <c:pt idx="623">
                  <c:v>164.2</c:v>
                </c:pt>
                <c:pt idx="624">
                  <c:v>163.5</c:v>
                </c:pt>
                <c:pt idx="625">
                  <c:v>163.80000000000001</c:v>
                </c:pt>
                <c:pt idx="626">
                  <c:v>163.69999999999999</c:v>
                </c:pt>
                <c:pt idx="627">
                  <c:v>163.5</c:v>
                </c:pt>
                <c:pt idx="628">
                  <c:v>162.80000000000001</c:v>
                </c:pt>
                <c:pt idx="629">
                  <c:v>163.4</c:v>
                </c:pt>
                <c:pt idx="630">
                  <c:v>162.69999999999999</c:v>
                </c:pt>
                <c:pt idx="631">
                  <c:v>163.4</c:v>
                </c:pt>
                <c:pt idx="632">
                  <c:v>162.5</c:v>
                </c:pt>
                <c:pt idx="633">
                  <c:v>162.69999999999999</c:v>
                </c:pt>
                <c:pt idx="634">
                  <c:v>162.6</c:v>
                </c:pt>
                <c:pt idx="635">
                  <c:v>162.80000000000001</c:v>
                </c:pt>
                <c:pt idx="636">
                  <c:v>162.19999999999999</c:v>
                </c:pt>
                <c:pt idx="637">
                  <c:v>161.5</c:v>
                </c:pt>
                <c:pt idx="638">
                  <c:v>162.1</c:v>
                </c:pt>
                <c:pt idx="639">
                  <c:v>160.9</c:v>
                </c:pt>
                <c:pt idx="640">
                  <c:v>161.1</c:v>
                </c:pt>
                <c:pt idx="641">
                  <c:v>161.69999999999999</c:v>
                </c:pt>
                <c:pt idx="642">
                  <c:v>161.80000000000001</c:v>
                </c:pt>
                <c:pt idx="643">
                  <c:v>162.30000000000001</c:v>
                </c:pt>
                <c:pt idx="644">
                  <c:v>163.1</c:v>
                </c:pt>
                <c:pt idx="645">
                  <c:v>162.1</c:v>
                </c:pt>
                <c:pt idx="646">
                  <c:v>162.80000000000001</c:v>
                </c:pt>
                <c:pt idx="647">
                  <c:v>161.5</c:v>
                </c:pt>
                <c:pt idx="648">
                  <c:v>164.9</c:v>
                </c:pt>
                <c:pt idx="649">
                  <c:v>163.9</c:v>
                </c:pt>
                <c:pt idx="650">
                  <c:v>164.6</c:v>
                </c:pt>
                <c:pt idx="651">
                  <c:v>164.3</c:v>
                </c:pt>
                <c:pt idx="652">
                  <c:v>165.4</c:v>
                </c:pt>
                <c:pt idx="653">
                  <c:v>163.69999999999999</c:v>
                </c:pt>
                <c:pt idx="654">
                  <c:v>163.80000000000001</c:v>
                </c:pt>
                <c:pt idx="655">
                  <c:v>164.7</c:v>
                </c:pt>
                <c:pt idx="656">
                  <c:v>163.9</c:v>
                </c:pt>
                <c:pt idx="657">
                  <c:v>162.1</c:v>
                </c:pt>
                <c:pt idx="658">
                  <c:v>161.30000000000001</c:v>
                </c:pt>
                <c:pt idx="659">
                  <c:v>162.1</c:v>
                </c:pt>
                <c:pt idx="660">
                  <c:v>162</c:v>
                </c:pt>
                <c:pt idx="661">
                  <c:v>161.1</c:v>
                </c:pt>
                <c:pt idx="662">
                  <c:v>160.9</c:v>
                </c:pt>
                <c:pt idx="663">
                  <c:v>161.19999999999999</c:v>
                </c:pt>
                <c:pt idx="664">
                  <c:v>160.9</c:v>
                </c:pt>
                <c:pt idx="665">
                  <c:v>159.1</c:v>
                </c:pt>
                <c:pt idx="666">
                  <c:v>159.1</c:v>
                </c:pt>
                <c:pt idx="667">
                  <c:v>158.9</c:v>
                </c:pt>
                <c:pt idx="668">
                  <c:v>158.9</c:v>
                </c:pt>
                <c:pt idx="669">
                  <c:v>158</c:v>
                </c:pt>
                <c:pt idx="670">
                  <c:v>157.69999999999999</c:v>
                </c:pt>
                <c:pt idx="671">
                  <c:v>158.30000000000001</c:v>
                </c:pt>
                <c:pt idx="672">
                  <c:v>157.80000000000001</c:v>
                </c:pt>
                <c:pt idx="673">
                  <c:v>157.5</c:v>
                </c:pt>
                <c:pt idx="674">
                  <c:v>156.4</c:v>
                </c:pt>
                <c:pt idx="675">
                  <c:v>156.80000000000001</c:v>
                </c:pt>
                <c:pt idx="676">
                  <c:v>156.4</c:v>
                </c:pt>
                <c:pt idx="677">
                  <c:v>156.1</c:v>
                </c:pt>
                <c:pt idx="678">
                  <c:v>155.80000000000001</c:v>
                </c:pt>
                <c:pt idx="679">
                  <c:v>154.30000000000001</c:v>
                </c:pt>
                <c:pt idx="680">
                  <c:v>155.1</c:v>
                </c:pt>
                <c:pt idx="681">
                  <c:v>154.69999999999999</c:v>
                </c:pt>
                <c:pt idx="682">
                  <c:v>153.6</c:v>
                </c:pt>
                <c:pt idx="683">
                  <c:v>153.5</c:v>
                </c:pt>
                <c:pt idx="684">
                  <c:v>152.6</c:v>
                </c:pt>
                <c:pt idx="685">
                  <c:v>151.5</c:v>
                </c:pt>
                <c:pt idx="686">
                  <c:v>151.30000000000001</c:v>
                </c:pt>
                <c:pt idx="687">
                  <c:v>150.30000000000001</c:v>
                </c:pt>
                <c:pt idx="688">
                  <c:v>150.5</c:v>
                </c:pt>
                <c:pt idx="689">
                  <c:v>149.30000000000001</c:v>
                </c:pt>
                <c:pt idx="690">
                  <c:v>150.30000000000001</c:v>
                </c:pt>
                <c:pt idx="691">
                  <c:v>149.1</c:v>
                </c:pt>
                <c:pt idx="692">
                  <c:v>148</c:v>
                </c:pt>
                <c:pt idx="693">
                  <c:v>147.9</c:v>
                </c:pt>
                <c:pt idx="694">
                  <c:v>149</c:v>
                </c:pt>
                <c:pt idx="695">
                  <c:v>147.6</c:v>
                </c:pt>
                <c:pt idx="696">
                  <c:v>148.30000000000001</c:v>
                </c:pt>
                <c:pt idx="697">
                  <c:v>147.69999999999999</c:v>
                </c:pt>
                <c:pt idx="698">
                  <c:v>148.19999999999999</c:v>
                </c:pt>
                <c:pt idx="699">
                  <c:v>147.80000000000001</c:v>
                </c:pt>
                <c:pt idx="700">
                  <c:v>147.80000000000001</c:v>
                </c:pt>
                <c:pt idx="701">
                  <c:v>147.6</c:v>
                </c:pt>
                <c:pt idx="702">
                  <c:v>147.80000000000001</c:v>
                </c:pt>
                <c:pt idx="703">
                  <c:v>148.1</c:v>
                </c:pt>
                <c:pt idx="704">
                  <c:v>148.19999999999999</c:v>
                </c:pt>
                <c:pt idx="705">
                  <c:v>148.19999999999999</c:v>
                </c:pt>
                <c:pt idx="706">
                  <c:v>147.69999999999999</c:v>
                </c:pt>
                <c:pt idx="707">
                  <c:v>146.9</c:v>
                </c:pt>
                <c:pt idx="708">
                  <c:v>147.4</c:v>
                </c:pt>
                <c:pt idx="709">
                  <c:v>147.30000000000001</c:v>
                </c:pt>
                <c:pt idx="710">
                  <c:v>147.1</c:v>
                </c:pt>
                <c:pt idx="711">
                  <c:v>147.19999999999999</c:v>
                </c:pt>
                <c:pt idx="712">
                  <c:v>147.80000000000001</c:v>
                </c:pt>
                <c:pt idx="713">
                  <c:v>148</c:v>
                </c:pt>
                <c:pt idx="714">
                  <c:v>148.4</c:v>
                </c:pt>
                <c:pt idx="715">
                  <c:v>147.80000000000001</c:v>
                </c:pt>
                <c:pt idx="716">
                  <c:v>148.5</c:v>
                </c:pt>
                <c:pt idx="717">
                  <c:v>149</c:v>
                </c:pt>
                <c:pt idx="718">
                  <c:v>150.1</c:v>
                </c:pt>
                <c:pt idx="719">
                  <c:v>150.69999999999999</c:v>
                </c:pt>
                <c:pt idx="720">
                  <c:v>149.30000000000001</c:v>
                </c:pt>
                <c:pt idx="721">
                  <c:v>149.80000000000001</c:v>
                </c:pt>
                <c:pt idx="722">
                  <c:v>150.5</c:v>
                </c:pt>
                <c:pt idx="723">
                  <c:v>150.69999999999999</c:v>
                </c:pt>
                <c:pt idx="724">
                  <c:v>149.9</c:v>
                </c:pt>
                <c:pt idx="725">
                  <c:v>150.5</c:v>
                </c:pt>
                <c:pt idx="726">
                  <c:v>150.5</c:v>
                </c:pt>
                <c:pt idx="727">
                  <c:v>151.6</c:v>
                </c:pt>
                <c:pt idx="728">
                  <c:v>152</c:v>
                </c:pt>
                <c:pt idx="729">
                  <c:v>152.1</c:v>
                </c:pt>
                <c:pt idx="730">
                  <c:v>152.6</c:v>
                </c:pt>
                <c:pt idx="731">
                  <c:v>153.19999999999999</c:v>
                </c:pt>
                <c:pt idx="732">
                  <c:v>152.9</c:v>
                </c:pt>
                <c:pt idx="733">
                  <c:v>153.30000000000001</c:v>
                </c:pt>
                <c:pt idx="734">
                  <c:v>154.1</c:v>
                </c:pt>
                <c:pt idx="735">
                  <c:v>153.80000000000001</c:v>
                </c:pt>
                <c:pt idx="736">
                  <c:v>154.19999999999999</c:v>
                </c:pt>
                <c:pt idx="737">
                  <c:v>155.19999999999999</c:v>
                </c:pt>
                <c:pt idx="738">
                  <c:v>155.30000000000001</c:v>
                </c:pt>
                <c:pt idx="739">
                  <c:v>155.69999999999999</c:v>
                </c:pt>
                <c:pt idx="740">
                  <c:v>156</c:v>
                </c:pt>
                <c:pt idx="741">
                  <c:v>157.5</c:v>
                </c:pt>
                <c:pt idx="742">
                  <c:v>158.30000000000001</c:v>
                </c:pt>
                <c:pt idx="743">
                  <c:v>159.1</c:v>
                </c:pt>
                <c:pt idx="744">
                  <c:v>159.9</c:v>
                </c:pt>
                <c:pt idx="745">
                  <c:v>159.4</c:v>
                </c:pt>
                <c:pt idx="746">
                  <c:v>160.80000000000001</c:v>
                </c:pt>
                <c:pt idx="747">
                  <c:v>161.4</c:v>
                </c:pt>
                <c:pt idx="748">
                  <c:v>162.6</c:v>
                </c:pt>
                <c:pt idx="749">
                  <c:v>163</c:v>
                </c:pt>
                <c:pt idx="750">
                  <c:v>154.6</c:v>
                </c:pt>
                <c:pt idx="751">
                  <c:v>163.5</c:v>
                </c:pt>
                <c:pt idx="752">
                  <c:v>163.80000000000001</c:v>
                </c:pt>
                <c:pt idx="753">
                  <c:v>162.30000000000001</c:v>
                </c:pt>
                <c:pt idx="754">
                  <c:v>161.4</c:v>
                </c:pt>
                <c:pt idx="755">
                  <c:v>160.9</c:v>
                </c:pt>
                <c:pt idx="756">
                  <c:v>160.30000000000001</c:v>
                </c:pt>
                <c:pt idx="757">
                  <c:v>158.6</c:v>
                </c:pt>
                <c:pt idx="758">
                  <c:v>158</c:v>
                </c:pt>
                <c:pt idx="759">
                  <c:v>158.4</c:v>
                </c:pt>
                <c:pt idx="760">
                  <c:v>157.9</c:v>
                </c:pt>
                <c:pt idx="761">
                  <c:v>157.9</c:v>
                </c:pt>
                <c:pt idx="762">
                  <c:v>158.4</c:v>
                </c:pt>
                <c:pt idx="763">
                  <c:v>158.30000000000001</c:v>
                </c:pt>
                <c:pt idx="764">
                  <c:v>156.4</c:v>
                </c:pt>
                <c:pt idx="765">
                  <c:v>156.80000000000001</c:v>
                </c:pt>
                <c:pt idx="766">
                  <c:v>157.1</c:v>
                </c:pt>
                <c:pt idx="767">
                  <c:v>158.1</c:v>
                </c:pt>
                <c:pt idx="768">
                  <c:v>158.69999999999999</c:v>
                </c:pt>
                <c:pt idx="769">
                  <c:v>158.4</c:v>
                </c:pt>
                <c:pt idx="770">
                  <c:v>159.1</c:v>
                </c:pt>
                <c:pt idx="771">
                  <c:v>158.69999999999999</c:v>
                </c:pt>
                <c:pt idx="772">
                  <c:v>159.69999999999999</c:v>
                </c:pt>
                <c:pt idx="773">
                  <c:v>159.6</c:v>
                </c:pt>
                <c:pt idx="774">
                  <c:v>160.1</c:v>
                </c:pt>
                <c:pt idx="775">
                  <c:v>160.30000000000001</c:v>
                </c:pt>
                <c:pt idx="776">
                  <c:v>160.30000000000001</c:v>
                </c:pt>
                <c:pt idx="777">
                  <c:v>160.1</c:v>
                </c:pt>
                <c:pt idx="778">
                  <c:v>160.69999999999999</c:v>
                </c:pt>
                <c:pt idx="779">
                  <c:v>160.80000000000001</c:v>
                </c:pt>
                <c:pt idx="780">
                  <c:v>160.4</c:v>
                </c:pt>
                <c:pt idx="781">
                  <c:v>160.69999999999999</c:v>
                </c:pt>
                <c:pt idx="782">
                  <c:v>161.30000000000001</c:v>
                </c:pt>
                <c:pt idx="783">
                  <c:v>161.19999999999999</c:v>
                </c:pt>
                <c:pt idx="784">
                  <c:v>160.30000000000001</c:v>
                </c:pt>
                <c:pt idx="785">
                  <c:v>160.1</c:v>
                </c:pt>
                <c:pt idx="786">
                  <c:v>158.6</c:v>
                </c:pt>
                <c:pt idx="787">
                  <c:v>158.5</c:v>
                </c:pt>
                <c:pt idx="788">
                  <c:v>159.1</c:v>
                </c:pt>
                <c:pt idx="789">
                  <c:v>159.19999999999999</c:v>
                </c:pt>
                <c:pt idx="790">
                  <c:v>159.6</c:v>
                </c:pt>
                <c:pt idx="791">
                  <c:v>159.9</c:v>
                </c:pt>
                <c:pt idx="792">
                  <c:v>161</c:v>
                </c:pt>
                <c:pt idx="793">
                  <c:v>161.5</c:v>
                </c:pt>
                <c:pt idx="794">
                  <c:v>161.19999999999999</c:v>
                </c:pt>
                <c:pt idx="795">
                  <c:v>161.30000000000001</c:v>
                </c:pt>
                <c:pt idx="796">
                  <c:v>162</c:v>
                </c:pt>
                <c:pt idx="797">
                  <c:v>161.69999999999999</c:v>
                </c:pt>
                <c:pt idx="798">
                  <c:v>161.69999999999999</c:v>
                </c:pt>
                <c:pt idx="799">
                  <c:v>161.69999999999999</c:v>
                </c:pt>
                <c:pt idx="800">
                  <c:v>161</c:v>
                </c:pt>
                <c:pt idx="801">
                  <c:v>160.5</c:v>
                </c:pt>
                <c:pt idx="802">
                  <c:v>160.19999999999999</c:v>
                </c:pt>
                <c:pt idx="803">
                  <c:v>159.69999999999999</c:v>
                </c:pt>
                <c:pt idx="804">
                  <c:v>159.6</c:v>
                </c:pt>
                <c:pt idx="805">
                  <c:v>159.9</c:v>
                </c:pt>
                <c:pt idx="806">
                  <c:v>160.19999999999999</c:v>
                </c:pt>
                <c:pt idx="807">
                  <c:v>160.9</c:v>
                </c:pt>
                <c:pt idx="808">
                  <c:v>160.69999999999999</c:v>
                </c:pt>
                <c:pt idx="809">
                  <c:v>159.80000000000001</c:v>
                </c:pt>
                <c:pt idx="810">
                  <c:v>162.30000000000001</c:v>
                </c:pt>
                <c:pt idx="811">
                  <c:v>161.9</c:v>
                </c:pt>
                <c:pt idx="812">
                  <c:v>162.30000000000001</c:v>
                </c:pt>
                <c:pt idx="813">
                  <c:v>162.9</c:v>
                </c:pt>
                <c:pt idx="814">
                  <c:v>162.5</c:v>
                </c:pt>
                <c:pt idx="815">
                  <c:v>162.69999999999999</c:v>
                </c:pt>
                <c:pt idx="816">
                  <c:v>162.5</c:v>
                </c:pt>
                <c:pt idx="817">
                  <c:v>162.5</c:v>
                </c:pt>
                <c:pt idx="818">
                  <c:v>162.4</c:v>
                </c:pt>
                <c:pt idx="819">
                  <c:v>161.6</c:v>
                </c:pt>
                <c:pt idx="820">
                  <c:v>162.30000000000001</c:v>
                </c:pt>
                <c:pt idx="821">
                  <c:v>161</c:v>
                </c:pt>
                <c:pt idx="822">
                  <c:v>161.30000000000001</c:v>
                </c:pt>
                <c:pt idx="823">
                  <c:v>165.5</c:v>
                </c:pt>
                <c:pt idx="824">
                  <c:v>162.19999999999999</c:v>
                </c:pt>
                <c:pt idx="825">
                  <c:v>163.30000000000001</c:v>
                </c:pt>
                <c:pt idx="826">
                  <c:v>162.9</c:v>
                </c:pt>
                <c:pt idx="827">
                  <c:v>163.1</c:v>
                </c:pt>
                <c:pt idx="828">
                  <c:v>163.6</c:v>
                </c:pt>
                <c:pt idx="829">
                  <c:v>164.1</c:v>
                </c:pt>
                <c:pt idx="830">
                  <c:v>164</c:v>
                </c:pt>
                <c:pt idx="831">
                  <c:v>164.3</c:v>
                </c:pt>
                <c:pt idx="832">
                  <c:v>163.19999999999999</c:v>
                </c:pt>
                <c:pt idx="833">
                  <c:v>162.6</c:v>
                </c:pt>
                <c:pt idx="834">
                  <c:v>161.9</c:v>
                </c:pt>
                <c:pt idx="835">
                  <c:v>161.9</c:v>
                </c:pt>
                <c:pt idx="836">
                  <c:v>161.69999999999999</c:v>
                </c:pt>
                <c:pt idx="837">
                  <c:v>160.19999999999999</c:v>
                </c:pt>
                <c:pt idx="838">
                  <c:v>160.6</c:v>
                </c:pt>
                <c:pt idx="839">
                  <c:v>159.69999999999999</c:v>
                </c:pt>
                <c:pt idx="840">
                  <c:v>158.69999999999999</c:v>
                </c:pt>
                <c:pt idx="841">
                  <c:v>159.1</c:v>
                </c:pt>
                <c:pt idx="842">
                  <c:v>159.19999999999999</c:v>
                </c:pt>
                <c:pt idx="843">
                  <c:v>158.9</c:v>
                </c:pt>
                <c:pt idx="844">
                  <c:v>159.1</c:v>
                </c:pt>
                <c:pt idx="845">
                  <c:v>158.80000000000001</c:v>
                </c:pt>
                <c:pt idx="846">
                  <c:v>159.4</c:v>
                </c:pt>
                <c:pt idx="847">
                  <c:v>159.30000000000001</c:v>
                </c:pt>
                <c:pt idx="848">
                  <c:v>159.9</c:v>
                </c:pt>
                <c:pt idx="849">
                  <c:v>159.1</c:v>
                </c:pt>
                <c:pt idx="850">
                  <c:v>158.6</c:v>
                </c:pt>
                <c:pt idx="851">
                  <c:v>158.19999999999999</c:v>
                </c:pt>
                <c:pt idx="852">
                  <c:v>157.5</c:v>
                </c:pt>
                <c:pt idx="853">
                  <c:v>158.19999999999999</c:v>
                </c:pt>
                <c:pt idx="854">
                  <c:v>158.4</c:v>
                </c:pt>
                <c:pt idx="855">
                  <c:v>157.5</c:v>
                </c:pt>
                <c:pt idx="856">
                  <c:v>158.1</c:v>
                </c:pt>
                <c:pt idx="857">
                  <c:v>156.9</c:v>
                </c:pt>
                <c:pt idx="858">
                  <c:v>157.80000000000001</c:v>
                </c:pt>
                <c:pt idx="859">
                  <c:v>156.9</c:v>
                </c:pt>
                <c:pt idx="860">
                  <c:v>158</c:v>
                </c:pt>
                <c:pt idx="861">
                  <c:v>158.1</c:v>
                </c:pt>
                <c:pt idx="862">
                  <c:v>158.30000000000001</c:v>
                </c:pt>
                <c:pt idx="863">
                  <c:v>157.69999999999999</c:v>
                </c:pt>
                <c:pt idx="864">
                  <c:v>158.6</c:v>
                </c:pt>
                <c:pt idx="865">
                  <c:v>158</c:v>
                </c:pt>
                <c:pt idx="866">
                  <c:v>158.6</c:v>
                </c:pt>
                <c:pt idx="867">
                  <c:v>158.5</c:v>
                </c:pt>
                <c:pt idx="868">
                  <c:v>158.5</c:v>
                </c:pt>
                <c:pt idx="869">
                  <c:v>158.4</c:v>
                </c:pt>
                <c:pt idx="870">
                  <c:v>159</c:v>
                </c:pt>
                <c:pt idx="871">
                  <c:v>159.19999999999999</c:v>
                </c:pt>
                <c:pt idx="872">
                  <c:v>159.9</c:v>
                </c:pt>
                <c:pt idx="873">
                  <c:v>159.69999999999999</c:v>
                </c:pt>
                <c:pt idx="874">
                  <c:v>159.30000000000001</c:v>
                </c:pt>
                <c:pt idx="875">
                  <c:v>160.19999999999999</c:v>
                </c:pt>
                <c:pt idx="876">
                  <c:v>161.1</c:v>
                </c:pt>
                <c:pt idx="877">
                  <c:v>160.9</c:v>
                </c:pt>
                <c:pt idx="878">
                  <c:v>161.19999999999999</c:v>
                </c:pt>
                <c:pt idx="879">
                  <c:v>160.69999999999999</c:v>
                </c:pt>
                <c:pt idx="880">
                  <c:v>160.6</c:v>
                </c:pt>
                <c:pt idx="881">
                  <c:v>161.5</c:v>
                </c:pt>
                <c:pt idx="882">
                  <c:v>162.19999999999999</c:v>
                </c:pt>
                <c:pt idx="883">
                  <c:v>161.80000000000001</c:v>
                </c:pt>
                <c:pt idx="884">
                  <c:v>162.1</c:v>
                </c:pt>
                <c:pt idx="885">
                  <c:v>163</c:v>
                </c:pt>
                <c:pt idx="886">
                  <c:v>164.6</c:v>
                </c:pt>
                <c:pt idx="887">
                  <c:v>163.4</c:v>
                </c:pt>
                <c:pt idx="888">
                  <c:v>163.80000000000001</c:v>
                </c:pt>
                <c:pt idx="889">
                  <c:v>164.1</c:v>
                </c:pt>
                <c:pt idx="890">
                  <c:v>163.1</c:v>
                </c:pt>
                <c:pt idx="891">
                  <c:v>163.4</c:v>
                </c:pt>
                <c:pt idx="892">
                  <c:v>162.1</c:v>
                </c:pt>
                <c:pt idx="893">
                  <c:v>164.3</c:v>
                </c:pt>
                <c:pt idx="894">
                  <c:v>162.9</c:v>
                </c:pt>
                <c:pt idx="895">
                  <c:v>163</c:v>
                </c:pt>
                <c:pt idx="896">
                  <c:v>164.9</c:v>
                </c:pt>
                <c:pt idx="897">
                  <c:v>164</c:v>
                </c:pt>
                <c:pt idx="898">
                  <c:v>165.7</c:v>
                </c:pt>
                <c:pt idx="899">
                  <c:v>165.1</c:v>
                </c:pt>
                <c:pt idx="900">
                  <c:v>164.3</c:v>
                </c:pt>
                <c:pt idx="901">
                  <c:v>164.9</c:v>
                </c:pt>
                <c:pt idx="902">
                  <c:v>163.19999999999999</c:v>
                </c:pt>
                <c:pt idx="903">
                  <c:v>163.4</c:v>
                </c:pt>
                <c:pt idx="904">
                  <c:v>163.30000000000001</c:v>
                </c:pt>
                <c:pt idx="905">
                  <c:v>163.9</c:v>
                </c:pt>
                <c:pt idx="906">
                  <c:v>163.80000000000001</c:v>
                </c:pt>
                <c:pt idx="907">
                  <c:v>163</c:v>
                </c:pt>
                <c:pt idx="908">
                  <c:v>162.80000000000001</c:v>
                </c:pt>
                <c:pt idx="909">
                  <c:v>162</c:v>
                </c:pt>
                <c:pt idx="910">
                  <c:v>160.9</c:v>
                </c:pt>
                <c:pt idx="911">
                  <c:v>160.9</c:v>
                </c:pt>
                <c:pt idx="912">
                  <c:v>160.19999999999999</c:v>
                </c:pt>
                <c:pt idx="913">
                  <c:v>161</c:v>
                </c:pt>
                <c:pt idx="914">
                  <c:v>160.19999999999999</c:v>
                </c:pt>
                <c:pt idx="915">
                  <c:v>159.6</c:v>
                </c:pt>
                <c:pt idx="916">
                  <c:v>159</c:v>
                </c:pt>
                <c:pt idx="917">
                  <c:v>158.4</c:v>
                </c:pt>
                <c:pt idx="918">
                  <c:v>156.30000000000001</c:v>
                </c:pt>
                <c:pt idx="919">
                  <c:v>153.5</c:v>
                </c:pt>
                <c:pt idx="920">
                  <c:v>151.4</c:v>
                </c:pt>
                <c:pt idx="921">
                  <c:v>152.69999999999999</c:v>
                </c:pt>
                <c:pt idx="922">
                  <c:v>152.9</c:v>
                </c:pt>
                <c:pt idx="923">
                  <c:v>152.30000000000001</c:v>
                </c:pt>
                <c:pt idx="924">
                  <c:v>152.69999999999999</c:v>
                </c:pt>
                <c:pt idx="925">
                  <c:v>152.19999999999999</c:v>
                </c:pt>
                <c:pt idx="926">
                  <c:v>151.19999999999999</c:v>
                </c:pt>
                <c:pt idx="927">
                  <c:v>150.6</c:v>
                </c:pt>
                <c:pt idx="928">
                  <c:v>149.9</c:v>
                </c:pt>
                <c:pt idx="929">
                  <c:v>149.5</c:v>
                </c:pt>
                <c:pt idx="930">
                  <c:v>148.80000000000001</c:v>
                </c:pt>
                <c:pt idx="931">
                  <c:v>148</c:v>
                </c:pt>
                <c:pt idx="932">
                  <c:v>147.5</c:v>
                </c:pt>
                <c:pt idx="933">
                  <c:v>147.1</c:v>
                </c:pt>
                <c:pt idx="934">
                  <c:v>147.19999999999999</c:v>
                </c:pt>
                <c:pt idx="935">
                  <c:v>148.5</c:v>
                </c:pt>
                <c:pt idx="936">
                  <c:v>148.19999999999999</c:v>
                </c:pt>
                <c:pt idx="937">
                  <c:v>148.1</c:v>
                </c:pt>
                <c:pt idx="938">
                  <c:v>148.5</c:v>
                </c:pt>
                <c:pt idx="939">
                  <c:v>147.9</c:v>
                </c:pt>
                <c:pt idx="940">
                  <c:v>147.9</c:v>
                </c:pt>
                <c:pt idx="941">
                  <c:v>149.19999999999999</c:v>
                </c:pt>
                <c:pt idx="942">
                  <c:v>150.1</c:v>
                </c:pt>
                <c:pt idx="943">
                  <c:v>151.19999999999999</c:v>
                </c:pt>
                <c:pt idx="944">
                  <c:v>154</c:v>
                </c:pt>
                <c:pt idx="945">
                  <c:v>155.1</c:v>
                </c:pt>
                <c:pt idx="946">
                  <c:v>154.9</c:v>
                </c:pt>
                <c:pt idx="947">
                  <c:v>156.5</c:v>
                </c:pt>
                <c:pt idx="948">
                  <c:v>157.19999999999999</c:v>
                </c:pt>
                <c:pt idx="949">
                  <c:v>156.69999999999999</c:v>
                </c:pt>
                <c:pt idx="950">
                  <c:v>156.6</c:v>
                </c:pt>
                <c:pt idx="951">
                  <c:v>156.9</c:v>
                </c:pt>
                <c:pt idx="952">
                  <c:v>156.69999999999999</c:v>
                </c:pt>
                <c:pt idx="953">
                  <c:v>157.30000000000001</c:v>
                </c:pt>
                <c:pt idx="954">
                  <c:v>157.80000000000001</c:v>
                </c:pt>
                <c:pt idx="955">
                  <c:v>157.69999999999999</c:v>
                </c:pt>
                <c:pt idx="956">
                  <c:v>158.19999999999999</c:v>
                </c:pt>
                <c:pt idx="957">
                  <c:v>158.4</c:v>
                </c:pt>
                <c:pt idx="958">
                  <c:v>158.69999999999999</c:v>
                </c:pt>
                <c:pt idx="959">
                  <c:v>158.1</c:v>
                </c:pt>
                <c:pt idx="960">
                  <c:v>159.1</c:v>
                </c:pt>
                <c:pt idx="961">
                  <c:v>159.69999999999999</c:v>
                </c:pt>
                <c:pt idx="962">
                  <c:v>160.4</c:v>
                </c:pt>
                <c:pt idx="963">
                  <c:v>159.6</c:v>
                </c:pt>
                <c:pt idx="964">
                  <c:v>160.80000000000001</c:v>
                </c:pt>
                <c:pt idx="965">
                  <c:v>161.19999999999999</c:v>
                </c:pt>
                <c:pt idx="966">
                  <c:v>161.6</c:v>
                </c:pt>
                <c:pt idx="967">
                  <c:v>161.69999999999999</c:v>
                </c:pt>
                <c:pt idx="968">
                  <c:v>161.80000000000001</c:v>
                </c:pt>
                <c:pt idx="969">
                  <c:v>162.19999999999999</c:v>
                </c:pt>
                <c:pt idx="970">
                  <c:v>162.1</c:v>
                </c:pt>
                <c:pt idx="971">
                  <c:v>162.4</c:v>
                </c:pt>
                <c:pt idx="972">
                  <c:v>162.69999999999999</c:v>
                </c:pt>
                <c:pt idx="973">
                  <c:v>162.80000000000001</c:v>
                </c:pt>
                <c:pt idx="974">
                  <c:v>163.4</c:v>
                </c:pt>
                <c:pt idx="975">
                  <c:v>164</c:v>
                </c:pt>
                <c:pt idx="976">
                  <c:v>164</c:v>
                </c:pt>
                <c:pt idx="977">
                  <c:v>164.1</c:v>
                </c:pt>
                <c:pt idx="978">
                  <c:v>166.2</c:v>
                </c:pt>
                <c:pt idx="979">
                  <c:v>166.7</c:v>
                </c:pt>
                <c:pt idx="980">
                  <c:v>167.8</c:v>
                </c:pt>
                <c:pt idx="981">
                  <c:v>167.6</c:v>
                </c:pt>
                <c:pt idx="982">
                  <c:v>167.9</c:v>
                </c:pt>
                <c:pt idx="983">
                  <c:v>167.5</c:v>
                </c:pt>
                <c:pt idx="984">
                  <c:v>168</c:v>
                </c:pt>
                <c:pt idx="985">
                  <c:v>168.7</c:v>
                </c:pt>
                <c:pt idx="986">
                  <c:v>169.3</c:v>
                </c:pt>
                <c:pt idx="987">
                  <c:v>169.1</c:v>
                </c:pt>
                <c:pt idx="988">
                  <c:v>168.8</c:v>
                </c:pt>
                <c:pt idx="989">
                  <c:v>169.6</c:v>
                </c:pt>
                <c:pt idx="990">
                  <c:v>170.5</c:v>
                </c:pt>
                <c:pt idx="991">
                  <c:v>170.8</c:v>
                </c:pt>
                <c:pt idx="992">
                  <c:v>170.5</c:v>
                </c:pt>
                <c:pt idx="993">
                  <c:v>170.2</c:v>
                </c:pt>
                <c:pt idx="994">
                  <c:v>169.5</c:v>
                </c:pt>
                <c:pt idx="995">
                  <c:v>170.3</c:v>
                </c:pt>
                <c:pt idx="996">
                  <c:v>169.9</c:v>
                </c:pt>
                <c:pt idx="997">
                  <c:v>170.2</c:v>
                </c:pt>
                <c:pt idx="998">
                  <c:v>169.8</c:v>
                </c:pt>
                <c:pt idx="999">
                  <c:v>169.9</c:v>
                </c:pt>
                <c:pt idx="1000">
                  <c:v>168.7</c:v>
                </c:pt>
                <c:pt idx="1001">
                  <c:v>168.8</c:v>
                </c:pt>
                <c:pt idx="1002">
                  <c:v>168.6</c:v>
                </c:pt>
                <c:pt idx="1003">
                  <c:v>172</c:v>
                </c:pt>
                <c:pt idx="1004">
                  <c:v>173</c:v>
                </c:pt>
                <c:pt idx="1005">
                  <c:v>174.1</c:v>
                </c:pt>
                <c:pt idx="1006">
                  <c:v>175.4</c:v>
                </c:pt>
                <c:pt idx="1007">
                  <c:v>175.5</c:v>
                </c:pt>
                <c:pt idx="1008">
                  <c:v>174.7</c:v>
                </c:pt>
                <c:pt idx="1009">
                  <c:v>174.1</c:v>
                </c:pt>
                <c:pt idx="1010">
                  <c:v>173.2</c:v>
                </c:pt>
                <c:pt idx="1011">
                  <c:v>172.4</c:v>
                </c:pt>
                <c:pt idx="1012">
                  <c:v>171.3</c:v>
                </c:pt>
                <c:pt idx="1013">
                  <c:v>169.6</c:v>
                </c:pt>
                <c:pt idx="1014">
                  <c:v>170.3</c:v>
                </c:pt>
                <c:pt idx="1015">
                  <c:v>169.1</c:v>
                </c:pt>
                <c:pt idx="1016">
                  <c:v>169.7</c:v>
                </c:pt>
                <c:pt idx="1017">
                  <c:v>170.1</c:v>
                </c:pt>
                <c:pt idx="1018">
                  <c:v>168.6</c:v>
                </c:pt>
                <c:pt idx="1019">
                  <c:v>169.5</c:v>
                </c:pt>
                <c:pt idx="1020">
                  <c:v>169</c:v>
                </c:pt>
                <c:pt idx="1021">
                  <c:v>168.8</c:v>
                </c:pt>
                <c:pt idx="1022">
                  <c:v>168.5</c:v>
                </c:pt>
                <c:pt idx="1023">
                  <c:v>168.8</c:v>
                </c:pt>
                <c:pt idx="1024">
                  <c:v>168.8</c:v>
                </c:pt>
                <c:pt idx="1025">
                  <c:v>169.1</c:v>
                </c:pt>
                <c:pt idx="1026">
                  <c:v>168.9</c:v>
                </c:pt>
                <c:pt idx="1027">
                  <c:v>168.5</c:v>
                </c:pt>
                <c:pt idx="1028">
                  <c:v>167.5</c:v>
                </c:pt>
                <c:pt idx="1029">
                  <c:v>168</c:v>
                </c:pt>
                <c:pt idx="1030">
                  <c:v>167.7</c:v>
                </c:pt>
                <c:pt idx="1031">
                  <c:v>167.6</c:v>
                </c:pt>
                <c:pt idx="1032">
                  <c:v>168.1</c:v>
                </c:pt>
                <c:pt idx="1033">
                  <c:v>168.3</c:v>
                </c:pt>
                <c:pt idx="1034">
                  <c:v>168.1</c:v>
                </c:pt>
                <c:pt idx="1035">
                  <c:v>168.2</c:v>
                </c:pt>
                <c:pt idx="1036">
                  <c:v>168.2</c:v>
                </c:pt>
                <c:pt idx="1037">
                  <c:v>168.6</c:v>
                </c:pt>
                <c:pt idx="1038">
                  <c:v>168.4</c:v>
                </c:pt>
                <c:pt idx="1039">
                  <c:v>167.4</c:v>
                </c:pt>
                <c:pt idx="1040">
                  <c:v>168.1</c:v>
                </c:pt>
                <c:pt idx="1041">
                  <c:v>166.5</c:v>
                </c:pt>
                <c:pt idx="1042">
                  <c:v>166</c:v>
                </c:pt>
                <c:pt idx="1043">
                  <c:v>166.1</c:v>
                </c:pt>
                <c:pt idx="1044">
                  <c:v>166.6</c:v>
                </c:pt>
                <c:pt idx="1045">
                  <c:v>167.3</c:v>
                </c:pt>
                <c:pt idx="1046">
                  <c:v>167.2</c:v>
                </c:pt>
                <c:pt idx="1047">
                  <c:v>168</c:v>
                </c:pt>
                <c:pt idx="1048">
                  <c:v>169.4</c:v>
                </c:pt>
                <c:pt idx="1049">
                  <c:v>169.3</c:v>
                </c:pt>
                <c:pt idx="1050">
                  <c:v>168.4</c:v>
                </c:pt>
                <c:pt idx="1051">
                  <c:v>168.4</c:v>
                </c:pt>
                <c:pt idx="1052">
                  <c:v>168.2</c:v>
                </c:pt>
                <c:pt idx="1053">
                  <c:v>169.1</c:v>
                </c:pt>
                <c:pt idx="1054">
                  <c:v>169.1</c:v>
                </c:pt>
                <c:pt idx="1055">
                  <c:v>170.6</c:v>
                </c:pt>
                <c:pt idx="1056">
                  <c:v>169.6</c:v>
                </c:pt>
                <c:pt idx="1057">
                  <c:v>167.9</c:v>
                </c:pt>
                <c:pt idx="1058">
                  <c:v>167.7</c:v>
                </c:pt>
                <c:pt idx="1059">
                  <c:v>166.8</c:v>
                </c:pt>
                <c:pt idx="1060">
                  <c:v>165.6</c:v>
                </c:pt>
                <c:pt idx="1061">
                  <c:v>164</c:v>
                </c:pt>
                <c:pt idx="1062">
                  <c:v>163.19999999999999</c:v>
                </c:pt>
                <c:pt idx="1063">
                  <c:v>163.69999999999999</c:v>
                </c:pt>
                <c:pt idx="1064">
                  <c:v>163.4</c:v>
                </c:pt>
                <c:pt idx="1065">
                  <c:v>164</c:v>
                </c:pt>
                <c:pt idx="1066">
                  <c:v>160.5</c:v>
                </c:pt>
                <c:pt idx="1067">
                  <c:v>160.5</c:v>
                </c:pt>
                <c:pt idx="1068">
                  <c:v>160.4</c:v>
                </c:pt>
                <c:pt idx="1069">
                  <c:v>159.80000000000001</c:v>
                </c:pt>
                <c:pt idx="1070">
                  <c:v>159.9</c:v>
                </c:pt>
                <c:pt idx="1071">
                  <c:v>159.1</c:v>
                </c:pt>
                <c:pt idx="1072">
                  <c:v>158.19999999999999</c:v>
                </c:pt>
                <c:pt idx="1073">
                  <c:v>158.4</c:v>
                </c:pt>
                <c:pt idx="1074">
                  <c:v>158.80000000000001</c:v>
                </c:pt>
                <c:pt idx="1075">
                  <c:v>159.4</c:v>
                </c:pt>
                <c:pt idx="1076">
                  <c:v>158.6</c:v>
                </c:pt>
                <c:pt idx="1077">
                  <c:v>158.19999999999999</c:v>
                </c:pt>
                <c:pt idx="1078">
                  <c:v>158.30000000000001</c:v>
                </c:pt>
                <c:pt idx="1079">
                  <c:v>158</c:v>
                </c:pt>
                <c:pt idx="1080">
                  <c:v>157.4</c:v>
                </c:pt>
                <c:pt idx="1081">
                  <c:v>157.80000000000001</c:v>
                </c:pt>
                <c:pt idx="1082">
                  <c:v>157.4</c:v>
                </c:pt>
                <c:pt idx="1083">
                  <c:v>156.80000000000001</c:v>
                </c:pt>
                <c:pt idx="1084">
                  <c:v>156.69999999999999</c:v>
                </c:pt>
                <c:pt idx="1085">
                  <c:v>157.19999999999999</c:v>
                </c:pt>
                <c:pt idx="1086">
                  <c:v>157.80000000000001</c:v>
                </c:pt>
                <c:pt idx="1087">
                  <c:v>157.80000000000001</c:v>
                </c:pt>
                <c:pt idx="1088">
                  <c:v>157.4</c:v>
                </c:pt>
                <c:pt idx="1089">
                  <c:v>157.80000000000001</c:v>
                </c:pt>
                <c:pt idx="1090">
                  <c:v>157.5</c:v>
                </c:pt>
                <c:pt idx="1091">
                  <c:v>157.9</c:v>
                </c:pt>
                <c:pt idx="1092">
                  <c:v>157.6</c:v>
                </c:pt>
                <c:pt idx="1093">
                  <c:v>157.6</c:v>
                </c:pt>
                <c:pt idx="1094">
                  <c:v>158.69999999999999</c:v>
                </c:pt>
                <c:pt idx="1095">
                  <c:v>158.30000000000001</c:v>
                </c:pt>
                <c:pt idx="1096">
                  <c:v>158.9</c:v>
                </c:pt>
                <c:pt idx="1097">
                  <c:v>158.30000000000001</c:v>
                </c:pt>
                <c:pt idx="1098">
                  <c:v>158.6</c:v>
                </c:pt>
                <c:pt idx="1099">
                  <c:v>158.9</c:v>
                </c:pt>
                <c:pt idx="1100">
                  <c:v>158.80000000000001</c:v>
                </c:pt>
                <c:pt idx="1101">
                  <c:v>159.1</c:v>
                </c:pt>
                <c:pt idx="1102">
                  <c:v>159.4</c:v>
                </c:pt>
                <c:pt idx="1103">
                  <c:v>160.1</c:v>
                </c:pt>
                <c:pt idx="1104">
                  <c:v>160.30000000000001</c:v>
                </c:pt>
                <c:pt idx="1105">
                  <c:v>160.5</c:v>
                </c:pt>
                <c:pt idx="1106">
                  <c:v>162</c:v>
                </c:pt>
                <c:pt idx="1107">
                  <c:v>162.30000000000001</c:v>
                </c:pt>
                <c:pt idx="1108">
                  <c:v>162.69999999999999</c:v>
                </c:pt>
                <c:pt idx="1109">
                  <c:v>163.6</c:v>
                </c:pt>
                <c:pt idx="1110">
                  <c:v>165</c:v>
                </c:pt>
                <c:pt idx="1111">
                  <c:v>165.6</c:v>
                </c:pt>
                <c:pt idx="1112">
                  <c:v>167.6</c:v>
                </c:pt>
                <c:pt idx="1113">
                  <c:v>167.7</c:v>
                </c:pt>
                <c:pt idx="1114">
                  <c:v>169.1</c:v>
                </c:pt>
                <c:pt idx="1115">
                  <c:v>169.6</c:v>
                </c:pt>
                <c:pt idx="1116">
                  <c:v>171.2</c:v>
                </c:pt>
                <c:pt idx="1117">
                  <c:v>171.5</c:v>
                </c:pt>
                <c:pt idx="1118">
                  <c:v>170.8</c:v>
                </c:pt>
                <c:pt idx="1119">
                  <c:v>170.4</c:v>
                </c:pt>
                <c:pt idx="1120">
                  <c:v>169.8</c:v>
                </c:pt>
                <c:pt idx="1121">
                  <c:v>169.8</c:v>
                </c:pt>
                <c:pt idx="1122">
                  <c:v>171</c:v>
                </c:pt>
                <c:pt idx="1123">
                  <c:v>170.8</c:v>
                </c:pt>
                <c:pt idx="1124">
                  <c:v>170.5</c:v>
                </c:pt>
                <c:pt idx="1125">
                  <c:v>171.5</c:v>
                </c:pt>
                <c:pt idx="1126">
                  <c:v>173.3</c:v>
                </c:pt>
                <c:pt idx="1127">
                  <c:v>173.2</c:v>
                </c:pt>
                <c:pt idx="1128">
                  <c:v>172.8</c:v>
                </c:pt>
                <c:pt idx="1129">
                  <c:v>172.5</c:v>
                </c:pt>
                <c:pt idx="1130">
                  <c:v>170</c:v>
                </c:pt>
                <c:pt idx="1131">
                  <c:v>172.9</c:v>
                </c:pt>
                <c:pt idx="1132">
                  <c:v>173.9</c:v>
                </c:pt>
                <c:pt idx="1133">
                  <c:v>174.1</c:v>
                </c:pt>
                <c:pt idx="1134">
                  <c:v>173.7</c:v>
                </c:pt>
                <c:pt idx="1135">
                  <c:v>173.8</c:v>
                </c:pt>
                <c:pt idx="1136">
                  <c:v>174.6</c:v>
                </c:pt>
                <c:pt idx="1137">
                  <c:v>174.2</c:v>
                </c:pt>
                <c:pt idx="1138">
                  <c:v>174.4</c:v>
                </c:pt>
                <c:pt idx="1139">
                  <c:v>174.4</c:v>
                </c:pt>
                <c:pt idx="1140">
                  <c:v>173.5</c:v>
                </c:pt>
                <c:pt idx="1141">
                  <c:v>174.3</c:v>
                </c:pt>
                <c:pt idx="1142">
                  <c:v>173.3</c:v>
                </c:pt>
                <c:pt idx="1143">
                  <c:v>172.3</c:v>
                </c:pt>
                <c:pt idx="1144">
                  <c:v>171.9</c:v>
                </c:pt>
                <c:pt idx="1145">
                  <c:v>171.1</c:v>
                </c:pt>
                <c:pt idx="1146">
                  <c:v>170.3</c:v>
                </c:pt>
                <c:pt idx="1147">
                  <c:v>170.1</c:v>
                </c:pt>
                <c:pt idx="1148">
                  <c:v>170.1</c:v>
                </c:pt>
                <c:pt idx="1149">
                  <c:v>168.9</c:v>
                </c:pt>
                <c:pt idx="1150">
                  <c:v>168.5</c:v>
                </c:pt>
                <c:pt idx="1151">
                  <c:v>170.2</c:v>
                </c:pt>
                <c:pt idx="1152">
                  <c:v>171.3</c:v>
                </c:pt>
                <c:pt idx="1153">
                  <c:v>170.3</c:v>
                </c:pt>
                <c:pt idx="1154">
                  <c:v>170</c:v>
                </c:pt>
                <c:pt idx="1155">
                  <c:v>170.1</c:v>
                </c:pt>
                <c:pt idx="1156">
                  <c:v>170.6</c:v>
                </c:pt>
                <c:pt idx="1157">
                  <c:v>170.4</c:v>
                </c:pt>
                <c:pt idx="1158">
                  <c:v>170.5</c:v>
                </c:pt>
                <c:pt idx="1159">
                  <c:v>173.3</c:v>
                </c:pt>
                <c:pt idx="1160">
                  <c:v>173.8</c:v>
                </c:pt>
                <c:pt idx="1161">
                  <c:v>172.9</c:v>
                </c:pt>
                <c:pt idx="1162">
                  <c:v>172.5</c:v>
                </c:pt>
                <c:pt idx="1163">
                  <c:v>171.7</c:v>
                </c:pt>
                <c:pt idx="1164">
                  <c:v>171.1</c:v>
                </c:pt>
                <c:pt idx="1165">
                  <c:v>171</c:v>
                </c:pt>
                <c:pt idx="1166">
                  <c:v>170.2</c:v>
                </c:pt>
                <c:pt idx="1167">
                  <c:v>171.1</c:v>
                </c:pt>
                <c:pt idx="1168">
                  <c:v>171.1</c:v>
                </c:pt>
                <c:pt idx="1169">
                  <c:v>170.9</c:v>
                </c:pt>
                <c:pt idx="1170">
                  <c:v>172</c:v>
                </c:pt>
                <c:pt idx="1171">
                  <c:v>171.8</c:v>
                </c:pt>
                <c:pt idx="1172">
                  <c:v>171.2</c:v>
                </c:pt>
                <c:pt idx="1173">
                  <c:v>171.6</c:v>
                </c:pt>
                <c:pt idx="1174">
                  <c:v>171.3</c:v>
                </c:pt>
                <c:pt idx="1175">
                  <c:v>171.6</c:v>
                </c:pt>
                <c:pt idx="1176">
                  <c:v>171.3</c:v>
                </c:pt>
                <c:pt idx="1177">
                  <c:v>173</c:v>
                </c:pt>
                <c:pt idx="1178">
                  <c:v>173.4</c:v>
                </c:pt>
                <c:pt idx="1179">
                  <c:v>174.2</c:v>
                </c:pt>
                <c:pt idx="1180">
                  <c:v>174.5</c:v>
                </c:pt>
                <c:pt idx="1181">
                  <c:v>175.1</c:v>
                </c:pt>
                <c:pt idx="1182">
                  <c:v>176.2</c:v>
                </c:pt>
                <c:pt idx="1183">
                  <c:v>176.8</c:v>
                </c:pt>
                <c:pt idx="1184">
                  <c:v>177</c:v>
                </c:pt>
                <c:pt idx="1185">
                  <c:v>176.3</c:v>
                </c:pt>
                <c:pt idx="1186">
                  <c:v>175.5</c:v>
                </c:pt>
                <c:pt idx="1187">
                  <c:v>176.5</c:v>
                </c:pt>
                <c:pt idx="1188">
                  <c:v>176.2</c:v>
                </c:pt>
                <c:pt idx="1189">
                  <c:v>176.7</c:v>
                </c:pt>
                <c:pt idx="1190">
                  <c:v>177.2</c:v>
                </c:pt>
                <c:pt idx="1191">
                  <c:v>176.8</c:v>
                </c:pt>
                <c:pt idx="1192">
                  <c:v>176.4</c:v>
                </c:pt>
                <c:pt idx="1193">
                  <c:v>176.7</c:v>
                </c:pt>
                <c:pt idx="1194">
                  <c:v>176.4</c:v>
                </c:pt>
                <c:pt idx="1195">
                  <c:v>176</c:v>
                </c:pt>
                <c:pt idx="1196">
                  <c:v>175.7</c:v>
                </c:pt>
                <c:pt idx="1197">
                  <c:v>175.9</c:v>
                </c:pt>
                <c:pt idx="1198">
                  <c:v>175</c:v>
                </c:pt>
                <c:pt idx="1199">
                  <c:v>175</c:v>
                </c:pt>
                <c:pt idx="1200">
                  <c:v>175.8</c:v>
                </c:pt>
                <c:pt idx="1201">
                  <c:v>175.2</c:v>
                </c:pt>
                <c:pt idx="1202">
                  <c:v>174.2</c:v>
                </c:pt>
                <c:pt idx="1203">
                  <c:v>173.8</c:v>
                </c:pt>
                <c:pt idx="1204">
                  <c:v>173.2</c:v>
                </c:pt>
                <c:pt idx="1205">
                  <c:v>173.8</c:v>
                </c:pt>
                <c:pt idx="1206">
                  <c:v>174</c:v>
                </c:pt>
                <c:pt idx="1207">
                  <c:v>173.8</c:v>
                </c:pt>
                <c:pt idx="1208">
                  <c:v>174.3</c:v>
                </c:pt>
                <c:pt idx="1209">
                  <c:v>174.1</c:v>
                </c:pt>
                <c:pt idx="1210">
                  <c:v>174.4</c:v>
                </c:pt>
                <c:pt idx="1211">
                  <c:v>175.2</c:v>
                </c:pt>
                <c:pt idx="1212">
                  <c:v>175.5</c:v>
                </c:pt>
                <c:pt idx="1213">
                  <c:v>175.7</c:v>
                </c:pt>
                <c:pt idx="1214">
                  <c:v>174.8</c:v>
                </c:pt>
                <c:pt idx="1215">
                  <c:v>174.8</c:v>
                </c:pt>
                <c:pt idx="1216">
                  <c:v>175.9</c:v>
                </c:pt>
                <c:pt idx="1217">
                  <c:v>175.7</c:v>
                </c:pt>
                <c:pt idx="1218">
                  <c:v>175.6</c:v>
                </c:pt>
                <c:pt idx="1219">
                  <c:v>175.8</c:v>
                </c:pt>
                <c:pt idx="1220">
                  <c:v>176</c:v>
                </c:pt>
                <c:pt idx="1221">
                  <c:v>176.9</c:v>
                </c:pt>
                <c:pt idx="1222">
                  <c:v>176.6</c:v>
                </c:pt>
                <c:pt idx="1223">
                  <c:v>176.1</c:v>
                </c:pt>
                <c:pt idx="1224">
                  <c:v>178.3</c:v>
                </c:pt>
                <c:pt idx="1225">
                  <c:v>179.9</c:v>
                </c:pt>
                <c:pt idx="1226">
                  <c:v>179.1</c:v>
                </c:pt>
                <c:pt idx="1227">
                  <c:v>180.2</c:v>
                </c:pt>
                <c:pt idx="1228">
                  <c:v>180.1</c:v>
                </c:pt>
                <c:pt idx="1229">
                  <c:v>179.9</c:v>
                </c:pt>
                <c:pt idx="1230">
                  <c:v>180.8</c:v>
                </c:pt>
                <c:pt idx="1231">
                  <c:v>182.4</c:v>
                </c:pt>
                <c:pt idx="1232">
                  <c:v>182</c:v>
                </c:pt>
                <c:pt idx="1233">
                  <c:v>182.6</c:v>
                </c:pt>
                <c:pt idx="1234">
                  <c:v>184.9</c:v>
                </c:pt>
                <c:pt idx="1235">
                  <c:v>184.3</c:v>
                </c:pt>
                <c:pt idx="1236">
                  <c:v>186.7</c:v>
                </c:pt>
                <c:pt idx="1237">
                  <c:v>188.2</c:v>
                </c:pt>
                <c:pt idx="1238">
                  <c:v>189.5</c:v>
                </c:pt>
                <c:pt idx="1239">
                  <c:v>191.2</c:v>
                </c:pt>
                <c:pt idx="1240">
                  <c:v>190.8</c:v>
                </c:pt>
                <c:pt idx="1241">
                  <c:v>192.2</c:v>
                </c:pt>
                <c:pt idx="1242">
                  <c:v>193.6</c:v>
                </c:pt>
                <c:pt idx="1243">
                  <c:v>194</c:v>
                </c:pt>
                <c:pt idx="1244">
                  <c:v>194.3</c:v>
                </c:pt>
                <c:pt idx="1245">
                  <c:v>195.5</c:v>
                </c:pt>
                <c:pt idx="1246">
                  <c:v>195.7</c:v>
                </c:pt>
                <c:pt idx="1247">
                  <c:v>196.5</c:v>
                </c:pt>
                <c:pt idx="1248">
                  <c:v>195.2</c:v>
                </c:pt>
                <c:pt idx="1249">
                  <c:v>195.7</c:v>
                </c:pt>
                <c:pt idx="1250">
                  <c:v>191.9</c:v>
                </c:pt>
                <c:pt idx="1251">
                  <c:v>192.6</c:v>
                </c:pt>
                <c:pt idx="1252">
                  <c:v>190</c:v>
                </c:pt>
                <c:pt idx="1253">
                  <c:v>191.3</c:v>
                </c:pt>
                <c:pt idx="1254">
                  <c:v>190.9</c:v>
                </c:pt>
                <c:pt idx="1255">
                  <c:v>190.8</c:v>
                </c:pt>
                <c:pt idx="1256">
                  <c:v>189.8</c:v>
                </c:pt>
                <c:pt idx="1257">
                  <c:v>189.7</c:v>
                </c:pt>
                <c:pt idx="1258">
                  <c:v>188.6</c:v>
                </c:pt>
                <c:pt idx="1259">
                  <c:v>188.6</c:v>
                </c:pt>
                <c:pt idx="1260">
                  <c:v>188.9</c:v>
                </c:pt>
                <c:pt idx="1261">
                  <c:v>188.4</c:v>
                </c:pt>
                <c:pt idx="1262">
                  <c:v>188.2</c:v>
                </c:pt>
                <c:pt idx="1263">
                  <c:v>187.7</c:v>
                </c:pt>
                <c:pt idx="1264">
                  <c:v>187.3</c:v>
                </c:pt>
                <c:pt idx="1265">
                  <c:v>186.6</c:v>
                </c:pt>
                <c:pt idx="1266">
                  <c:v>186.3</c:v>
                </c:pt>
                <c:pt idx="1267">
                  <c:v>187.2</c:v>
                </c:pt>
                <c:pt idx="1268">
                  <c:v>187.5</c:v>
                </c:pt>
                <c:pt idx="1269">
                  <c:v>188.5</c:v>
                </c:pt>
                <c:pt idx="1270">
                  <c:v>187.1</c:v>
                </c:pt>
                <c:pt idx="1271">
                  <c:v>186.3</c:v>
                </c:pt>
                <c:pt idx="1272">
                  <c:v>187.3</c:v>
                </c:pt>
                <c:pt idx="1273">
                  <c:v>185.6</c:v>
                </c:pt>
                <c:pt idx="1274">
                  <c:v>185.9</c:v>
                </c:pt>
                <c:pt idx="1275">
                  <c:v>185.8</c:v>
                </c:pt>
                <c:pt idx="1276">
                  <c:v>185</c:v>
                </c:pt>
                <c:pt idx="1277">
                  <c:v>184.9</c:v>
                </c:pt>
                <c:pt idx="1278">
                  <c:v>184.1</c:v>
                </c:pt>
                <c:pt idx="1279">
                  <c:v>184.1</c:v>
                </c:pt>
                <c:pt idx="1280">
                  <c:v>184.1</c:v>
                </c:pt>
                <c:pt idx="1281">
                  <c:v>184.2</c:v>
                </c:pt>
                <c:pt idx="1282">
                  <c:v>185.2</c:v>
                </c:pt>
                <c:pt idx="1283">
                  <c:v>185.6</c:v>
                </c:pt>
                <c:pt idx="1284">
                  <c:v>185.3</c:v>
                </c:pt>
                <c:pt idx="1285">
                  <c:v>185.5</c:v>
                </c:pt>
                <c:pt idx="1286">
                  <c:v>185.6</c:v>
                </c:pt>
                <c:pt idx="1287">
                  <c:v>185.2</c:v>
                </c:pt>
                <c:pt idx="1288">
                  <c:v>185.5</c:v>
                </c:pt>
                <c:pt idx="1289">
                  <c:v>185.4</c:v>
                </c:pt>
                <c:pt idx="1290">
                  <c:v>184.9</c:v>
                </c:pt>
                <c:pt idx="1291">
                  <c:v>184.9</c:v>
                </c:pt>
                <c:pt idx="1292">
                  <c:v>184.3</c:v>
                </c:pt>
                <c:pt idx="1293">
                  <c:v>184.4</c:v>
                </c:pt>
                <c:pt idx="1294">
                  <c:v>183.3</c:v>
                </c:pt>
                <c:pt idx="1295">
                  <c:v>181.8</c:v>
                </c:pt>
                <c:pt idx="1296">
                  <c:v>181.4</c:v>
                </c:pt>
                <c:pt idx="1297">
                  <c:v>181.7</c:v>
                </c:pt>
                <c:pt idx="1298">
                  <c:v>181.8</c:v>
                </c:pt>
                <c:pt idx="1299">
                  <c:v>180.8</c:v>
                </c:pt>
                <c:pt idx="1300">
                  <c:v>180.9</c:v>
                </c:pt>
                <c:pt idx="1301">
                  <c:v>181</c:v>
                </c:pt>
                <c:pt idx="1302">
                  <c:v>180.6</c:v>
                </c:pt>
                <c:pt idx="1303">
                  <c:v>180.9</c:v>
                </c:pt>
                <c:pt idx="1304">
                  <c:v>180.2</c:v>
                </c:pt>
                <c:pt idx="1305">
                  <c:v>179.7</c:v>
                </c:pt>
                <c:pt idx="1306">
                  <c:v>179</c:v>
                </c:pt>
                <c:pt idx="1307">
                  <c:v>180.8</c:v>
                </c:pt>
                <c:pt idx="1308">
                  <c:v>180.5</c:v>
                </c:pt>
                <c:pt idx="1309">
                  <c:v>180.3</c:v>
                </c:pt>
                <c:pt idx="1310">
                  <c:v>180.1</c:v>
                </c:pt>
                <c:pt idx="1311">
                  <c:v>179.1</c:v>
                </c:pt>
                <c:pt idx="1312">
                  <c:v>179.5</c:v>
                </c:pt>
                <c:pt idx="1313">
                  <c:v>179.6</c:v>
                </c:pt>
                <c:pt idx="1314">
                  <c:v>178.5</c:v>
                </c:pt>
                <c:pt idx="1315">
                  <c:v>179</c:v>
                </c:pt>
                <c:pt idx="1316">
                  <c:v>179.4</c:v>
                </c:pt>
                <c:pt idx="1317">
                  <c:v>177.9</c:v>
                </c:pt>
                <c:pt idx="1318">
                  <c:v>179.6</c:v>
                </c:pt>
                <c:pt idx="1319">
                  <c:v>180.3</c:v>
                </c:pt>
                <c:pt idx="1320">
                  <c:v>180.9</c:v>
                </c:pt>
                <c:pt idx="1321">
                  <c:v>181.4</c:v>
                </c:pt>
                <c:pt idx="1322">
                  <c:v>181.9</c:v>
                </c:pt>
                <c:pt idx="1323">
                  <c:v>181.7</c:v>
                </c:pt>
                <c:pt idx="1324">
                  <c:v>182.7</c:v>
                </c:pt>
                <c:pt idx="1325">
                  <c:v>184</c:v>
                </c:pt>
                <c:pt idx="1326">
                  <c:v>184.1</c:v>
                </c:pt>
                <c:pt idx="1327">
                  <c:v>184.9</c:v>
                </c:pt>
                <c:pt idx="1328">
                  <c:v>185.4</c:v>
                </c:pt>
                <c:pt idx="1329">
                  <c:v>185.8</c:v>
                </c:pt>
                <c:pt idx="1330">
                  <c:v>186.3</c:v>
                </c:pt>
                <c:pt idx="1331">
                  <c:v>187.2</c:v>
                </c:pt>
                <c:pt idx="1332">
                  <c:v>186.4</c:v>
                </c:pt>
                <c:pt idx="1333">
                  <c:v>186.5</c:v>
                </c:pt>
                <c:pt idx="1334">
                  <c:v>186.6</c:v>
                </c:pt>
                <c:pt idx="1335">
                  <c:v>187.5</c:v>
                </c:pt>
                <c:pt idx="1336">
                  <c:v>186.6</c:v>
                </c:pt>
                <c:pt idx="1337">
                  <c:v>185.9</c:v>
                </c:pt>
                <c:pt idx="1338">
                  <c:v>185.5</c:v>
                </c:pt>
                <c:pt idx="1339">
                  <c:v>186.5</c:v>
                </c:pt>
                <c:pt idx="1340">
                  <c:v>186.8</c:v>
                </c:pt>
                <c:pt idx="1341">
                  <c:v>187.3</c:v>
                </c:pt>
                <c:pt idx="1342">
                  <c:v>188.3</c:v>
                </c:pt>
                <c:pt idx="1343">
                  <c:v>188.6</c:v>
                </c:pt>
                <c:pt idx="1344">
                  <c:v>189</c:v>
                </c:pt>
                <c:pt idx="1345">
                  <c:v>190.3</c:v>
                </c:pt>
                <c:pt idx="1346">
                  <c:v>190.1</c:v>
                </c:pt>
                <c:pt idx="1347">
                  <c:v>190.4</c:v>
                </c:pt>
                <c:pt idx="1348">
                  <c:v>191.1</c:v>
                </c:pt>
                <c:pt idx="1349">
                  <c:v>192.2</c:v>
                </c:pt>
                <c:pt idx="1350">
                  <c:v>194.4</c:v>
                </c:pt>
                <c:pt idx="1351">
                  <c:v>194.1</c:v>
                </c:pt>
                <c:pt idx="1352">
                  <c:v>194.5</c:v>
                </c:pt>
                <c:pt idx="1353">
                  <c:v>193.9</c:v>
                </c:pt>
                <c:pt idx="1354">
                  <c:v>194.6</c:v>
                </c:pt>
                <c:pt idx="1355">
                  <c:v>194.9</c:v>
                </c:pt>
                <c:pt idx="1356">
                  <c:v>195.9</c:v>
                </c:pt>
                <c:pt idx="1357">
                  <c:v>195.4</c:v>
                </c:pt>
                <c:pt idx="1358">
                  <c:v>195.5</c:v>
                </c:pt>
                <c:pt idx="1359">
                  <c:v>194.8</c:v>
                </c:pt>
                <c:pt idx="1360">
                  <c:v>194.9</c:v>
                </c:pt>
                <c:pt idx="1361">
                  <c:v>195</c:v>
                </c:pt>
                <c:pt idx="1362">
                  <c:v>195.2</c:v>
                </c:pt>
                <c:pt idx="1363">
                  <c:v>194.3</c:v>
                </c:pt>
                <c:pt idx="1364">
                  <c:v>193.3</c:v>
                </c:pt>
                <c:pt idx="1365">
                  <c:v>193.1</c:v>
                </c:pt>
                <c:pt idx="1366">
                  <c:v>192.6</c:v>
                </c:pt>
                <c:pt idx="1367">
                  <c:v>192.5</c:v>
                </c:pt>
                <c:pt idx="1368">
                  <c:v>192</c:v>
                </c:pt>
                <c:pt idx="1369">
                  <c:v>191.2</c:v>
                </c:pt>
                <c:pt idx="1370">
                  <c:v>191.1</c:v>
                </c:pt>
                <c:pt idx="1371">
                  <c:v>191.4</c:v>
                </c:pt>
                <c:pt idx="1372">
                  <c:v>190.5</c:v>
                </c:pt>
                <c:pt idx="1373">
                  <c:v>190.8</c:v>
                </c:pt>
                <c:pt idx="1374">
                  <c:v>192.4</c:v>
                </c:pt>
                <c:pt idx="1375">
                  <c:v>192.3</c:v>
                </c:pt>
                <c:pt idx="1376">
                  <c:v>193.8</c:v>
                </c:pt>
                <c:pt idx="1377">
                  <c:v>193.8</c:v>
                </c:pt>
                <c:pt idx="1378">
                  <c:v>193.5</c:v>
                </c:pt>
                <c:pt idx="1379">
                  <c:v>194.6</c:v>
                </c:pt>
                <c:pt idx="1380">
                  <c:v>194.2</c:v>
                </c:pt>
                <c:pt idx="1381">
                  <c:v>193.7</c:v>
                </c:pt>
                <c:pt idx="1382">
                  <c:v>194.1</c:v>
                </c:pt>
                <c:pt idx="1383">
                  <c:v>193.7</c:v>
                </c:pt>
                <c:pt idx="1384">
                  <c:v>194.7</c:v>
                </c:pt>
                <c:pt idx="1385">
                  <c:v>194.9</c:v>
                </c:pt>
                <c:pt idx="1386">
                  <c:v>194.6</c:v>
                </c:pt>
                <c:pt idx="1387">
                  <c:v>194.3</c:v>
                </c:pt>
                <c:pt idx="1388">
                  <c:v>195.7</c:v>
                </c:pt>
                <c:pt idx="1389">
                  <c:v>196.2</c:v>
                </c:pt>
                <c:pt idx="1390">
                  <c:v>197</c:v>
                </c:pt>
                <c:pt idx="1391">
                  <c:v>198</c:v>
                </c:pt>
                <c:pt idx="1392">
                  <c:v>198</c:v>
                </c:pt>
                <c:pt idx="1393">
                  <c:v>198.6</c:v>
                </c:pt>
                <c:pt idx="1394">
                  <c:v>197.3</c:v>
                </c:pt>
                <c:pt idx="1395">
                  <c:v>196.9</c:v>
                </c:pt>
                <c:pt idx="1396">
                  <c:v>196.8</c:v>
                </c:pt>
                <c:pt idx="1397">
                  <c:v>196.5</c:v>
                </c:pt>
                <c:pt idx="1398">
                  <c:v>197.1</c:v>
                </c:pt>
                <c:pt idx="1399">
                  <c:v>197.4</c:v>
                </c:pt>
                <c:pt idx="1400">
                  <c:v>198.4</c:v>
                </c:pt>
                <c:pt idx="1401">
                  <c:v>198.5</c:v>
                </c:pt>
                <c:pt idx="1402">
                  <c:v>199.5</c:v>
                </c:pt>
                <c:pt idx="1403">
                  <c:v>198.9</c:v>
                </c:pt>
                <c:pt idx="1404">
                  <c:v>198.8</c:v>
                </c:pt>
                <c:pt idx="1405">
                  <c:v>200.1</c:v>
                </c:pt>
                <c:pt idx="1406">
                  <c:v>199.5</c:v>
                </c:pt>
                <c:pt idx="1407">
                  <c:v>198.9</c:v>
                </c:pt>
                <c:pt idx="1408">
                  <c:v>197.8</c:v>
                </c:pt>
                <c:pt idx="1409">
                  <c:v>197.6</c:v>
                </c:pt>
                <c:pt idx="1410">
                  <c:v>198.6</c:v>
                </c:pt>
                <c:pt idx="1411">
                  <c:v>198.7</c:v>
                </c:pt>
                <c:pt idx="1412">
                  <c:v>200.1</c:v>
                </c:pt>
                <c:pt idx="1413">
                  <c:v>199.4</c:v>
                </c:pt>
                <c:pt idx="1414">
                  <c:v>199.5</c:v>
                </c:pt>
                <c:pt idx="1415">
                  <c:v>198.6</c:v>
                </c:pt>
                <c:pt idx="1416">
                  <c:v>197.2</c:v>
                </c:pt>
                <c:pt idx="1417">
                  <c:v>195.9</c:v>
                </c:pt>
                <c:pt idx="1418">
                  <c:v>195.6</c:v>
                </c:pt>
                <c:pt idx="1419">
                  <c:v>195.2</c:v>
                </c:pt>
                <c:pt idx="1420">
                  <c:v>194.7</c:v>
                </c:pt>
                <c:pt idx="1421">
                  <c:v>195.4</c:v>
                </c:pt>
                <c:pt idx="1422">
                  <c:v>195.5</c:v>
                </c:pt>
                <c:pt idx="1423">
                  <c:v>195.6</c:v>
                </c:pt>
                <c:pt idx="1424">
                  <c:v>193.9</c:v>
                </c:pt>
                <c:pt idx="1425">
                  <c:v>192.3</c:v>
                </c:pt>
                <c:pt idx="1426">
                  <c:v>191.3</c:v>
                </c:pt>
                <c:pt idx="1427">
                  <c:v>191.1</c:v>
                </c:pt>
                <c:pt idx="1428">
                  <c:v>190.6</c:v>
                </c:pt>
                <c:pt idx="1429">
                  <c:v>189.8</c:v>
                </c:pt>
                <c:pt idx="1430">
                  <c:v>188.9</c:v>
                </c:pt>
                <c:pt idx="1431">
                  <c:v>189.3</c:v>
                </c:pt>
                <c:pt idx="1432">
                  <c:v>189.3</c:v>
                </c:pt>
                <c:pt idx="1433">
                  <c:v>188.7</c:v>
                </c:pt>
                <c:pt idx="1434">
                  <c:v>187.1</c:v>
                </c:pt>
                <c:pt idx="1435">
                  <c:v>186.4</c:v>
                </c:pt>
                <c:pt idx="1436">
                  <c:v>186.2</c:v>
                </c:pt>
                <c:pt idx="1437">
                  <c:v>186.6</c:v>
                </c:pt>
                <c:pt idx="1438">
                  <c:v>187.1</c:v>
                </c:pt>
                <c:pt idx="1439">
                  <c:v>186.4</c:v>
                </c:pt>
                <c:pt idx="1440">
                  <c:v>186.1</c:v>
                </c:pt>
                <c:pt idx="1441">
                  <c:v>185.6</c:v>
                </c:pt>
                <c:pt idx="1442">
                  <c:v>185.1</c:v>
                </c:pt>
                <c:pt idx="1443">
                  <c:v>184.5</c:v>
                </c:pt>
                <c:pt idx="1444">
                  <c:v>184.1</c:v>
                </c:pt>
                <c:pt idx="1445">
                  <c:v>184.6</c:v>
                </c:pt>
                <c:pt idx="1446">
                  <c:v>184.4</c:v>
                </c:pt>
                <c:pt idx="1447">
                  <c:v>184.4</c:v>
                </c:pt>
                <c:pt idx="1448">
                  <c:v>185.1</c:v>
                </c:pt>
                <c:pt idx="1449">
                  <c:v>184.7</c:v>
                </c:pt>
                <c:pt idx="1450">
                  <c:v>184.6</c:v>
                </c:pt>
                <c:pt idx="1451">
                  <c:v>184.2</c:v>
                </c:pt>
                <c:pt idx="1452">
                  <c:v>184.3</c:v>
                </c:pt>
                <c:pt idx="1453">
                  <c:v>183.9</c:v>
                </c:pt>
                <c:pt idx="1454">
                  <c:v>183.6</c:v>
                </c:pt>
                <c:pt idx="1455">
                  <c:v>183.6</c:v>
                </c:pt>
                <c:pt idx="1456">
                  <c:v>184.2</c:v>
                </c:pt>
                <c:pt idx="1457">
                  <c:v>183.9</c:v>
                </c:pt>
                <c:pt idx="1458">
                  <c:v>184.1</c:v>
                </c:pt>
                <c:pt idx="1459">
                  <c:v>184.3</c:v>
                </c:pt>
                <c:pt idx="1460">
                  <c:v>184.6</c:v>
                </c:pt>
                <c:pt idx="1461">
                  <c:v>184.2</c:v>
                </c:pt>
                <c:pt idx="1462">
                  <c:v>185.6</c:v>
                </c:pt>
                <c:pt idx="1463">
                  <c:v>184.7</c:v>
                </c:pt>
                <c:pt idx="1464">
                  <c:v>185.2</c:v>
                </c:pt>
                <c:pt idx="1465">
                  <c:v>184.5</c:v>
                </c:pt>
                <c:pt idx="1466">
                  <c:v>186.6</c:v>
                </c:pt>
                <c:pt idx="1467">
                  <c:v>186.6</c:v>
                </c:pt>
                <c:pt idx="1468">
                  <c:v>186.7</c:v>
                </c:pt>
                <c:pt idx="1469">
                  <c:v>187.3</c:v>
                </c:pt>
                <c:pt idx="1470">
                  <c:v>188.4</c:v>
                </c:pt>
                <c:pt idx="1471">
                  <c:v>188.8</c:v>
                </c:pt>
                <c:pt idx="1472">
                  <c:v>189.3</c:v>
                </c:pt>
                <c:pt idx="1473">
                  <c:v>189.9</c:v>
                </c:pt>
                <c:pt idx="1474">
                  <c:v>190.3</c:v>
                </c:pt>
                <c:pt idx="1475">
                  <c:v>189.8</c:v>
                </c:pt>
                <c:pt idx="1476">
                  <c:v>190.3</c:v>
                </c:pt>
                <c:pt idx="1477">
                  <c:v>190.3</c:v>
                </c:pt>
                <c:pt idx="1478">
                  <c:v>191</c:v>
                </c:pt>
                <c:pt idx="1479">
                  <c:v>190.6</c:v>
                </c:pt>
                <c:pt idx="1480">
                  <c:v>190.7</c:v>
                </c:pt>
                <c:pt idx="1481">
                  <c:v>190.5</c:v>
                </c:pt>
                <c:pt idx="1482">
                  <c:v>189.9</c:v>
                </c:pt>
                <c:pt idx="1483">
                  <c:v>190</c:v>
                </c:pt>
                <c:pt idx="1484">
                  <c:v>189.9</c:v>
                </c:pt>
                <c:pt idx="1485">
                  <c:v>192.6</c:v>
                </c:pt>
                <c:pt idx="1486">
                  <c:v>193</c:v>
                </c:pt>
                <c:pt idx="1487">
                  <c:v>192.6</c:v>
                </c:pt>
                <c:pt idx="1488">
                  <c:v>195</c:v>
                </c:pt>
                <c:pt idx="1489">
                  <c:v>193.6</c:v>
                </c:pt>
                <c:pt idx="1490">
                  <c:v>193.4</c:v>
                </c:pt>
                <c:pt idx="1491">
                  <c:v>194.9</c:v>
                </c:pt>
                <c:pt idx="1492">
                  <c:v>195.4</c:v>
                </c:pt>
                <c:pt idx="1493">
                  <c:v>197.7</c:v>
                </c:pt>
                <c:pt idx="1494">
                  <c:v>198.4</c:v>
                </c:pt>
                <c:pt idx="1495">
                  <c:v>200.1</c:v>
                </c:pt>
                <c:pt idx="1496">
                  <c:v>200.7</c:v>
                </c:pt>
                <c:pt idx="1497">
                  <c:v>202.5</c:v>
                </c:pt>
                <c:pt idx="1498">
                  <c:v>204.7</c:v>
                </c:pt>
                <c:pt idx="1499">
                  <c:v>203.7</c:v>
                </c:pt>
                <c:pt idx="1500">
                  <c:v>203.9</c:v>
                </c:pt>
                <c:pt idx="1501">
                  <c:v>204.7</c:v>
                </c:pt>
                <c:pt idx="1502">
                  <c:v>202.9</c:v>
                </c:pt>
                <c:pt idx="1503">
                  <c:v>200.5</c:v>
                </c:pt>
                <c:pt idx="1504">
                  <c:v>201</c:v>
                </c:pt>
                <c:pt idx="1505">
                  <c:v>200.5</c:v>
                </c:pt>
                <c:pt idx="1506">
                  <c:v>201.1</c:v>
                </c:pt>
                <c:pt idx="1507">
                  <c:v>200.7</c:v>
                </c:pt>
                <c:pt idx="1508">
                  <c:v>200.3</c:v>
                </c:pt>
                <c:pt idx="1509">
                  <c:v>201.1</c:v>
                </c:pt>
                <c:pt idx="1510">
                  <c:v>201.3</c:v>
                </c:pt>
                <c:pt idx="1511">
                  <c:v>201.3</c:v>
                </c:pt>
                <c:pt idx="1512">
                  <c:v>201.3</c:v>
                </c:pt>
                <c:pt idx="1513">
                  <c:v>201.1</c:v>
                </c:pt>
                <c:pt idx="1514">
                  <c:v>200.8</c:v>
                </c:pt>
                <c:pt idx="1515">
                  <c:v>200.2</c:v>
                </c:pt>
                <c:pt idx="1516">
                  <c:v>200.4</c:v>
                </c:pt>
                <c:pt idx="1517">
                  <c:v>201.6</c:v>
                </c:pt>
                <c:pt idx="1518">
                  <c:v>200.9</c:v>
                </c:pt>
                <c:pt idx="1519">
                  <c:v>201.1</c:v>
                </c:pt>
                <c:pt idx="1520">
                  <c:v>200.5</c:v>
                </c:pt>
                <c:pt idx="1521">
                  <c:v>200.1</c:v>
                </c:pt>
                <c:pt idx="1522">
                  <c:v>200.6</c:v>
                </c:pt>
                <c:pt idx="1523">
                  <c:v>201.5</c:v>
                </c:pt>
                <c:pt idx="1524">
                  <c:v>202.9</c:v>
                </c:pt>
                <c:pt idx="1525">
                  <c:v>203.2</c:v>
                </c:pt>
                <c:pt idx="1526">
                  <c:v>204.3</c:v>
                </c:pt>
                <c:pt idx="1527">
                  <c:v>203.3</c:v>
                </c:pt>
                <c:pt idx="1528">
                  <c:v>204.9</c:v>
                </c:pt>
                <c:pt idx="1529">
                  <c:v>204.4</c:v>
                </c:pt>
                <c:pt idx="1530">
                  <c:v>205.3</c:v>
                </c:pt>
                <c:pt idx="1531">
                  <c:v>205.9</c:v>
                </c:pt>
                <c:pt idx="1532">
                  <c:v>205.8</c:v>
                </c:pt>
                <c:pt idx="1533">
                  <c:v>204.1</c:v>
                </c:pt>
                <c:pt idx="1534">
                  <c:v>204.8</c:v>
                </c:pt>
                <c:pt idx="1535">
                  <c:v>203.9</c:v>
                </c:pt>
                <c:pt idx="1536">
                  <c:v>204.5</c:v>
                </c:pt>
                <c:pt idx="1537">
                  <c:v>203.9</c:v>
                </c:pt>
                <c:pt idx="1538">
                  <c:v>203.4</c:v>
                </c:pt>
                <c:pt idx="1539">
                  <c:v>202.8</c:v>
                </c:pt>
                <c:pt idx="1540">
                  <c:v>203</c:v>
                </c:pt>
                <c:pt idx="1541">
                  <c:v>202.1</c:v>
                </c:pt>
                <c:pt idx="1542">
                  <c:v>200.9</c:v>
                </c:pt>
                <c:pt idx="1543">
                  <c:v>200.6</c:v>
                </c:pt>
                <c:pt idx="1544">
                  <c:v>198.7</c:v>
                </c:pt>
                <c:pt idx="1545">
                  <c:v>199.1</c:v>
                </c:pt>
                <c:pt idx="1546">
                  <c:v>200.6</c:v>
                </c:pt>
                <c:pt idx="1547">
                  <c:v>200.6</c:v>
                </c:pt>
                <c:pt idx="1548">
                  <c:v>199.6</c:v>
                </c:pt>
                <c:pt idx="1549">
                  <c:v>199.6</c:v>
                </c:pt>
                <c:pt idx="1550">
                  <c:v>199.3</c:v>
                </c:pt>
                <c:pt idx="1551">
                  <c:v>198.3</c:v>
                </c:pt>
                <c:pt idx="1552">
                  <c:v>198.2</c:v>
                </c:pt>
                <c:pt idx="1553">
                  <c:v>198</c:v>
                </c:pt>
                <c:pt idx="1554">
                  <c:v>198.6</c:v>
                </c:pt>
                <c:pt idx="1555">
                  <c:v>199.6</c:v>
                </c:pt>
                <c:pt idx="1556">
                  <c:v>198.9</c:v>
                </c:pt>
                <c:pt idx="1557">
                  <c:v>198.9</c:v>
                </c:pt>
                <c:pt idx="1558">
                  <c:v>199.4</c:v>
                </c:pt>
                <c:pt idx="1559">
                  <c:v>199.7</c:v>
                </c:pt>
                <c:pt idx="1560">
                  <c:v>200.2</c:v>
                </c:pt>
                <c:pt idx="1561">
                  <c:v>201.3</c:v>
                </c:pt>
                <c:pt idx="1562">
                  <c:v>201.8</c:v>
                </c:pt>
                <c:pt idx="1563">
                  <c:v>202.6</c:v>
                </c:pt>
                <c:pt idx="1564">
                  <c:v>203.1</c:v>
                </c:pt>
                <c:pt idx="1565">
                  <c:v>203.7</c:v>
                </c:pt>
                <c:pt idx="1566">
                  <c:v>203.3</c:v>
                </c:pt>
                <c:pt idx="1567">
                  <c:v>203.8</c:v>
                </c:pt>
                <c:pt idx="1568">
                  <c:v>202</c:v>
                </c:pt>
                <c:pt idx="1569">
                  <c:v>202.5</c:v>
                </c:pt>
                <c:pt idx="1570">
                  <c:v>201.4</c:v>
                </c:pt>
                <c:pt idx="1571">
                  <c:v>201.6</c:v>
                </c:pt>
                <c:pt idx="1572">
                  <c:v>200.6</c:v>
                </c:pt>
                <c:pt idx="1573">
                  <c:v>199.8</c:v>
                </c:pt>
                <c:pt idx="1574">
                  <c:v>199.4</c:v>
                </c:pt>
                <c:pt idx="1575">
                  <c:v>199.9</c:v>
                </c:pt>
                <c:pt idx="1576">
                  <c:v>199.5</c:v>
                </c:pt>
                <c:pt idx="1577">
                  <c:v>199.8</c:v>
                </c:pt>
                <c:pt idx="1578">
                  <c:v>198.8</c:v>
                </c:pt>
                <c:pt idx="1579">
                  <c:v>199</c:v>
                </c:pt>
                <c:pt idx="1580">
                  <c:v>198.6</c:v>
                </c:pt>
                <c:pt idx="1581">
                  <c:v>197.7</c:v>
                </c:pt>
                <c:pt idx="1582">
                  <c:v>197.7</c:v>
                </c:pt>
                <c:pt idx="1583">
                  <c:v>196.6</c:v>
                </c:pt>
                <c:pt idx="1584">
                  <c:v>196.2</c:v>
                </c:pt>
                <c:pt idx="1585">
                  <c:v>196.6</c:v>
                </c:pt>
                <c:pt idx="1586">
                  <c:v>196.5</c:v>
                </c:pt>
                <c:pt idx="1587">
                  <c:v>197</c:v>
                </c:pt>
                <c:pt idx="1588">
                  <c:v>196.9</c:v>
                </c:pt>
                <c:pt idx="1589">
                  <c:v>196.7</c:v>
                </c:pt>
                <c:pt idx="1590">
                  <c:v>196.2</c:v>
                </c:pt>
                <c:pt idx="1591">
                  <c:v>195.5</c:v>
                </c:pt>
                <c:pt idx="1592">
                  <c:v>194.6</c:v>
                </c:pt>
                <c:pt idx="1593">
                  <c:v>193.8</c:v>
                </c:pt>
                <c:pt idx="1594">
                  <c:v>192.7</c:v>
                </c:pt>
                <c:pt idx="1595">
                  <c:v>192.7</c:v>
                </c:pt>
                <c:pt idx="1596">
                  <c:v>192.8</c:v>
                </c:pt>
                <c:pt idx="1597">
                  <c:v>192.8</c:v>
                </c:pt>
                <c:pt idx="1598">
                  <c:v>192.1</c:v>
                </c:pt>
                <c:pt idx="1599">
                  <c:v>191.8</c:v>
                </c:pt>
                <c:pt idx="1600">
                  <c:v>192.1</c:v>
                </c:pt>
                <c:pt idx="1601">
                  <c:v>191</c:v>
                </c:pt>
                <c:pt idx="1602">
                  <c:v>191.2</c:v>
                </c:pt>
                <c:pt idx="1603">
                  <c:v>190.6</c:v>
                </c:pt>
                <c:pt idx="1604">
                  <c:v>189.8</c:v>
                </c:pt>
                <c:pt idx="1605">
                  <c:v>189.3</c:v>
                </c:pt>
                <c:pt idx="1606">
                  <c:v>189.1</c:v>
                </c:pt>
                <c:pt idx="1607">
                  <c:v>189.6</c:v>
                </c:pt>
                <c:pt idx="1608">
                  <c:v>190</c:v>
                </c:pt>
                <c:pt idx="1609">
                  <c:v>190</c:v>
                </c:pt>
                <c:pt idx="1610">
                  <c:v>190.2</c:v>
                </c:pt>
                <c:pt idx="1611">
                  <c:v>189.7</c:v>
                </c:pt>
                <c:pt idx="1612">
                  <c:v>190.2</c:v>
                </c:pt>
                <c:pt idx="1613">
                  <c:v>189.4</c:v>
                </c:pt>
                <c:pt idx="1614">
                  <c:v>189.6</c:v>
                </c:pt>
                <c:pt idx="1615">
                  <c:v>189.9</c:v>
                </c:pt>
                <c:pt idx="1616">
                  <c:v>191.1</c:v>
                </c:pt>
                <c:pt idx="1617">
                  <c:v>191.7</c:v>
                </c:pt>
                <c:pt idx="1618">
                  <c:v>192</c:v>
                </c:pt>
                <c:pt idx="1619">
                  <c:v>192.1</c:v>
                </c:pt>
                <c:pt idx="1620">
                  <c:v>192.1</c:v>
                </c:pt>
                <c:pt idx="1621">
                  <c:v>191.6</c:v>
                </c:pt>
                <c:pt idx="1622">
                  <c:v>191.5</c:v>
                </c:pt>
                <c:pt idx="1623">
                  <c:v>193</c:v>
                </c:pt>
                <c:pt idx="1624">
                  <c:v>192</c:v>
                </c:pt>
                <c:pt idx="1625">
                  <c:v>194.8</c:v>
                </c:pt>
                <c:pt idx="1626">
                  <c:v>196.1</c:v>
                </c:pt>
                <c:pt idx="1627">
                  <c:v>196.5</c:v>
                </c:pt>
                <c:pt idx="1628">
                  <c:v>195.9</c:v>
                </c:pt>
                <c:pt idx="1629">
                  <c:v>196.6</c:v>
                </c:pt>
                <c:pt idx="1630">
                  <c:v>196.6</c:v>
                </c:pt>
                <c:pt idx="1631">
                  <c:v>198.1</c:v>
                </c:pt>
                <c:pt idx="1632">
                  <c:v>199.1</c:v>
                </c:pt>
                <c:pt idx="1633">
                  <c:v>199.6</c:v>
                </c:pt>
                <c:pt idx="1634">
                  <c:v>200.1</c:v>
                </c:pt>
                <c:pt idx="1635">
                  <c:v>201.1</c:v>
                </c:pt>
                <c:pt idx="1636">
                  <c:v>202.3</c:v>
                </c:pt>
                <c:pt idx="1637">
                  <c:v>202.9</c:v>
                </c:pt>
                <c:pt idx="1638">
                  <c:v>203.5</c:v>
                </c:pt>
                <c:pt idx="1639">
                  <c:v>203.7</c:v>
                </c:pt>
                <c:pt idx="1640">
                  <c:v>203.7</c:v>
                </c:pt>
                <c:pt idx="1641">
                  <c:v>204.5</c:v>
                </c:pt>
                <c:pt idx="1642">
                  <c:v>204.7</c:v>
                </c:pt>
                <c:pt idx="1643">
                  <c:v>204.1</c:v>
                </c:pt>
                <c:pt idx="1644">
                  <c:v>203.7</c:v>
                </c:pt>
                <c:pt idx="1645">
                  <c:v>204.4</c:v>
                </c:pt>
                <c:pt idx="1646">
                  <c:v>204.6</c:v>
                </c:pt>
                <c:pt idx="1647">
                  <c:v>204.9</c:v>
                </c:pt>
                <c:pt idx="1648">
                  <c:v>205.4</c:v>
                </c:pt>
                <c:pt idx="1649">
                  <c:v>204.6</c:v>
                </c:pt>
                <c:pt idx="1650">
                  <c:v>204.2</c:v>
                </c:pt>
                <c:pt idx="1651">
                  <c:v>203.3</c:v>
                </c:pt>
                <c:pt idx="1652">
                  <c:v>201.6</c:v>
                </c:pt>
                <c:pt idx="1653">
                  <c:v>201.5</c:v>
                </c:pt>
                <c:pt idx="1654">
                  <c:v>202.3</c:v>
                </c:pt>
                <c:pt idx="1655">
                  <c:v>202.2</c:v>
                </c:pt>
                <c:pt idx="1656">
                  <c:v>201.8</c:v>
                </c:pt>
                <c:pt idx="1657">
                  <c:v>199.6</c:v>
                </c:pt>
                <c:pt idx="1658">
                  <c:v>199.1</c:v>
                </c:pt>
                <c:pt idx="1659">
                  <c:v>197.8</c:v>
                </c:pt>
                <c:pt idx="1660">
                  <c:v>198.2</c:v>
                </c:pt>
                <c:pt idx="1661">
                  <c:v>196.9</c:v>
                </c:pt>
                <c:pt idx="1662">
                  <c:v>196.9</c:v>
                </c:pt>
                <c:pt idx="1663">
                  <c:v>195.9</c:v>
                </c:pt>
                <c:pt idx="1664">
                  <c:v>196.5</c:v>
                </c:pt>
                <c:pt idx="1665">
                  <c:v>195.8</c:v>
                </c:pt>
                <c:pt idx="1666">
                  <c:v>195.3</c:v>
                </c:pt>
                <c:pt idx="1667">
                  <c:v>193.3</c:v>
                </c:pt>
                <c:pt idx="1668">
                  <c:v>193</c:v>
                </c:pt>
                <c:pt idx="1669">
                  <c:v>192.5</c:v>
                </c:pt>
                <c:pt idx="1670">
                  <c:v>191.4</c:v>
                </c:pt>
                <c:pt idx="1671">
                  <c:v>191</c:v>
                </c:pt>
                <c:pt idx="1672">
                  <c:v>192.5</c:v>
                </c:pt>
                <c:pt idx="1673">
                  <c:v>187.7</c:v>
                </c:pt>
                <c:pt idx="1674">
                  <c:v>187.4</c:v>
                </c:pt>
                <c:pt idx="1675">
                  <c:v>186.5</c:v>
                </c:pt>
                <c:pt idx="1676">
                  <c:v>185.5</c:v>
                </c:pt>
                <c:pt idx="1677">
                  <c:v>185.4</c:v>
                </c:pt>
                <c:pt idx="1678">
                  <c:v>185.1</c:v>
                </c:pt>
                <c:pt idx="1679">
                  <c:v>184.7</c:v>
                </c:pt>
                <c:pt idx="1680">
                  <c:v>185.6</c:v>
                </c:pt>
                <c:pt idx="1681">
                  <c:v>185</c:v>
                </c:pt>
                <c:pt idx="1682">
                  <c:v>184.4</c:v>
                </c:pt>
                <c:pt idx="1683">
                  <c:v>184</c:v>
                </c:pt>
                <c:pt idx="1684">
                  <c:v>183.3</c:v>
                </c:pt>
                <c:pt idx="1685">
                  <c:v>184.3</c:v>
                </c:pt>
                <c:pt idx="1686">
                  <c:v>183.8</c:v>
                </c:pt>
                <c:pt idx="1687">
                  <c:v>183.3</c:v>
                </c:pt>
                <c:pt idx="1688">
                  <c:v>182.5</c:v>
                </c:pt>
                <c:pt idx="1689">
                  <c:v>182.5</c:v>
                </c:pt>
                <c:pt idx="1690">
                  <c:v>182.5</c:v>
                </c:pt>
                <c:pt idx="1691">
                  <c:v>182</c:v>
                </c:pt>
                <c:pt idx="1692">
                  <c:v>182.1</c:v>
                </c:pt>
                <c:pt idx="1693">
                  <c:v>182.8</c:v>
                </c:pt>
                <c:pt idx="1694">
                  <c:v>183</c:v>
                </c:pt>
                <c:pt idx="1695">
                  <c:v>183.6</c:v>
                </c:pt>
                <c:pt idx="1696">
                  <c:v>183.4</c:v>
                </c:pt>
                <c:pt idx="1697">
                  <c:v>183.8</c:v>
                </c:pt>
                <c:pt idx="1698">
                  <c:v>184.2</c:v>
                </c:pt>
                <c:pt idx="1699">
                  <c:v>185.2</c:v>
                </c:pt>
                <c:pt idx="1700">
                  <c:v>184.9</c:v>
                </c:pt>
                <c:pt idx="1701">
                  <c:v>184.8</c:v>
                </c:pt>
                <c:pt idx="1702">
                  <c:v>185</c:v>
                </c:pt>
                <c:pt idx="1703">
                  <c:v>185</c:v>
                </c:pt>
                <c:pt idx="1704">
                  <c:v>186</c:v>
                </c:pt>
                <c:pt idx="1705">
                  <c:v>186</c:v>
                </c:pt>
                <c:pt idx="1706">
                  <c:v>186.6</c:v>
                </c:pt>
                <c:pt idx="1707">
                  <c:v>186</c:v>
                </c:pt>
                <c:pt idx="1708">
                  <c:v>186.7</c:v>
                </c:pt>
                <c:pt idx="1709">
                  <c:v>187</c:v>
                </c:pt>
                <c:pt idx="1710">
                  <c:v>187</c:v>
                </c:pt>
                <c:pt idx="1711">
                  <c:v>187.6</c:v>
                </c:pt>
                <c:pt idx="1712">
                  <c:v>187.7</c:v>
                </c:pt>
                <c:pt idx="1713">
                  <c:v>189.3</c:v>
                </c:pt>
                <c:pt idx="1714">
                  <c:v>190</c:v>
                </c:pt>
                <c:pt idx="1715">
                  <c:v>190.7</c:v>
                </c:pt>
                <c:pt idx="1716">
                  <c:v>190.8</c:v>
                </c:pt>
                <c:pt idx="1717">
                  <c:v>191</c:v>
                </c:pt>
                <c:pt idx="1718">
                  <c:v>192.2</c:v>
                </c:pt>
                <c:pt idx="1719">
                  <c:v>192.9</c:v>
                </c:pt>
                <c:pt idx="1720">
                  <c:v>193.4</c:v>
                </c:pt>
                <c:pt idx="1721">
                  <c:v>194.9</c:v>
                </c:pt>
                <c:pt idx="1722">
                  <c:v>195.7</c:v>
                </c:pt>
                <c:pt idx="1723">
                  <c:v>197.8</c:v>
                </c:pt>
                <c:pt idx="1724">
                  <c:v>198.5</c:v>
                </c:pt>
                <c:pt idx="1725">
                  <c:v>197.9</c:v>
                </c:pt>
                <c:pt idx="1726">
                  <c:v>198.4</c:v>
                </c:pt>
                <c:pt idx="1727">
                  <c:v>199.3</c:v>
                </c:pt>
                <c:pt idx="1728">
                  <c:v>200.6</c:v>
                </c:pt>
                <c:pt idx="1729">
                  <c:v>200.1</c:v>
                </c:pt>
                <c:pt idx="1730">
                  <c:v>200.6</c:v>
                </c:pt>
                <c:pt idx="1731">
                  <c:v>200.7</c:v>
                </c:pt>
                <c:pt idx="1732">
                  <c:v>201.4</c:v>
                </c:pt>
                <c:pt idx="1733">
                  <c:v>203.7</c:v>
                </c:pt>
                <c:pt idx="1734">
                  <c:v>203.6</c:v>
                </c:pt>
                <c:pt idx="1735">
                  <c:v>203.7</c:v>
                </c:pt>
                <c:pt idx="1736">
                  <c:v>204.4</c:v>
                </c:pt>
                <c:pt idx="1737">
                  <c:v>205.8</c:v>
                </c:pt>
                <c:pt idx="1738">
                  <c:v>206.8</c:v>
                </c:pt>
                <c:pt idx="1739">
                  <c:v>207</c:v>
                </c:pt>
                <c:pt idx="1740">
                  <c:v>207.5</c:v>
                </c:pt>
                <c:pt idx="1741">
                  <c:v>207.1</c:v>
                </c:pt>
                <c:pt idx="1742">
                  <c:v>207.7</c:v>
                </c:pt>
                <c:pt idx="1743">
                  <c:v>207.6</c:v>
                </c:pt>
                <c:pt idx="1744">
                  <c:v>207.6</c:v>
                </c:pt>
                <c:pt idx="1745">
                  <c:v>208.9</c:v>
                </c:pt>
                <c:pt idx="1746">
                  <c:v>209</c:v>
                </c:pt>
                <c:pt idx="1747">
                  <c:v>209.2</c:v>
                </c:pt>
                <c:pt idx="1748">
                  <c:v>209.8</c:v>
                </c:pt>
                <c:pt idx="1749">
                  <c:v>210.2</c:v>
                </c:pt>
                <c:pt idx="1750">
                  <c:v>211.9</c:v>
                </c:pt>
                <c:pt idx="1751">
                  <c:v>212.4</c:v>
                </c:pt>
                <c:pt idx="1752">
                  <c:v>212.8</c:v>
                </c:pt>
                <c:pt idx="1753">
                  <c:v>212.6</c:v>
                </c:pt>
                <c:pt idx="1754">
                  <c:v>212.6</c:v>
                </c:pt>
                <c:pt idx="1755">
                  <c:v>212.1</c:v>
                </c:pt>
                <c:pt idx="1756">
                  <c:v>210.4</c:v>
                </c:pt>
                <c:pt idx="1757">
                  <c:v>210.5</c:v>
                </c:pt>
                <c:pt idx="1758">
                  <c:v>211.7</c:v>
                </c:pt>
                <c:pt idx="1759">
                  <c:v>211.9</c:v>
                </c:pt>
                <c:pt idx="1760">
                  <c:v>212</c:v>
                </c:pt>
                <c:pt idx="1761">
                  <c:v>211.5</c:v>
                </c:pt>
                <c:pt idx="1762">
                  <c:v>214.1</c:v>
                </c:pt>
                <c:pt idx="1763">
                  <c:v>215.9</c:v>
                </c:pt>
                <c:pt idx="1764">
                  <c:v>218.4</c:v>
                </c:pt>
                <c:pt idx="1765">
                  <c:v>212.8</c:v>
                </c:pt>
                <c:pt idx="1766">
                  <c:v>213.2</c:v>
                </c:pt>
                <c:pt idx="1767">
                  <c:v>213.8</c:v>
                </c:pt>
                <c:pt idx="1768">
                  <c:v>215.3</c:v>
                </c:pt>
                <c:pt idx="1769">
                  <c:v>215.3</c:v>
                </c:pt>
                <c:pt idx="1770">
                  <c:v>216.7</c:v>
                </c:pt>
                <c:pt idx="1771">
                  <c:v>215.7</c:v>
                </c:pt>
                <c:pt idx="1772">
                  <c:v>215</c:v>
                </c:pt>
                <c:pt idx="1773">
                  <c:v>212.9</c:v>
                </c:pt>
                <c:pt idx="1774">
                  <c:v>213.2</c:v>
                </c:pt>
                <c:pt idx="1775">
                  <c:v>213.3</c:v>
                </c:pt>
                <c:pt idx="1776">
                  <c:v>213.2</c:v>
                </c:pt>
                <c:pt idx="1777">
                  <c:v>208.2</c:v>
                </c:pt>
                <c:pt idx="1778">
                  <c:v>205.9</c:v>
                </c:pt>
                <c:pt idx="1779">
                  <c:v>204.4</c:v>
                </c:pt>
                <c:pt idx="1780">
                  <c:v>203.8</c:v>
                </c:pt>
                <c:pt idx="1781">
                  <c:v>203.4</c:v>
                </c:pt>
                <c:pt idx="1782">
                  <c:v>201.3</c:v>
                </c:pt>
                <c:pt idx="1783">
                  <c:v>200.6</c:v>
                </c:pt>
                <c:pt idx="1784">
                  <c:v>199</c:v>
                </c:pt>
                <c:pt idx="1785">
                  <c:v>199.2</c:v>
                </c:pt>
                <c:pt idx="1786">
                  <c:v>198.4</c:v>
                </c:pt>
                <c:pt idx="1787">
                  <c:v>197.4</c:v>
                </c:pt>
                <c:pt idx="1788">
                  <c:v>196.9</c:v>
                </c:pt>
                <c:pt idx="1789">
                  <c:v>196</c:v>
                </c:pt>
                <c:pt idx="1790">
                  <c:v>196.3</c:v>
                </c:pt>
                <c:pt idx="1791">
                  <c:v>196</c:v>
                </c:pt>
                <c:pt idx="1792">
                  <c:v>196.2</c:v>
                </c:pt>
                <c:pt idx="1793">
                  <c:v>195.6</c:v>
                </c:pt>
                <c:pt idx="1794">
                  <c:v>195.4</c:v>
                </c:pt>
                <c:pt idx="1795">
                  <c:v>195.5</c:v>
                </c:pt>
                <c:pt idx="1796">
                  <c:v>195.7</c:v>
                </c:pt>
                <c:pt idx="1797">
                  <c:v>194.4</c:v>
                </c:pt>
                <c:pt idx="1798">
                  <c:v>194.7</c:v>
                </c:pt>
                <c:pt idx="1799">
                  <c:v>194.9</c:v>
                </c:pt>
                <c:pt idx="1800">
                  <c:v>195.3</c:v>
                </c:pt>
                <c:pt idx="1801">
                  <c:v>196.3</c:v>
                </c:pt>
                <c:pt idx="1802">
                  <c:v>196.6</c:v>
                </c:pt>
                <c:pt idx="1803">
                  <c:v>197.2</c:v>
                </c:pt>
                <c:pt idx="1804">
                  <c:v>197</c:v>
                </c:pt>
                <c:pt idx="1805">
                  <c:v>195.7</c:v>
                </c:pt>
                <c:pt idx="1806">
                  <c:v>197.6</c:v>
                </c:pt>
                <c:pt idx="1807">
                  <c:v>199.7</c:v>
                </c:pt>
                <c:pt idx="1808">
                  <c:v>201</c:v>
                </c:pt>
                <c:pt idx="1809">
                  <c:v>201.3</c:v>
                </c:pt>
                <c:pt idx="1810">
                  <c:v>202.2</c:v>
                </c:pt>
                <c:pt idx="1811">
                  <c:v>204.1</c:v>
                </c:pt>
                <c:pt idx="1812">
                  <c:v>203.7</c:v>
                </c:pt>
                <c:pt idx="1813">
                  <c:v>205.9</c:v>
                </c:pt>
                <c:pt idx="1814">
                  <c:v>205.7</c:v>
                </c:pt>
                <c:pt idx="1815">
                  <c:v>205.6</c:v>
                </c:pt>
                <c:pt idx="1816">
                  <c:v>205.1</c:v>
                </c:pt>
                <c:pt idx="1817">
                  <c:v>205</c:v>
                </c:pt>
                <c:pt idx="1818">
                  <c:v>204.5</c:v>
                </c:pt>
                <c:pt idx="1819">
                  <c:v>206.1</c:v>
                </c:pt>
                <c:pt idx="1820">
                  <c:v>205.9</c:v>
                </c:pt>
                <c:pt idx="1821">
                  <c:v>207.4</c:v>
                </c:pt>
                <c:pt idx="1822">
                  <c:v>207.2</c:v>
                </c:pt>
                <c:pt idx="1823">
                  <c:v>206.9</c:v>
                </c:pt>
                <c:pt idx="1824">
                  <c:v>206.5</c:v>
                </c:pt>
                <c:pt idx="1825">
                  <c:v>204.9</c:v>
                </c:pt>
                <c:pt idx="1826">
                  <c:v>202.3</c:v>
                </c:pt>
                <c:pt idx="1827">
                  <c:v>203.1</c:v>
                </c:pt>
                <c:pt idx="1828">
                  <c:v>203.5</c:v>
                </c:pt>
                <c:pt idx="1829">
                  <c:v>203.4</c:v>
                </c:pt>
                <c:pt idx="1830">
                  <c:v>200.7</c:v>
                </c:pt>
                <c:pt idx="1831">
                  <c:v>200.3</c:v>
                </c:pt>
                <c:pt idx="1832">
                  <c:v>199.4</c:v>
                </c:pt>
                <c:pt idx="1833">
                  <c:v>199.5</c:v>
                </c:pt>
                <c:pt idx="1834">
                  <c:v>198.4</c:v>
                </c:pt>
                <c:pt idx="1835">
                  <c:v>197.1</c:v>
                </c:pt>
                <c:pt idx="1836">
                  <c:v>197.8</c:v>
                </c:pt>
                <c:pt idx="1837">
                  <c:v>197.3</c:v>
                </c:pt>
                <c:pt idx="1838">
                  <c:v>198.3</c:v>
                </c:pt>
                <c:pt idx="1839">
                  <c:v>197.7</c:v>
                </c:pt>
                <c:pt idx="1840">
                  <c:v>198.1</c:v>
                </c:pt>
                <c:pt idx="1841">
                  <c:v>198.4</c:v>
                </c:pt>
                <c:pt idx="1842">
                  <c:v>197.7</c:v>
                </c:pt>
                <c:pt idx="1843">
                  <c:v>198.3</c:v>
                </c:pt>
                <c:pt idx="1844">
                  <c:v>197.7</c:v>
                </c:pt>
                <c:pt idx="1845">
                  <c:v>198.3</c:v>
                </c:pt>
                <c:pt idx="1846">
                  <c:v>199</c:v>
                </c:pt>
                <c:pt idx="1847">
                  <c:v>198.3</c:v>
                </c:pt>
                <c:pt idx="1848">
                  <c:v>198.4</c:v>
                </c:pt>
                <c:pt idx="1849">
                  <c:v>197.8</c:v>
                </c:pt>
                <c:pt idx="1850">
                  <c:v>199.1</c:v>
                </c:pt>
                <c:pt idx="1851">
                  <c:v>198.8</c:v>
                </c:pt>
                <c:pt idx="1852">
                  <c:v>199.6</c:v>
                </c:pt>
                <c:pt idx="1853">
                  <c:v>199.6</c:v>
                </c:pt>
                <c:pt idx="1854">
                  <c:v>198.8</c:v>
                </c:pt>
                <c:pt idx="1855">
                  <c:v>199.6</c:v>
                </c:pt>
                <c:pt idx="1856">
                  <c:v>199.4</c:v>
                </c:pt>
                <c:pt idx="1857">
                  <c:v>197.8</c:v>
                </c:pt>
                <c:pt idx="1858">
                  <c:v>199.1</c:v>
                </c:pt>
                <c:pt idx="1859">
                  <c:v>199</c:v>
                </c:pt>
                <c:pt idx="1860">
                  <c:v>200.6</c:v>
                </c:pt>
                <c:pt idx="1861">
                  <c:v>200.3</c:v>
                </c:pt>
                <c:pt idx="1862">
                  <c:v>201.6</c:v>
                </c:pt>
                <c:pt idx="1863">
                  <c:v>200.7</c:v>
                </c:pt>
                <c:pt idx="1864">
                  <c:v>200.2</c:v>
                </c:pt>
                <c:pt idx="1865">
                  <c:v>200.2</c:v>
                </c:pt>
                <c:pt idx="1866">
                  <c:v>199.9</c:v>
                </c:pt>
                <c:pt idx="1867">
                  <c:v>200.1</c:v>
                </c:pt>
                <c:pt idx="1868">
                  <c:v>200</c:v>
                </c:pt>
                <c:pt idx="1869">
                  <c:v>199.8</c:v>
                </c:pt>
                <c:pt idx="1870">
                  <c:v>199.7</c:v>
                </c:pt>
                <c:pt idx="1871">
                  <c:v>199.8</c:v>
                </c:pt>
                <c:pt idx="1872">
                  <c:v>199.9</c:v>
                </c:pt>
                <c:pt idx="1873">
                  <c:v>199.7</c:v>
                </c:pt>
                <c:pt idx="1874">
                  <c:v>199.2</c:v>
                </c:pt>
                <c:pt idx="1875">
                  <c:v>199.6</c:v>
                </c:pt>
                <c:pt idx="1876">
                  <c:v>199.2</c:v>
                </c:pt>
                <c:pt idx="1877">
                  <c:v>200.3</c:v>
                </c:pt>
                <c:pt idx="1878">
                  <c:v>199.5</c:v>
                </c:pt>
                <c:pt idx="1879">
                  <c:v>199.4</c:v>
                </c:pt>
                <c:pt idx="1880">
                  <c:v>200.1</c:v>
                </c:pt>
                <c:pt idx="1881">
                  <c:v>200.4</c:v>
                </c:pt>
                <c:pt idx="1882">
                  <c:v>201.9</c:v>
                </c:pt>
                <c:pt idx="1883">
                  <c:v>203</c:v>
                </c:pt>
                <c:pt idx="1884">
                  <c:v>203.1</c:v>
                </c:pt>
                <c:pt idx="1885">
                  <c:v>203.2</c:v>
                </c:pt>
                <c:pt idx="1886">
                  <c:v>204.1</c:v>
                </c:pt>
                <c:pt idx="1887">
                  <c:v>205.1</c:v>
                </c:pt>
                <c:pt idx="1888">
                  <c:v>205.5</c:v>
                </c:pt>
                <c:pt idx="1889">
                  <c:v>207.2</c:v>
                </c:pt>
                <c:pt idx="1890">
                  <c:v>207.7</c:v>
                </c:pt>
                <c:pt idx="1891">
                  <c:v>208</c:v>
                </c:pt>
                <c:pt idx="1892">
                  <c:v>209.4</c:v>
                </c:pt>
                <c:pt idx="1893">
                  <c:v>209.2</c:v>
                </c:pt>
                <c:pt idx="1894">
                  <c:v>209.3</c:v>
                </c:pt>
                <c:pt idx="1895">
                  <c:v>209.2</c:v>
                </c:pt>
                <c:pt idx="1896">
                  <c:v>209.2</c:v>
                </c:pt>
                <c:pt idx="1897">
                  <c:v>209.4</c:v>
                </c:pt>
                <c:pt idx="1898">
                  <c:v>209.4</c:v>
                </c:pt>
                <c:pt idx="1899">
                  <c:v>209.1</c:v>
                </c:pt>
                <c:pt idx="1900">
                  <c:v>209.4</c:v>
                </c:pt>
                <c:pt idx="1901">
                  <c:v>208.9</c:v>
                </c:pt>
                <c:pt idx="1902">
                  <c:v>209.3</c:v>
                </c:pt>
                <c:pt idx="1903">
                  <c:v>208.2</c:v>
                </c:pt>
                <c:pt idx="1904">
                  <c:v>208.4</c:v>
                </c:pt>
                <c:pt idx="1905">
                  <c:v>209.2</c:v>
                </c:pt>
                <c:pt idx="1906">
                  <c:v>208.7</c:v>
                </c:pt>
                <c:pt idx="1907">
                  <c:v>208.6</c:v>
                </c:pt>
                <c:pt idx="1908">
                  <c:v>208.3</c:v>
                </c:pt>
                <c:pt idx="1909">
                  <c:v>208.9</c:v>
                </c:pt>
                <c:pt idx="1910">
                  <c:v>210.9</c:v>
                </c:pt>
                <c:pt idx="1911">
                  <c:v>210.7</c:v>
                </c:pt>
                <c:pt idx="1912">
                  <c:v>210.4</c:v>
                </c:pt>
                <c:pt idx="1913">
                  <c:v>210.3</c:v>
                </c:pt>
                <c:pt idx="1914">
                  <c:v>210.8</c:v>
                </c:pt>
                <c:pt idx="1915">
                  <c:v>212.4</c:v>
                </c:pt>
                <c:pt idx="1916">
                  <c:v>211.4</c:v>
                </c:pt>
                <c:pt idx="1917">
                  <c:v>212.2</c:v>
                </c:pt>
                <c:pt idx="1918">
                  <c:v>213.3</c:v>
                </c:pt>
                <c:pt idx="1919">
                  <c:v>212.2</c:v>
                </c:pt>
                <c:pt idx="1920">
                  <c:v>212.9</c:v>
                </c:pt>
                <c:pt idx="1921">
                  <c:v>212.7</c:v>
                </c:pt>
                <c:pt idx="1922">
                  <c:v>212.5</c:v>
                </c:pt>
                <c:pt idx="1923">
                  <c:v>212.4</c:v>
                </c:pt>
                <c:pt idx="1924">
                  <c:v>211.68</c:v>
                </c:pt>
                <c:pt idx="1925">
                  <c:v>211.75</c:v>
                </c:pt>
                <c:pt idx="1926">
                  <c:v>211.49</c:v>
                </c:pt>
                <c:pt idx="1927">
                  <c:v>210.89</c:v>
                </c:pt>
                <c:pt idx="1928">
                  <c:v>211.4</c:v>
                </c:pt>
                <c:pt idx="1929">
                  <c:v>208.5</c:v>
                </c:pt>
                <c:pt idx="1930">
                  <c:v>210.1</c:v>
                </c:pt>
                <c:pt idx="1931">
                  <c:v>209.4</c:v>
                </c:pt>
                <c:pt idx="1932">
                  <c:v>208.99</c:v>
                </c:pt>
                <c:pt idx="1933">
                  <c:v>208.13</c:v>
                </c:pt>
                <c:pt idx="1934">
                  <c:v>208.76</c:v>
                </c:pt>
                <c:pt idx="1935">
                  <c:v>207.56</c:v>
                </c:pt>
                <c:pt idx="1936">
                  <c:v>208.19</c:v>
                </c:pt>
                <c:pt idx="1937">
                  <c:v>207.48</c:v>
                </c:pt>
                <c:pt idx="1938">
                  <c:v>207.44</c:v>
                </c:pt>
                <c:pt idx="1939">
                  <c:v>207.7</c:v>
                </c:pt>
                <c:pt idx="1940">
                  <c:v>207.6</c:v>
                </c:pt>
                <c:pt idx="1941">
                  <c:v>207.1</c:v>
                </c:pt>
                <c:pt idx="1942">
                  <c:v>207.8</c:v>
                </c:pt>
                <c:pt idx="1943">
                  <c:v>207.2</c:v>
                </c:pt>
                <c:pt idx="1944">
                  <c:v>207.46</c:v>
                </c:pt>
                <c:pt idx="1945">
                  <c:v>207.21</c:v>
                </c:pt>
                <c:pt idx="1946">
                  <c:v>206.02</c:v>
                </c:pt>
                <c:pt idx="1947">
                  <c:v>204.81</c:v>
                </c:pt>
                <c:pt idx="1948">
                  <c:v>204.72</c:v>
                </c:pt>
                <c:pt idx="1949">
                  <c:v>204.07</c:v>
                </c:pt>
                <c:pt idx="1950">
                  <c:v>203.54</c:v>
                </c:pt>
                <c:pt idx="1951">
                  <c:v>203.75</c:v>
                </c:pt>
                <c:pt idx="1952">
                  <c:v>203.2</c:v>
                </c:pt>
                <c:pt idx="1953">
                  <c:v>202.95</c:v>
                </c:pt>
                <c:pt idx="1954">
                  <c:v>203.32</c:v>
                </c:pt>
                <c:pt idx="1955">
                  <c:v>203.41</c:v>
                </c:pt>
                <c:pt idx="1956">
                  <c:v>202.86</c:v>
                </c:pt>
                <c:pt idx="1957">
                  <c:v>202.98</c:v>
                </c:pt>
                <c:pt idx="1958">
                  <c:v>202.92</c:v>
                </c:pt>
                <c:pt idx="1959">
                  <c:v>203.07</c:v>
                </c:pt>
                <c:pt idx="1960">
                  <c:v>202.61</c:v>
                </c:pt>
                <c:pt idx="1961">
                  <c:v>202.26</c:v>
                </c:pt>
                <c:pt idx="1962">
                  <c:v>202.14</c:v>
                </c:pt>
                <c:pt idx="1963">
                  <c:v>202.16</c:v>
                </c:pt>
                <c:pt idx="1964">
                  <c:v>200.57</c:v>
                </c:pt>
                <c:pt idx="1965">
                  <c:v>200.67</c:v>
                </c:pt>
                <c:pt idx="1966">
                  <c:v>200.13</c:v>
                </c:pt>
                <c:pt idx="1967">
                  <c:v>200.1</c:v>
                </c:pt>
                <c:pt idx="1968">
                  <c:v>198.86</c:v>
                </c:pt>
                <c:pt idx="1969">
                  <c:v>198.92</c:v>
                </c:pt>
                <c:pt idx="1970">
                  <c:v>198.71</c:v>
                </c:pt>
                <c:pt idx="1971">
                  <c:v>198.11</c:v>
                </c:pt>
                <c:pt idx="1972">
                  <c:v>198.9</c:v>
                </c:pt>
                <c:pt idx="1973">
                  <c:v>197.95</c:v>
                </c:pt>
                <c:pt idx="1974">
                  <c:v>197.91</c:v>
                </c:pt>
                <c:pt idx="1975">
                  <c:v>198.94</c:v>
                </c:pt>
                <c:pt idx="1976">
                  <c:v>198.83</c:v>
                </c:pt>
                <c:pt idx="1977">
                  <c:v>197.87</c:v>
                </c:pt>
                <c:pt idx="1978">
                  <c:v>199.61</c:v>
                </c:pt>
                <c:pt idx="1979">
                  <c:v>198.64</c:v>
                </c:pt>
                <c:pt idx="1980">
                  <c:v>198.49</c:v>
                </c:pt>
                <c:pt idx="1981">
                  <c:v>198.81</c:v>
                </c:pt>
                <c:pt idx="1982">
                  <c:v>198.27</c:v>
                </c:pt>
                <c:pt idx="1983">
                  <c:v>198.53</c:v>
                </c:pt>
                <c:pt idx="1984">
                  <c:v>197.93</c:v>
                </c:pt>
                <c:pt idx="1985">
                  <c:v>198.16</c:v>
                </c:pt>
                <c:pt idx="1986">
                  <c:v>198.48</c:v>
                </c:pt>
                <c:pt idx="1987">
                  <c:v>197.85</c:v>
                </c:pt>
                <c:pt idx="1988">
                  <c:v>197.52</c:v>
                </c:pt>
                <c:pt idx="1989">
                  <c:v>197.03</c:v>
                </c:pt>
                <c:pt idx="1990">
                  <c:v>197.17</c:v>
                </c:pt>
                <c:pt idx="1991">
                  <c:v>197.76</c:v>
                </c:pt>
                <c:pt idx="1992">
                  <c:v>197.42</c:v>
                </c:pt>
                <c:pt idx="1993">
                  <c:v>197.49</c:v>
                </c:pt>
                <c:pt idx="1994">
                  <c:v>197.38</c:v>
                </c:pt>
                <c:pt idx="1995">
                  <c:v>197.98</c:v>
                </c:pt>
                <c:pt idx="1996">
                  <c:v>198.54</c:v>
                </c:pt>
                <c:pt idx="1997">
                  <c:v>198.46</c:v>
                </c:pt>
                <c:pt idx="1998">
                  <c:v>198.43</c:v>
                </c:pt>
                <c:pt idx="1999">
                  <c:v>199.51</c:v>
                </c:pt>
                <c:pt idx="2000">
                  <c:v>199.58</c:v>
                </c:pt>
                <c:pt idx="2001">
                  <c:v>199.78</c:v>
                </c:pt>
                <c:pt idx="2002">
                  <c:v>200</c:v>
                </c:pt>
                <c:pt idx="2003">
                  <c:v>200.98</c:v>
                </c:pt>
                <c:pt idx="2004">
                  <c:v>201.73</c:v>
                </c:pt>
                <c:pt idx="2005">
                  <c:v>202.36</c:v>
                </c:pt>
                <c:pt idx="2006">
                  <c:v>201.9</c:v>
                </c:pt>
                <c:pt idx="2007">
                  <c:v>203.58</c:v>
                </c:pt>
                <c:pt idx="2008">
                  <c:v>203.07</c:v>
                </c:pt>
                <c:pt idx="2009">
                  <c:v>201.86</c:v>
                </c:pt>
                <c:pt idx="2010">
                  <c:v>204.05</c:v>
                </c:pt>
                <c:pt idx="2011">
                  <c:v>204.6</c:v>
                </c:pt>
                <c:pt idx="2012">
                  <c:v>204.9</c:v>
                </c:pt>
                <c:pt idx="2013">
                  <c:v>205.31</c:v>
                </c:pt>
                <c:pt idx="2014">
                  <c:v>205.5</c:v>
                </c:pt>
                <c:pt idx="2015">
                  <c:v>205.16</c:v>
                </c:pt>
                <c:pt idx="2016">
                  <c:v>204.82</c:v>
                </c:pt>
                <c:pt idx="2017">
                  <c:v>205.38</c:v>
                </c:pt>
                <c:pt idx="2018">
                  <c:v>204.71</c:v>
                </c:pt>
                <c:pt idx="2019">
                  <c:v>206.02</c:v>
                </c:pt>
                <c:pt idx="2020">
                  <c:v>206.77</c:v>
                </c:pt>
                <c:pt idx="2021">
                  <c:v>207.28</c:v>
                </c:pt>
                <c:pt idx="2022">
                  <c:v>207.01</c:v>
                </c:pt>
                <c:pt idx="2023">
                  <c:v>207.39</c:v>
                </c:pt>
                <c:pt idx="2024">
                  <c:v>208.29</c:v>
                </c:pt>
                <c:pt idx="2025">
                  <c:v>209.1</c:v>
                </c:pt>
                <c:pt idx="2026">
                  <c:v>210.29</c:v>
                </c:pt>
                <c:pt idx="2027">
                  <c:v>212.69</c:v>
                </c:pt>
                <c:pt idx="2028">
                  <c:v>212.73</c:v>
                </c:pt>
                <c:pt idx="2029">
                  <c:v>211.94</c:v>
                </c:pt>
                <c:pt idx="2030">
                  <c:v>213.1</c:v>
                </c:pt>
                <c:pt idx="2031">
                  <c:v>211.96</c:v>
                </c:pt>
                <c:pt idx="2032">
                  <c:v>211.03</c:v>
                </c:pt>
                <c:pt idx="2033">
                  <c:v>210.3</c:v>
                </c:pt>
                <c:pt idx="2034">
                  <c:v>210.46</c:v>
                </c:pt>
                <c:pt idx="2035">
                  <c:v>208.76</c:v>
                </c:pt>
                <c:pt idx="2036">
                  <c:v>209.6</c:v>
                </c:pt>
                <c:pt idx="2037">
                  <c:v>210.3</c:v>
                </c:pt>
                <c:pt idx="2038">
                  <c:v>209.01</c:v>
                </c:pt>
                <c:pt idx="2039">
                  <c:v>209.13</c:v>
                </c:pt>
                <c:pt idx="2040">
                  <c:v>208.11</c:v>
                </c:pt>
                <c:pt idx="2041">
                  <c:v>207.61</c:v>
                </c:pt>
                <c:pt idx="2042">
                  <c:v>208.16</c:v>
                </c:pt>
                <c:pt idx="2043">
                  <c:v>207.64</c:v>
                </c:pt>
                <c:pt idx="2044">
                  <c:v>208.38</c:v>
                </c:pt>
                <c:pt idx="2045">
                  <c:v>207.54</c:v>
                </c:pt>
                <c:pt idx="2046">
                  <c:v>208.28</c:v>
                </c:pt>
                <c:pt idx="2047">
                  <c:v>208.08</c:v>
                </c:pt>
                <c:pt idx="2048">
                  <c:v>208.41</c:v>
                </c:pt>
                <c:pt idx="2049">
                  <c:v>207.6</c:v>
                </c:pt>
                <c:pt idx="2050">
                  <c:v>207.46</c:v>
                </c:pt>
                <c:pt idx="2051">
                  <c:v>207.44</c:v>
                </c:pt>
                <c:pt idx="2052">
                  <c:v>207.29</c:v>
                </c:pt>
                <c:pt idx="2053">
                  <c:v>207.23</c:v>
                </c:pt>
                <c:pt idx="2054">
                  <c:v>206.8</c:v>
                </c:pt>
                <c:pt idx="2055">
                  <c:v>206.15</c:v>
                </c:pt>
                <c:pt idx="2056">
                  <c:v>206.78</c:v>
                </c:pt>
                <c:pt idx="2057">
                  <c:v>206.47</c:v>
                </c:pt>
                <c:pt idx="2058">
                  <c:v>205.84</c:v>
                </c:pt>
                <c:pt idx="2059">
                  <c:v>205.32</c:v>
                </c:pt>
                <c:pt idx="2060">
                  <c:v>204.45</c:v>
                </c:pt>
                <c:pt idx="2061">
                  <c:v>204.87</c:v>
                </c:pt>
                <c:pt idx="2062">
                  <c:v>204.5</c:v>
                </c:pt>
                <c:pt idx="2063">
                  <c:v>203.82</c:v>
                </c:pt>
                <c:pt idx="2064">
                  <c:v>203.99</c:v>
                </c:pt>
                <c:pt idx="2065">
                  <c:v>202.49</c:v>
                </c:pt>
                <c:pt idx="2066">
                  <c:v>202.3</c:v>
                </c:pt>
                <c:pt idx="2067">
                  <c:v>202.47</c:v>
                </c:pt>
                <c:pt idx="2068">
                  <c:v>202.7</c:v>
                </c:pt>
                <c:pt idx="2069">
                  <c:v>201.21</c:v>
                </c:pt>
                <c:pt idx="2070">
                  <c:v>203.13</c:v>
                </c:pt>
                <c:pt idx="2071">
                  <c:v>203.37</c:v>
                </c:pt>
                <c:pt idx="2072">
                  <c:v>203.34</c:v>
                </c:pt>
                <c:pt idx="2073">
                  <c:v>202.42</c:v>
                </c:pt>
                <c:pt idx="2074">
                  <c:v>201.88</c:v>
                </c:pt>
                <c:pt idx="2075">
                  <c:v>201.47</c:v>
                </c:pt>
                <c:pt idx="2076">
                  <c:v>201.66</c:v>
                </c:pt>
                <c:pt idx="2077">
                  <c:v>201.28</c:v>
                </c:pt>
                <c:pt idx="2078">
                  <c:v>201.12</c:v>
                </c:pt>
                <c:pt idx="2079">
                  <c:v>199.58</c:v>
                </c:pt>
                <c:pt idx="2080">
                  <c:v>199.59</c:v>
                </c:pt>
                <c:pt idx="2081">
                  <c:v>199.81</c:v>
                </c:pt>
                <c:pt idx="2082">
                  <c:v>199.44</c:v>
                </c:pt>
                <c:pt idx="2083">
                  <c:v>199.37</c:v>
                </c:pt>
                <c:pt idx="2084">
                  <c:v>199.79</c:v>
                </c:pt>
                <c:pt idx="2085">
                  <c:v>199.9</c:v>
                </c:pt>
                <c:pt idx="2086">
                  <c:v>200.19</c:v>
                </c:pt>
                <c:pt idx="2087">
                  <c:v>199.7</c:v>
                </c:pt>
                <c:pt idx="2088">
                  <c:v>200.3</c:v>
                </c:pt>
                <c:pt idx="2089">
                  <c:v>201.3</c:v>
                </c:pt>
                <c:pt idx="2090">
                  <c:v>201.36</c:v>
                </c:pt>
                <c:pt idx="2091">
                  <c:v>201.16</c:v>
                </c:pt>
                <c:pt idx="2092">
                  <c:v>202.69</c:v>
                </c:pt>
                <c:pt idx="2093">
                  <c:v>203.61</c:v>
                </c:pt>
                <c:pt idx="2094">
                  <c:v>201.86</c:v>
                </c:pt>
                <c:pt idx="2095">
                  <c:v>202.53</c:v>
                </c:pt>
                <c:pt idx="2096">
                  <c:v>202.41</c:v>
                </c:pt>
                <c:pt idx="2097">
                  <c:v>203.87</c:v>
                </c:pt>
                <c:pt idx="2098">
                  <c:v>203.13</c:v>
                </c:pt>
                <c:pt idx="2099">
                  <c:v>202.79</c:v>
                </c:pt>
                <c:pt idx="2100">
                  <c:v>203.27</c:v>
                </c:pt>
                <c:pt idx="2101">
                  <c:v>203.05</c:v>
                </c:pt>
                <c:pt idx="2102">
                  <c:v>203</c:v>
                </c:pt>
                <c:pt idx="2103">
                  <c:v>202.08</c:v>
                </c:pt>
                <c:pt idx="2104">
                  <c:v>201.92</c:v>
                </c:pt>
                <c:pt idx="2105">
                  <c:v>201.46</c:v>
                </c:pt>
                <c:pt idx="2106">
                  <c:v>201.14</c:v>
                </c:pt>
                <c:pt idx="2107">
                  <c:v>201.61</c:v>
                </c:pt>
                <c:pt idx="2108">
                  <c:v>200.99</c:v>
                </c:pt>
                <c:pt idx="2109">
                  <c:v>200.8</c:v>
                </c:pt>
                <c:pt idx="2110">
                  <c:v>200.59</c:v>
                </c:pt>
                <c:pt idx="2111">
                  <c:v>201.52</c:v>
                </c:pt>
                <c:pt idx="2112">
                  <c:v>201.18</c:v>
                </c:pt>
                <c:pt idx="2113">
                  <c:v>201.14</c:v>
                </c:pt>
                <c:pt idx="2114">
                  <c:v>202.03</c:v>
                </c:pt>
                <c:pt idx="2115">
                  <c:v>202.25</c:v>
                </c:pt>
                <c:pt idx="2116">
                  <c:v>202.31</c:v>
                </c:pt>
                <c:pt idx="2117">
                  <c:v>202.17</c:v>
                </c:pt>
                <c:pt idx="2118">
                  <c:v>202.26</c:v>
                </c:pt>
                <c:pt idx="2119">
                  <c:v>203.27</c:v>
                </c:pt>
                <c:pt idx="2120">
                  <c:v>203.25</c:v>
                </c:pt>
                <c:pt idx="2121">
                  <c:v>202.42</c:v>
                </c:pt>
                <c:pt idx="2122">
                  <c:v>203.49</c:v>
                </c:pt>
                <c:pt idx="2123">
                  <c:v>202.61</c:v>
                </c:pt>
                <c:pt idx="2124">
                  <c:v>203.38</c:v>
                </c:pt>
                <c:pt idx="2125">
                  <c:v>203.56</c:v>
                </c:pt>
                <c:pt idx="2126">
                  <c:v>203.57</c:v>
                </c:pt>
                <c:pt idx="2127">
                  <c:v>204.1</c:v>
                </c:pt>
                <c:pt idx="2128">
                  <c:v>204.87</c:v>
                </c:pt>
                <c:pt idx="2129">
                  <c:v>205.53</c:v>
                </c:pt>
                <c:pt idx="2130">
                  <c:v>205.91</c:v>
                </c:pt>
                <c:pt idx="2131">
                  <c:v>204.47</c:v>
                </c:pt>
                <c:pt idx="2132">
                  <c:v>204.85</c:v>
                </c:pt>
                <c:pt idx="2133">
                  <c:v>204.75</c:v>
                </c:pt>
                <c:pt idx="2134">
                  <c:v>205.46</c:v>
                </c:pt>
                <c:pt idx="2135">
                  <c:v>205.3</c:v>
                </c:pt>
                <c:pt idx="2136">
                  <c:v>204.33</c:v>
                </c:pt>
                <c:pt idx="2137">
                  <c:v>205.28</c:v>
                </c:pt>
                <c:pt idx="2138">
                  <c:v>203.18</c:v>
                </c:pt>
                <c:pt idx="2139">
                  <c:v>205.02</c:v>
                </c:pt>
                <c:pt idx="2140">
                  <c:v>204.64</c:v>
                </c:pt>
                <c:pt idx="2141">
                  <c:v>205.21</c:v>
                </c:pt>
                <c:pt idx="2142">
                  <c:v>205.13</c:v>
                </c:pt>
                <c:pt idx="2143">
                  <c:v>205.02</c:v>
                </c:pt>
                <c:pt idx="2144">
                  <c:v>205.6</c:v>
                </c:pt>
                <c:pt idx="2145">
                  <c:v>205.46</c:v>
                </c:pt>
                <c:pt idx="2146">
                  <c:v>205.56</c:v>
                </c:pt>
                <c:pt idx="2147">
                  <c:v>206.05</c:v>
                </c:pt>
                <c:pt idx="2148">
                  <c:v>205.03</c:v>
                </c:pt>
                <c:pt idx="2149">
                  <c:v>207.17</c:v>
                </c:pt>
                <c:pt idx="2150">
                  <c:v>205.68</c:v>
                </c:pt>
                <c:pt idx="2151">
                  <c:v>206.26</c:v>
                </c:pt>
                <c:pt idx="2152">
                  <c:v>204.93</c:v>
                </c:pt>
                <c:pt idx="2153">
                  <c:v>205.31</c:v>
                </c:pt>
                <c:pt idx="2154">
                  <c:v>205.22</c:v>
                </c:pt>
                <c:pt idx="2155">
                  <c:v>205.18</c:v>
                </c:pt>
                <c:pt idx="2156">
                  <c:v>206.25</c:v>
                </c:pt>
                <c:pt idx="2157">
                  <c:v>206.09</c:v>
                </c:pt>
                <c:pt idx="2158">
                  <c:v>206.86</c:v>
                </c:pt>
                <c:pt idx="2159">
                  <c:v>207.79</c:v>
                </c:pt>
                <c:pt idx="2160">
                  <c:v>207.86</c:v>
                </c:pt>
                <c:pt idx="2161">
                  <c:v>207.22</c:v>
                </c:pt>
                <c:pt idx="2162">
                  <c:v>208.34</c:v>
                </c:pt>
                <c:pt idx="2163">
                  <c:v>207.81</c:v>
                </c:pt>
                <c:pt idx="2164">
                  <c:v>209.25</c:v>
                </c:pt>
                <c:pt idx="2165">
                  <c:v>209.91</c:v>
                </c:pt>
                <c:pt idx="2166">
                  <c:v>209.61</c:v>
                </c:pt>
                <c:pt idx="2167">
                  <c:v>209.43</c:v>
                </c:pt>
                <c:pt idx="2168">
                  <c:v>209.05</c:v>
                </c:pt>
                <c:pt idx="2169">
                  <c:v>210.05</c:v>
                </c:pt>
                <c:pt idx="2170">
                  <c:v>210.1</c:v>
                </c:pt>
                <c:pt idx="2171">
                  <c:v>210.2</c:v>
                </c:pt>
                <c:pt idx="2172">
                  <c:v>210.4</c:v>
                </c:pt>
                <c:pt idx="2173">
                  <c:v>210</c:v>
                </c:pt>
                <c:pt idx="2174">
                  <c:v>208.61</c:v>
                </c:pt>
                <c:pt idx="2175">
                  <c:v>208.32</c:v>
                </c:pt>
                <c:pt idx="2176">
                  <c:v>208.34</c:v>
                </c:pt>
                <c:pt idx="2177">
                  <c:v>207.78</c:v>
                </c:pt>
                <c:pt idx="2178">
                  <c:v>207.48</c:v>
                </c:pt>
                <c:pt idx="2179">
                  <c:v>206.87</c:v>
                </c:pt>
                <c:pt idx="2180">
                  <c:v>206.38</c:v>
                </c:pt>
                <c:pt idx="2181">
                  <c:v>204.6</c:v>
                </c:pt>
                <c:pt idx="2182">
                  <c:v>204.65</c:v>
                </c:pt>
                <c:pt idx="2183">
                  <c:v>204.08</c:v>
                </c:pt>
                <c:pt idx="2184">
                  <c:v>203.93</c:v>
                </c:pt>
                <c:pt idx="2185">
                  <c:v>204.43</c:v>
                </c:pt>
                <c:pt idx="2186">
                  <c:v>204.74</c:v>
                </c:pt>
                <c:pt idx="2187">
                  <c:v>204.64</c:v>
                </c:pt>
                <c:pt idx="2188">
                  <c:v>204.97</c:v>
                </c:pt>
                <c:pt idx="2189">
                  <c:v>205.58</c:v>
                </c:pt>
                <c:pt idx="2190">
                  <c:v>205.39</c:v>
                </c:pt>
                <c:pt idx="2191">
                  <c:v>206.26</c:v>
                </c:pt>
                <c:pt idx="2192">
                  <c:v>205.11</c:v>
                </c:pt>
                <c:pt idx="2193">
                  <c:v>206.17</c:v>
                </c:pt>
                <c:pt idx="2194">
                  <c:v>204.29</c:v>
                </c:pt>
                <c:pt idx="2195">
                  <c:v>203.93</c:v>
                </c:pt>
                <c:pt idx="2196">
                  <c:v>203.15</c:v>
                </c:pt>
                <c:pt idx="2197">
                  <c:v>203</c:v>
                </c:pt>
                <c:pt idx="2198">
                  <c:v>202.79</c:v>
                </c:pt>
                <c:pt idx="2199">
                  <c:v>202.3</c:v>
                </c:pt>
                <c:pt idx="2200">
                  <c:v>201.93</c:v>
                </c:pt>
                <c:pt idx="2201">
                  <c:v>202.32</c:v>
                </c:pt>
                <c:pt idx="2202">
                  <c:v>201.52</c:v>
                </c:pt>
                <c:pt idx="2203">
                  <c:v>201.93</c:v>
                </c:pt>
                <c:pt idx="2204">
                  <c:v>201.11</c:v>
                </c:pt>
                <c:pt idx="2205">
                  <c:v>200.08</c:v>
                </c:pt>
                <c:pt idx="2206">
                  <c:v>199.46</c:v>
                </c:pt>
                <c:pt idx="2207">
                  <c:v>199.24</c:v>
                </c:pt>
                <c:pt idx="2208">
                  <c:v>198.95</c:v>
                </c:pt>
                <c:pt idx="2209">
                  <c:v>198.33</c:v>
                </c:pt>
                <c:pt idx="2210">
                  <c:v>196.49</c:v>
                </c:pt>
                <c:pt idx="2211">
                  <c:v>196.57</c:v>
                </c:pt>
                <c:pt idx="2212">
                  <c:v>196.3</c:v>
                </c:pt>
                <c:pt idx="2213">
                  <c:v>196.66</c:v>
                </c:pt>
                <c:pt idx="2214">
                  <c:v>196.2</c:v>
                </c:pt>
                <c:pt idx="2215">
                  <c:v>195.21</c:v>
                </c:pt>
              </c:numCache>
            </c:numRef>
          </c:val>
          <c:smooth val="0"/>
        </c:ser>
        <c:dLbls>
          <c:showLegendKey val="0"/>
          <c:showVal val="0"/>
          <c:showCatName val="0"/>
          <c:showSerName val="0"/>
          <c:showPercent val="0"/>
          <c:showBubbleSize val="0"/>
        </c:dLbls>
        <c:marker val="1"/>
        <c:smooth val="0"/>
        <c:axId val="230662912"/>
        <c:axId val="230664448"/>
      </c:lineChart>
      <c:dateAx>
        <c:axId val="230662912"/>
        <c:scaling>
          <c:orientation val="minMax"/>
        </c:scaling>
        <c:delete val="0"/>
        <c:axPos val="b"/>
        <c:numFmt formatCode="yyyy\-mm\-dd;@" sourceLinked="1"/>
        <c:majorTickMark val="none"/>
        <c:minorTickMark val="none"/>
        <c:tickLblPos val="nextTo"/>
        <c:crossAx val="230664448"/>
        <c:crosses val="autoZero"/>
        <c:auto val="1"/>
        <c:lblOffset val="100"/>
        <c:baseTimeUnit val="days"/>
      </c:dateAx>
      <c:valAx>
        <c:axId val="230664448"/>
        <c:scaling>
          <c:orientation val="minMax"/>
          <c:min val="115"/>
        </c:scaling>
        <c:delete val="0"/>
        <c:axPos val="l"/>
        <c:numFmt formatCode="###,###,###,###,##0.00" sourceLinked="1"/>
        <c:majorTickMark val="none"/>
        <c:minorTickMark val="none"/>
        <c:tickLblPos val="nextTo"/>
        <c:crossAx val="230662912"/>
        <c:crosses val="autoZero"/>
        <c:crossBetween val="between"/>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55774278215224"/>
          <c:y val="5.1400554097404488E-2"/>
          <c:w val="0.85377559055120666"/>
          <c:h val="0.78570392242636333"/>
        </c:manualLayout>
      </c:layout>
      <c:lineChart>
        <c:grouping val="standard"/>
        <c:varyColors val="0"/>
        <c:ser>
          <c:idx val="0"/>
          <c:order val="0"/>
          <c:tx>
            <c:strRef>
              <c:f>市场及表现!$M$3</c:f>
              <c:strCache>
                <c:ptCount val="1"/>
                <c:pt idx="0">
                  <c:v>沪深300</c:v>
                </c:pt>
              </c:strCache>
            </c:strRef>
          </c:tx>
          <c:marker>
            <c:symbol val="none"/>
          </c:marker>
          <c:cat>
            <c:numRef>
              <c:f>市场及表现!$H$5:$H$813</c:f>
              <c:numCache>
                <c:formatCode>yyyy\-mm\-dd</c:formatCode>
                <c:ptCount val="809"/>
                <c:pt idx="0">
                  <c:v>41582</c:v>
                </c:pt>
                <c:pt idx="1">
                  <c:v>41583</c:v>
                </c:pt>
                <c:pt idx="2">
                  <c:v>41584</c:v>
                </c:pt>
                <c:pt idx="3">
                  <c:v>41585</c:v>
                </c:pt>
                <c:pt idx="4">
                  <c:v>41586</c:v>
                </c:pt>
                <c:pt idx="5">
                  <c:v>41589</c:v>
                </c:pt>
                <c:pt idx="6">
                  <c:v>41590</c:v>
                </c:pt>
                <c:pt idx="7">
                  <c:v>41591</c:v>
                </c:pt>
                <c:pt idx="8">
                  <c:v>41592</c:v>
                </c:pt>
                <c:pt idx="9">
                  <c:v>41593</c:v>
                </c:pt>
                <c:pt idx="10">
                  <c:v>41596</c:v>
                </c:pt>
                <c:pt idx="11">
                  <c:v>41597</c:v>
                </c:pt>
                <c:pt idx="12">
                  <c:v>41598</c:v>
                </c:pt>
                <c:pt idx="13">
                  <c:v>41599</c:v>
                </c:pt>
                <c:pt idx="14">
                  <c:v>41600</c:v>
                </c:pt>
                <c:pt idx="15">
                  <c:v>41603</c:v>
                </c:pt>
                <c:pt idx="16">
                  <c:v>41604</c:v>
                </c:pt>
                <c:pt idx="17">
                  <c:v>41605</c:v>
                </c:pt>
                <c:pt idx="18">
                  <c:v>41606</c:v>
                </c:pt>
                <c:pt idx="19">
                  <c:v>41607</c:v>
                </c:pt>
                <c:pt idx="20">
                  <c:v>41610</c:v>
                </c:pt>
                <c:pt idx="21">
                  <c:v>41611</c:v>
                </c:pt>
                <c:pt idx="22">
                  <c:v>41612</c:v>
                </c:pt>
                <c:pt idx="23">
                  <c:v>41613</c:v>
                </c:pt>
                <c:pt idx="24">
                  <c:v>41614</c:v>
                </c:pt>
                <c:pt idx="25">
                  <c:v>41617</c:v>
                </c:pt>
                <c:pt idx="26">
                  <c:v>41618</c:v>
                </c:pt>
                <c:pt idx="27">
                  <c:v>41619</c:v>
                </c:pt>
                <c:pt idx="28">
                  <c:v>41620</c:v>
                </c:pt>
                <c:pt idx="29">
                  <c:v>41621</c:v>
                </c:pt>
                <c:pt idx="30">
                  <c:v>41624</c:v>
                </c:pt>
                <c:pt idx="31">
                  <c:v>41625</c:v>
                </c:pt>
                <c:pt idx="32">
                  <c:v>41626</c:v>
                </c:pt>
                <c:pt idx="33">
                  <c:v>41627</c:v>
                </c:pt>
                <c:pt idx="34">
                  <c:v>41628</c:v>
                </c:pt>
                <c:pt idx="35">
                  <c:v>41631</c:v>
                </c:pt>
                <c:pt idx="36">
                  <c:v>41632</c:v>
                </c:pt>
                <c:pt idx="37">
                  <c:v>41633</c:v>
                </c:pt>
                <c:pt idx="38">
                  <c:v>41634</c:v>
                </c:pt>
                <c:pt idx="39">
                  <c:v>41635</c:v>
                </c:pt>
                <c:pt idx="40">
                  <c:v>41638</c:v>
                </c:pt>
                <c:pt idx="41">
                  <c:v>41639</c:v>
                </c:pt>
                <c:pt idx="42">
                  <c:v>41641</c:v>
                </c:pt>
                <c:pt idx="43">
                  <c:v>41642</c:v>
                </c:pt>
                <c:pt idx="44">
                  <c:v>41645</c:v>
                </c:pt>
                <c:pt idx="45">
                  <c:v>41646</c:v>
                </c:pt>
                <c:pt idx="46">
                  <c:v>41647</c:v>
                </c:pt>
                <c:pt idx="47">
                  <c:v>41648</c:v>
                </c:pt>
                <c:pt idx="48">
                  <c:v>41649</c:v>
                </c:pt>
                <c:pt idx="49">
                  <c:v>41652</c:v>
                </c:pt>
                <c:pt idx="50">
                  <c:v>41653</c:v>
                </c:pt>
                <c:pt idx="51">
                  <c:v>41654</c:v>
                </c:pt>
                <c:pt idx="52">
                  <c:v>41655</c:v>
                </c:pt>
                <c:pt idx="53">
                  <c:v>41656</c:v>
                </c:pt>
                <c:pt idx="54">
                  <c:v>41659</c:v>
                </c:pt>
                <c:pt idx="55">
                  <c:v>41660</c:v>
                </c:pt>
                <c:pt idx="56">
                  <c:v>41661</c:v>
                </c:pt>
                <c:pt idx="57">
                  <c:v>41662</c:v>
                </c:pt>
                <c:pt idx="58">
                  <c:v>41663</c:v>
                </c:pt>
                <c:pt idx="59">
                  <c:v>41666</c:v>
                </c:pt>
                <c:pt idx="60">
                  <c:v>41667</c:v>
                </c:pt>
                <c:pt idx="61">
                  <c:v>41668</c:v>
                </c:pt>
                <c:pt idx="62">
                  <c:v>41669</c:v>
                </c:pt>
                <c:pt idx="63">
                  <c:v>41677</c:v>
                </c:pt>
                <c:pt idx="64">
                  <c:v>41680</c:v>
                </c:pt>
                <c:pt idx="65">
                  <c:v>41681</c:v>
                </c:pt>
                <c:pt idx="66">
                  <c:v>41682</c:v>
                </c:pt>
                <c:pt idx="67">
                  <c:v>41683</c:v>
                </c:pt>
                <c:pt idx="68">
                  <c:v>41684</c:v>
                </c:pt>
                <c:pt idx="69">
                  <c:v>41687</c:v>
                </c:pt>
                <c:pt idx="70">
                  <c:v>41688</c:v>
                </c:pt>
                <c:pt idx="71">
                  <c:v>41689</c:v>
                </c:pt>
                <c:pt idx="72">
                  <c:v>41690</c:v>
                </c:pt>
                <c:pt idx="73">
                  <c:v>41691</c:v>
                </c:pt>
                <c:pt idx="74">
                  <c:v>41694</c:v>
                </c:pt>
                <c:pt idx="75">
                  <c:v>41695</c:v>
                </c:pt>
                <c:pt idx="76">
                  <c:v>41696</c:v>
                </c:pt>
                <c:pt idx="77">
                  <c:v>41697</c:v>
                </c:pt>
                <c:pt idx="78">
                  <c:v>41698</c:v>
                </c:pt>
                <c:pt idx="79">
                  <c:v>41701</c:v>
                </c:pt>
                <c:pt idx="80">
                  <c:v>41702</c:v>
                </c:pt>
                <c:pt idx="81">
                  <c:v>41703</c:v>
                </c:pt>
                <c:pt idx="82">
                  <c:v>41704</c:v>
                </c:pt>
                <c:pt idx="83">
                  <c:v>41705</c:v>
                </c:pt>
                <c:pt idx="84">
                  <c:v>41708</c:v>
                </c:pt>
                <c:pt idx="85">
                  <c:v>41709</c:v>
                </c:pt>
                <c:pt idx="86">
                  <c:v>41710</c:v>
                </c:pt>
                <c:pt idx="87">
                  <c:v>41711</c:v>
                </c:pt>
                <c:pt idx="88">
                  <c:v>41712</c:v>
                </c:pt>
                <c:pt idx="89">
                  <c:v>41715</c:v>
                </c:pt>
                <c:pt idx="90">
                  <c:v>41716</c:v>
                </c:pt>
                <c:pt idx="91">
                  <c:v>41717</c:v>
                </c:pt>
                <c:pt idx="92">
                  <c:v>41718</c:v>
                </c:pt>
                <c:pt idx="93">
                  <c:v>41719</c:v>
                </c:pt>
                <c:pt idx="94">
                  <c:v>41722</c:v>
                </c:pt>
                <c:pt idx="95">
                  <c:v>41723</c:v>
                </c:pt>
                <c:pt idx="96">
                  <c:v>41724</c:v>
                </c:pt>
                <c:pt idx="97">
                  <c:v>41725</c:v>
                </c:pt>
                <c:pt idx="98">
                  <c:v>41726</c:v>
                </c:pt>
                <c:pt idx="99">
                  <c:v>41729</c:v>
                </c:pt>
                <c:pt idx="100">
                  <c:v>41730</c:v>
                </c:pt>
                <c:pt idx="101">
                  <c:v>41731</c:v>
                </c:pt>
                <c:pt idx="102">
                  <c:v>41732</c:v>
                </c:pt>
                <c:pt idx="103">
                  <c:v>41733</c:v>
                </c:pt>
                <c:pt idx="104">
                  <c:v>41737</c:v>
                </c:pt>
                <c:pt idx="105">
                  <c:v>41738</c:v>
                </c:pt>
                <c:pt idx="106">
                  <c:v>41739</c:v>
                </c:pt>
                <c:pt idx="107">
                  <c:v>41740</c:v>
                </c:pt>
                <c:pt idx="108">
                  <c:v>41743</c:v>
                </c:pt>
                <c:pt idx="109">
                  <c:v>41744</c:v>
                </c:pt>
                <c:pt idx="110">
                  <c:v>41745</c:v>
                </c:pt>
                <c:pt idx="111">
                  <c:v>41746</c:v>
                </c:pt>
                <c:pt idx="112">
                  <c:v>41747</c:v>
                </c:pt>
                <c:pt idx="113">
                  <c:v>41750</c:v>
                </c:pt>
                <c:pt idx="114">
                  <c:v>41751</c:v>
                </c:pt>
                <c:pt idx="115">
                  <c:v>41752</c:v>
                </c:pt>
                <c:pt idx="116">
                  <c:v>41753</c:v>
                </c:pt>
                <c:pt idx="117">
                  <c:v>41754</c:v>
                </c:pt>
                <c:pt idx="118">
                  <c:v>41757</c:v>
                </c:pt>
                <c:pt idx="119">
                  <c:v>41758</c:v>
                </c:pt>
                <c:pt idx="120">
                  <c:v>41759</c:v>
                </c:pt>
                <c:pt idx="121">
                  <c:v>41764</c:v>
                </c:pt>
                <c:pt idx="122">
                  <c:v>41765</c:v>
                </c:pt>
                <c:pt idx="123">
                  <c:v>41766</c:v>
                </c:pt>
                <c:pt idx="124">
                  <c:v>41767</c:v>
                </c:pt>
                <c:pt idx="125">
                  <c:v>41768</c:v>
                </c:pt>
                <c:pt idx="126">
                  <c:v>41771</c:v>
                </c:pt>
                <c:pt idx="127">
                  <c:v>41772</c:v>
                </c:pt>
                <c:pt idx="128">
                  <c:v>41773</c:v>
                </c:pt>
                <c:pt idx="129">
                  <c:v>41774</c:v>
                </c:pt>
                <c:pt idx="130">
                  <c:v>41775</c:v>
                </c:pt>
                <c:pt idx="131">
                  <c:v>41778</c:v>
                </c:pt>
                <c:pt idx="132">
                  <c:v>41779</c:v>
                </c:pt>
                <c:pt idx="133">
                  <c:v>41780</c:v>
                </c:pt>
                <c:pt idx="134">
                  <c:v>41781</c:v>
                </c:pt>
                <c:pt idx="135">
                  <c:v>41782</c:v>
                </c:pt>
                <c:pt idx="136">
                  <c:v>41785</c:v>
                </c:pt>
                <c:pt idx="137">
                  <c:v>41786</c:v>
                </c:pt>
                <c:pt idx="138">
                  <c:v>41787</c:v>
                </c:pt>
                <c:pt idx="139">
                  <c:v>41788</c:v>
                </c:pt>
                <c:pt idx="140">
                  <c:v>41789</c:v>
                </c:pt>
                <c:pt idx="141">
                  <c:v>41793</c:v>
                </c:pt>
                <c:pt idx="142">
                  <c:v>41794</c:v>
                </c:pt>
                <c:pt idx="143">
                  <c:v>41795</c:v>
                </c:pt>
                <c:pt idx="144">
                  <c:v>41796</c:v>
                </c:pt>
                <c:pt idx="145">
                  <c:v>41799</c:v>
                </c:pt>
                <c:pt idx="146">
                  <c:v>41800</c:v>
                </c:pt>
                <c:pt idx="147">
                  <c:v>41801</c:v>
                </c:pt>
                <c:pt idx="148">
                  <c:v>41802</c:v>
                </c:pt>
                <c:pt idx="149">
                  <c:v>41803</c:v>
                </c:pt>
                <c:pt idx="150">
                  <c:v>41806</c:v>
                </c:pt>
                <c:pt idx="151">
                  <c:v>41807</c:v>
                </c:pt>
                <c:pt idx="152">
                  <c:v>41808</c:v>
                </c:pt>
                <c:pt idx="153">
                  <c:v>41809</c:v>
                </c:pt>
                <c:pt idx="154">
                  <c:v>41810</c:v>
                </c:pt>
                <c:pt idx="155">
                  <c:v>41813</c:v>
                </c:pt>
                <c:pt idx="156">
                  <c:v>41814</c:v>
                </c:pt>
                <c:pt idx="157">
                  <c:v>41815</c:v>
                </c:pt>
                <c:pt idx="158">
                  <c:v>41816</c:v>
                </c:pt>
                <c:pt idx="159">
                  <c:v>41817</c:v>
                </c:pt>
                <c:pt idx="160">
                  <c:v>41820</c:v>
                </c:pt>
                <c:pt idx="161">
                  <c:v>41821</c:v>
                </c:pt>
                <c:pt idx="162">
                  <c:v>41822</c:v>
                </c:pt>
                <c:pt idx="163">
                  <c:v>41823</c:v>
                </c:pt>
                <c:pt idx="164">
                  <c:v>41824</c:v>
                </c:pt>
                <c:pt idx="165">
                  <c:v>41827</c:v>
                </c:pt>
                <c:pt idx="166">
                  <c:v>41828</c:v>
                </c:pt>
                <c:pt idx="167">
                  <c:v>41829</c:v>
                </c:pt>
                <c:pt idx="168">
                  <c:v>41830</c:v>
                </c:pt>
                <c:pt idx="169">
                  <c:v>41831</c:v>
                </c:pt>
                <c:pt idx="170">
                  <c:v>41834</c:v>
                </c:pt>
                <c:pt idx="171">
                  <c:v>41835</c:v>
                </c:pt>
                <c:pt idx="172">
                  <c:v>41836</c:v>
                </c:pt>
                <c:pt idx="173">
                  <c:v>41837</c:v>
                </c:pt>
                <c:pt idx="174">
                  <c:v>41838</c:v>
                </c:pt>
                <c:pt idx="175">
                  <c:v>41841</c:v>
                </c:pt>
                <c:pt idx="176">
                  <c:v>41842</c:v>
                </c:pt>
                <c:pt idx="177">
                  <c:v>41843</c:v>
                </c:pt>
                <c:pt idx="178">
                  <c:v>41844</c:v>
                </c:pt>
                <c:pt idx="179">
                  <c:v>41845</c:v>
                </c:pt>
                <c:pt idx="180">
                  <c:v>41848</c:v>
                </c:pt>
                <c:pt idx="181">
                  <c:v>41849</c:v>
                </c:pt>
                <c:pt idx="182">
                  <c:v>41850</c:v>
                </c:pt>
                <c:pt idx="183">
                  <c:v>41851</c:v>
                </c:pt>
                <c:pt idx="184">
                  <c:v>41852</c:v>
                </c:pt>
                <c:pt idx="185">
                  <c:v>41855</c:v>
                </c:pt>
                <c:pt idx="186">
                  <c:v>41856</c:v>
                </c:pt>
                <c:pt idx="187">
                  <c:v>41857</c:v>
                </c:pt>
                <c:pt idx="188">
                  <c:v>41858</c:v>
                </c:pt>
                <c:pt idx="189">
                  <c:v>41859</c:v>
                </c:pt>
                <c:pt idx="190">
                  <c:v>41862</c:v>
                </c:pt>
                <c:pt idx="191">
                  <c:v>41863</c:v>
                </c:pt>
                <c:pt idx="192">
                  <c:v>41864</c:v>
                </c:pt>
                <c:pt idx="193">
                  <c:v>41865</c:v>
                </c:pt>
                <c:pt idx="194">
                  <c:v>41866</c:v>
                </c:pt>
                <c:pt idx="195">
                  <c:v>41869</c:v>
                </c:pt>
                <c:pt idx="196">
                  <c:v>41870</c:v>
                </c:pt>
                <c:pt idx="197">
                  <c:v>41871</c:v>
                </c:pt>
                <c:pt idx="198">
                  <c:v>41872</c:v>
                </c:pt>
                <c:pt idx="199">
                  <c:v>41873</c:v>
                </c:pt>
                <c:pt idx="200">
                  <c:v>41876</c:v>
                </c:pt>
                <c:pt idx="201">
                  <c:v>41877</c:v>
                </c:pt>
                <c:pt idx="202">
                  <c:v>41878</c:v>
                </c:pt>
                <c:pt idx="203">
                  <c:v>41879</c:v>
                </c:pt>
                <c:pt idx="204">
                  <c:v>41880</c:v>
                </c:pt>
                <c:pt idx="205">
                  <c:v>41883</c:v>
                </c:pt>
                <c:pt idx="206">
                  <c:v>41884</c:v>
                </c:pt>
                <c:pt idx="207">
                  <c:v>41885</c:v>
                </c:pt>
                <c:pt idx="208">
                  <c:v>41886</c:v>
                </c:pt>
                <c:pt idx="209">
                  <c:v>41887</c:v>
                </c:pt>
                <c:pt idx="210">
                  <c:v>41891</c:v>
                </c:pt>
                <c:pt idx="211">
                  <c:v>41892</c:v>
                </c:pt>
                <c:pt idx="212">
                  <c:v>41893</c:v>
                </c:pt>
                <c:pt idx="213">
                  <c:v>41894</c:v>
                </c:pt>
                <c:pt idx="214">
                  <c:v>41897</c:v>
                </c:pt>
                <c:pt idx="215">
                  <c:v>41898</c:v>
                </c:pt>
                <c:pt idx="216">
                  <c:v>41899</c:v>
                </c:pt>
                <c:pt idx="217">
                  <c:v>41900</c:v>
                </c:pt>
                <c:pt idx="218">
                  <c:v>41901</c:v>
                </c:pt>
                <c:pt idx="219">
                  <c:v>41904</c:v>
                </c:pt>
                <c:pt idx="220">
                  <c:v>41905</c:v>
                </c:pt>
                <c:pt idx="221">
                  <c:v>41906</c:v>
                </c:pt>
                <c:pt idx="222">
                  <c:v>41907</c:v>
                </c:pt>
                <c:pt idx="223">
                  <c:v>41908</c:v>
                </c:pt>
                <c:pt idx="224">
                  <c:v>41911</c:v>
                </c:pt>
                <c:pt idx="225">
                  <c:v>41912</c:v>
                </c:pt>
                <c:pt idx="226">
                  <c:v>41920</c:v>
                </c:pt>
                <c:pt idx="227">
                  <c:v>41921</c:v>
                </c:pt>
                <c:pt idx="228">
                  <c:v>41922</c:v>
                </c:pt>
                <c:pt idx="229">
                  <c:v>41925</c:v>
                </c:pt>
                <c:pt idx="230">
                  <c:v>41926</c:v>
                </c:pt>
                <c:pt idx="231">
                  <c:v>41927</c:v>
                </c:pt>
                <c:pt idx="232">
                  <c:v>41928</c:v>
                </c:pt>
                <c:pt idx="233">
                  <c:v>41929</c:v>
                </c:pt>
                <c:pt idx="234">
                  <c:v>41932</c:v>
                </c:pt>
                <c:pt idx="235">
                  <c:v>41933</c:v>
                </c:pt>
                <c:pt idx="236">
                  <c:v>41934</c:v>
                </c:pt>
                <c:pt idx="237">
                  <c:v>41935</c:v>
                </c:pt>
                <c:pt idx="238">
                  <c:v>41936</c:v>
                </c:pt>
                <c:pt idx="239">
                  <c:v>41939</c:v>
                </c:pt>
                <c:pt idx="240">
                  <c:v>41940</c:v>
                </c:pt>
                <c:pt idx="241">
                  <c:v>41941</c:v>
                </c:pt>
                <c:pt idx="242">
                  <c:v>41942</c:v>
                </c:pt>
                <c:pt idx="243">
                  <c:v>41943</c:v>
                </c:pt>
                <c:pt idx="244">
                  <c:v>41946</c:v>
                </c:pt>
                <c:pt idx="245">
                  <c:v>41947</c:v>
                </c:pt>
              </c:numCache>
            </c:numRef>
          </c:cat>
          <c:val>
            <c:numRef>
              <c:f>市场及表现!$M$5:$M$813</c:f>
              <c:numCache>
                <c:formatCode>###,###,##0.000</c:formatCode>
                <c:ptCount val="809"/>
                <c:pt idx="0">
                  <c:v>0</c:v>
                </c:pt>
                <c:pt idx="1">
                  <c:v>1.3925914972521269E-3</c:v>
                </c:pt>
                <c:pt idx="2">
                  <c:v>-1.1294484161424645E-2</c:v>
                </c:pt>
                <c:pt idx="3">
                  <c:v>-1.6762348694828844E-2</c:v>
                </c:pt>
                <c:pt idx="4">
                  <c:v>-3.0460155919837195E-2</c:v>
                </c:pt>
                <c:pt idx="5">
                  <c:v>-2.7122977381625502E-2</c:v>
                </c:pt>
                <c:pt idx="6">
                  <c:v>-1.699423723373783E-2</c:v>
                </c:pt>
                <c:pt idx="7">
                  <c:v>-3.879007953944924E-2</c:v>
                </c:pt>
                <c:pt idx="8">
                  <c:v>-3.1906938760421277E-2</c:v>
                </c:pt>
                <c:pt idx="9">
                  <c:v>-1.2485013362997233E-2</c:v>
                </c:pt>
                <c:pt idx="10">
                  <c:v>2.0352840256522287E-2</c:v>
                </c:pt>
                <c:pt idx="11">
                  <c:v>1.332056826134842E-2</c:v>
                </c:pt>
                <c:pt idx="12">
                  <c:v>1.8650223864859372E-2</c:v>
                </c:pt>
                <c:pt idx="13">
                  <c:v>1.2407297095427872E-2</c:v>
                </c:pt>
                <c:pt idx="14">
                  <c:v>7.3548995275689588E-3</c:v>
                </c:pt>
                <c:pt idx="15">
                  <c:v>3.4342188506897298E-3</c:v>
                </c:pt>
                <c:pt idx="16">
                  <c:v>2.9246521881960419E-3</c:v>
                </c:pt>
                <c:pt idx="17">
                  <c:v>1.4294332089592965E-2</c:v>
                </c:pt>
                <c:pt idx="18">
                  <c:v>2.4817114718452826E-2</c:v>
                </c:pt>
                <c:pt idx="19">
                  <c:v>2.4570943189828442E-2</c:v>
                </c:pt>
                <c:pt idx="20">
                  <c:v>1.6103650816188697E-2</c:v>
                </c:pt>
                <c:pt idx="21">
                  <c:v>2.6184080851803904E-2</c:v>
                </c:pt>
                <c:pt idx="22">
                  <c:v>3.9774345566014002E-2</c:v>
                </c:pt>
                <c:pt idx="23">
                  <c:v>3.6859775488205182E-2</c:v>
                </c:pt>
                <c:pt idx="24">
                  <c:v>3.0176176477260119E-2</c:v>
                </c:pt>
                <c:pt idx="25">
                  <c:v>2.9581752052339372E-2</c:v>
                </c:pt>
                <c:pt idx="26">
                  <c:v>3.0610967487714413E-2</c:v>
                </c:pt>
                <c:pt idx="27">
                  <c:v>1.3572621021032072E-2</c:v>
                </c:pt>
                <c:pt idx="28">
                  <c:v>1.2418219381680862E-2</c:v>
                </c:pt>
                <c:pt idx="29">
                  <c:v>1.1000002520527463E-2</c:v>
                </c:pt>
                <c:pt idx="30">
                  <c:v>-5.2641218859933447E-3</c:v>
                </c:pt>
                <c:pt idx="31">
                  <c:v>-1.0114877246105158E-2</c:v>
                </c:pt>
                <c:pt idx="32">
                  <c:v>-9.7578025032200033E-3</c:v>
                </c:pt>
                <c:pt idx="33">
                  <c:v>-2.0182704643736171E-2</c:v>
                </c:pt>
                <c:pt idx="34">
                  <c:v>-4.2982557108854125E-2</c:v>
                </c:pt>
                <c:pt idx="35">
                  <c:v>-4.0266268535329997E-2</c:v>
                </c:pt>
                <c:pt idx="36">
                  <c:v>-3.8734627932318855E-2</c:v>
                </c:pt>
                <c:pt idx="37">
                  <c:v>-3.1651105209342445E-2</c:v>
                </c:pt>
                <c:pt idx="38">
                  <c:v>-4.8360522824637764E-2</c:v>
                </c:pt>
                <c:pt idx="39">
                  <c:v>-3.233668871568196E-2</c:v>
                </c:pt>
                <c:pt idx="40">
                  <c:v>-3.4025442205562473E-2</c:v>
                </c:pt>
                <c:pt idx="41">
                  <c:v>-2.1184194275545853E-2</c:v>
                </c:pt>
                <c:pt idx="42">
                  <c:v>-2.4565061958769285E-2</c:v>
                </c:pt>
                <c:pt idx="43">
                  <c:v>-3.7671385374386634E-2</c:v>
                </c:pt>
                <c:pt idx="44">
                  <c:v>-5.9575610366761955E-2</c:v>
                </c:pt>
                <c:pt idx="45">
                  <c:v>-5.9842786292026662E-2</c:v>
                </c:pt>
                <c:pt idx="46">
                  <c:v>-5.820024247475486E-2</c:v>
                </c:pt>
                <c:pt idx="47">
                  <c:v>-6.6471773871706885E-2</c:v>
                </c:pt>
                <c:pt idx="48">
                  <c:v>-7.3768701264548708E-2</c:v>
                </c:pt>
                <c:pt idx="49">
                  <c:v>-7.8461923649858378E-2</c:v>
                </c:pt>
                <c:pt idx="50">
                  <c:v>-7.041009824176403E-2</c:v>
                </c:pt>
                <c:pt idx="51">
                  <c:v>-7.2050541619371966E-2</c:v>
                </c:pt>
                <c:pt idx="52">
                  <c:v>-7.08310263504357E-2</c:v>
                </c:pt>
                <c:pt idx="53">
                  <c:v>-8.4843479437115898E-2</c:v>
                </c:pt>
                <c:pt idx="54">
                  <c:v>-9.0092478157528078E-2</c:v>
                </c:pt>
                <c:pt idx="55">
                  <c:v>-8.1095454900619979E-2</c:v>
                </c:pt>
                <c:pt idx="56">
                  <c:v>-5.7408376721415522E-2</c:v>
                </c:pt>
                <c:pt idx="57">
                  <c:v>-6.2410363737337549E-2</c:v>
                </c:pt>
                <c:pt idx="58">
                  <c:v>-5.6617771231874392E-2</c:v>
                </c:pt>
                <c:pt idx="59">
                  <c:v>-6.9119168024250999E-2</c:v>
                </c:pt>
                <c:pt idx="60">
                  <c:v>-6.7465701920726096E-2</c:v>
                </c:pt>
                <c:pt idx="61">
                  <c:v>-6.4136084965304985E-2</c:v>
                </c:pt>
                <c:pt idx="62">
                  <c:v>-7.4777332391216311E-2</c:v>
                </c:pt>
                <c:pt idx="63">
                  <c:v>-7.0562590161372563E-2</c:v>
                </c:pt>
                <c:pt idx="64">
                  <c:v>-4.7436329372464225E-2</c:v>
                </c:pt>
                <c:pt idx="65">
                  <c:v>-3.9862984119836131E-2</c:v>
                </c:pt>
                <c:pt idx="66">
                  <c:v>-3.7475204309766141E-2</c:v>
                </c:pt>
                <c:pt idx="67">
                  <c:v>-4.2386872420135058E-2</c:v>
                </c:pt>
                <c:pt idx="68">
                  <c:v>-3.5656643648648734E-2</c:v>
                </c:pt>
                <c:pt idx="69">
                  <c:v>-2.8904990392589092E-2</c:v>
                </c:pt>
                <c:pt idx="70">
                  <c:v>-4.1173658470191055E-2</c:v>
                </c:pt>
                <c:pt idx="71">
                  <c:v>-3.016147339961206E-2</c:v>
                </c:pt>
                <c:pt idx="72">
                  <c:v>-3.9075739333757298E-2</c:v>
                </c:pt>
                <c:pt idx="73">
                  <c:v>-4.8797414274756146E-2</c:v>
                </c:pt>
                <c:pt idx="74">
                  <c:v>-6.9711492009507547E-2</c:v>
                </c:pt>
                <c:pt idx="75">
                  <c:v>-9.3488469006332453E-2</c:v>
                </c:pt>
                <c:pt idx="76">
                  <c:v>-9.1179665727630144E-2</c:v>
                </c:pt>
                <c:pt idx="77">
                  <c:v>-9.5085223238928318E-2</c:v>
                </c:pt>
                <c:pt idx="78">
                  <c:v>-8.464057696557048E-2</c:v>
                </c:pt>
                <c:pt idx="79">
                  <c:v>-7.9851994619513866E-2</c:v>
                </c:pt>
                <c:pt idx="80">
                  <c:v>-8.241327074583249E-2</c:v>
                </c:pt>
                <c:pt idx="81">
                  <c:v>-9.0939795517997801E-2</c:v>
                </c:pt>
                <c:pt idx="82">
                  <c:v>-8.688258626295664E-2</c:v>
                </c:pt>
                <c:pt idx="83">
                  <c:v>-8.9098970196441529E-2</c:v>
                </c:pt>
                <c:pt idx="84">
                  <c:v>-0.11874499570250063</c:v>
                </c:pt>
                <c:pt idx="85">
                  <c:v>-0.11417695952116702</c:v>
                </c:pt>
                <c:pt idx="86">
                  <c:v>-0.11187781826491927</c:v>
                </c:pt>
                <c:pt idx="87">
                  <c:v>-0.10087193451333232</c:v>
                </c:pt>
                <c:pt idx="88">
                  <c:v>-0.10822221307364077</c:v>
                </c:pt>
                <c:pt idx="89">
                  <c:v>-9.9735596655091907E-2</c:v>
                </c:pt>
                <c:pt idx="90">
                  <c:v>-0.10179612796550586</c:v>
                </c:pt>
                <c:pt idx="91">
                  <c:v>-0.10904810594953751</c:v>
                </c:pt>
                <c:pt idx="92">
                  <c:v>-0.12329034713546239</c:v>
                </c:pt>
                <c:pt idx="93">
                  <c:v>-9.3115010834067924E-2</c:v>
                </c:pt>
                <c:pt idx="94">
                  <c:v>-8.5655929499162786E-2</c:v>
                </c:pt>
                <c:pt idx="95">
                  <c:v>-8.6543995389114947E-2</c:v>
                </c:pt>
                <c:pt idx="96">
                  <c:v>-8.7969353745125933E-2</c:v>
                </c:pt>
                <c:pt idx="97">
                  <c:v>-9.4413502634371538E-2</c:v>
                </c:pt>
                <c:pt idx="98">
                  <c:v>-9.5985471678931789E-2</c:v>
                </c:pt>
                <c:pt idx="99">
                  <c:v>-9.8363169378614446E-2</c:v>
                </c:pt>
                <c:pt idx="100">
                  <c:v>-9.1301491228144016E-2</c:v>
                </c:pt>
                <c:pt idx="101">
                  <c:v>-8.3902902555563097E-2</c:v>
                </c:pt>
                <c:pt idx="102">
                  <c:v>-9.0506264771342049E-2</c:v>
                </c:pt>
                <c:pt idx="103">
                  <c:v>-8.1909585314397959E-2</c:v>
                </c:pt>
                <c:pt idx="104">
                  <c:v>-6.0130546525999029E-2</c:v>
                </c:pt>
                <c:pt idx="105">
                  <c:v>-5.9582751861619765E-2</c:v>
                </c:pt>
                <c:pt idx="106">
                  <c:v>-4.4820441814880763E-2</c:v>
                </c:pt>
                <c:pt idx="107">
                  <c:v>-4.612061396691558E-2</c:v>
                </c:pt>
                <c:pt idx="108">
                  <c:v>-4.6983054492966581E-2</c:v>
                </c:pt>
                <c:pt idx="109">
                  <c:v>-6.3429497062325035E-2</c:v>
                </c:pt>
                <c:pt idx="110">
                  <c:v>-6.214276772414018E-2</c:v>
                </c:pt>
                <c:pt idx="111">
                  <c:v>-6.5387106829201569E-2</c:v>
                </c:pt>
                <c:pt idx="112">
                  <c:v>-6.5523215319430839E-2</c:v>
                </c:pt>
                <c:pt idx="113">
                  <c:v>-8.1163509145734447E-2</c:v>
                </c:pt>
                <c:pt idx="114">
                  <c:v>-7.7152929651234659E-2</c:v>
                </c:pt>
                <c:pt idx="115">
                  <c:v>-7.8046456684313203E-2</c:v>
                </c:pt>
                <c:pt idx="116">
                  <c:v>-7.9808305474501906E-2</c:v>
                </c:pt>
                <c:pt idx="117">
                  <c:v>-8.9322456976694387E-2</c:v>
                </c:pt>
                <c:pt idx="118">
                  <c:v>-0.10312528618490424</c:v>
                </c:pt>
                <c:pt idx="119">
                  <c:v>-9.3252799676028286E-2</c:v>
                </c:pt>
                <c:pt idx="120">
                  <c:v>-9.3173403056727833E-2</c:v>
                </c:pt>
                <c:pt idx="121">
                  <c:v>-9.4092975541640533E-2</c:v>
                </c:pt>
                <c:pt idx="122">
                  <c:v>-9.373254009529286E-2</c:v>
                </c:pt>
                <c:pt idx="123">
                  <c:v>-0.1021393398066085</c:v>
                </c:pt>
                <c:pt idx="124">
                  <c:v>-0.10290389984431547</c:v>
                </c:pt>
                <c:pt idx="125">
                  <c:v>-0.10356973921781309</c:v>
                </c:pt>
                <c:pt idx="126">
                  <c:v>-8.4185621734341409E-2</c:v>
                </c:pt>
                <c:pt idx="127">
                  <c:v>-8.6370919160798865E-2</c:v>
                </c:pt>
                <c:pt idx="128">
                  <c:v>-8.7412737234157989E-2</c:v>
                </c:pt>
                <c:pt idx="129">
                  <c:v>-9.9296184677376775E-2</c:v>
                </c:pt>
                <c:pt idx="130">
                  <c:v>-9.8511460418894803E-2</c:v>
                </c:pt>
                <c:pt idx="131">
                  <c:v>-0.11145394954071797</c:v>
                </c:pt>
                <c:pt idx="132">
                  <c:v>-0.11119013431891567</c:v>
                </c:pt>
                <c:pt idx="133">
                  <c:v>-0.10273208387979771</c:v>
                </c:pt>
                <c:pt idx="134">
                  <c:v>-0.10484806679734215</c:v>
                </c:pt>
                <c:pt idx="135">
                  <c:v>-9.7477203928326261E-2</c:v>
                </c:pt>
                <c:pt idx="136">
                  <c:v>-9.4300498980446568E-2</c:v>
                </c:pt>
                <c:pt idx="137">
                  <c:v>-9.7953583644128317E-2</c:v>
                </c:pt>
                <c:pt idx="138">
                  <c:v>-8.8681402791232378E-2</c:v>
                </c:pt>
                <c:pt idx="139">
                  <c:v>-9.4641610381885122E-2</c:v>
                </c:pt>
                <c:pt idx="140">
                  <c:v>-9.4095496069237283E-2</c:v>
                </c:pt>
                <c:pt idx="141">
                  <c:v>-9.6845391677385928E-2</c:v>
                </c:pt>
                <c:pt idx="142">
                  <c:v>-0.10593777489504119</c:v>
                </c:pt>
                <c:pt idx="143">
                  <c:v>-9.6558051531346667E-2</c:v>
                </c:pt>
                <c:pt idx="144">
                  <c:v>-0.10323156843190429</c:v>
                </c:pt>
                <c:pt idx="145">
                  <c:v>-0.10341430668267493</c:v>
                </c:pt>
                <c:pt idx="146">
                  <c:v>-9.2077393640036753E-2</c:v>
                </c:pt>
                <c:pt idx="147">
                  <c:v>-9.2288277782305417E-2</c:v>
                </c:pt>
                <c:pt idx="148">
                  <c:v>-9.537844461602718E-2</c:v>
                </c:pt>
                <c:pt idx="149">
                  <c:v>-8.5786996934198223E-2</c:v>
                </c:pt>
                <c:pt idx="150">
                  <c:v>-7.9228164039296778E-2</c:v>
                </c:pt>
                <c:pt idx="151">
                  <c:v>-8.8546134476868765E-2</c:v>
                </c:pt>
                <c:pt idx="152">
                  <c:v>-9.2509664122894297E-2</c:v>
                </c:pt>
                <c:pt idx="153">
                  <c:v>-0.10651203509918694</c:v>
                </c:pt>
                <c:pt idx="154">
                  <c:v>-0.10238593142316565</c:v>
                </c:pt>
                <c:pt idx="155">
                  <c:v>-0.10348614171918469</c:v>
                </c:pt>
                <c:pt idx="156">
                  <c:v>-9.898657987089865E-2</c:v>
                </c:pt>
                <c:pt idx="157">
                  <c:v>-0.10379658670152836</c:v>
                </c:pt>
                <c:pt idx="158">
                  <c:v>-9.7199105716808676E-2</c:v>
                </c:pt>
                <c:pt idx="159">
                  <c:v>-9.6702561780231955E-2</c:v>
                </c:pt>
                <c:pt idx="160">
                  <c:v>-9.0460055098733338E-2</c:v>
                </c:pt>
                <c:pt idx="161">
                  <c:v>-9.0694884253171848E-2</c:v>
                </c:pt>
                <c:pt idx="162">
                  <c:v>-8.8044969573030984E-2</c:v>
                </c:pt>
                <c:pt idx="163">
                  <c:v>-8.4127649599614274E-2</c:v>
                </c:pt>
                <c:pt idx="164">
                  <c:v>-8.4756521235024862E-2</c:v>
                </c:pt>
                <c:pt idx="165">
                  <c:v>-8.5767252801356331E-2</c:v>
                </c:pt>
                <c:pt idx="166">
                  <c:v>-8.4009604890495804E-2</c:v>
                </c:pt>
                <c:pt idx="167">
                  <c:v>-9.735285790021575E-2</c:v>
                </c:pt>
                <c:pt idx="168">
                  <c:v>-9.9815833450257796E-2</c:v>
                </c:pt>
                <c:pt idx="169">
                  <c:v>-9.7647339541112821E-2</c:v>
                </c:pt>
                <c:pt idx="170">
                  <c:v>-8.7670671224900909E-2</c:v>
                </c:pt>
                <c:pt idx="171">
                  <c:v>-8.6318828257130775E-2</c:v>
                </c:pt>
                <c:pt idx="172">
                  <c:v>-8.8044549485098322E-2</c:v>
                </c:pt>
                <c:pt idx="173">
                  <c:v>-9.3841762957822317E-2</c:v>
                </c:pt>
                <c:pt idx="174">
                  <c:v>-9.0869220745286583E-2</c:v>
                </c:pt>
                <c:pt idx="175">
                  <c:v>-8.9965611601820483E-2</c:v>
                </c:pt>
                <c:pt idx="176">
                  <c:v>-7.8874029911941257E-2</c:v>
                </c:pt>
                <c:pt idx="177">
                  <c:v>-7.6716878376981934E-2</c:v>
                </c:pt>
                <c:pt idx="178">
                  <c:v>-6.0256992993773628E-2</c:v>
                </c:pt>
                <c:pt idx="179">
                  <c:v>-5.0410551936731385E-2</c:v>
                </c:pt>
                <c:pt idx="180">
                  <c:v>-2.3758913215714439E-2</c:v>
                </c:pt>
                <c:pt idx="181">
                  <c:v>-2.0620016181787215E-2</c:v>
                </c:pt>
                <c:pt idx="182">
                  <c:v>-2.4551199056986661E-2</c:v>
                </c:pt>
                <c:pt idx="183">
                  <c:v>-1.2687915834542429E-2</c:v>
                </c:pt>
                <c:pt idx="184">
                  <c:v>-2.1446329145616838E-2</c:v>
                </c:pt>
                <c:pt idx="185">
                  <c:v>-2.0307050671848348E-3</c:v>
                </c:pt>
                <c:pt idx="186">
                  <c:v>-4.6633961420805559E-3</c:v>
                </c:pt>
                <c:pt idx="187">
                  <c:v>-7.2393753460474608E-3</c:v>
                </c:pt>
                <c:pt idx="188">
                  <c:v>-2.2263400174924786E-2</c:v>
                </c:pt>
                <c:pt idx="189">
                  <c:v>-2.0718736845996677E-2</c:v>
                </c:pt>
                <c:pt idx="190">
                  <c:v>-6.3454282250360317E-3</c:v>
                </c:pt>
                <c:pt idx="191">
                  <c:v>-9.8308978035283046E-3</c:v>
                </c:pt>
                <c:pt idx="192">
                  <c:v>-9.0541552157699101E-3</c:v>
                </c:pt>
                <c:pt idx="193">
                  <c:v>-1.8697693801266513E-2</c:v>
                </c:pt>
                <c:pt idx="194">
                  <c:v>-8.3257227402839806E-3</c:v>
                </c:pt>
                <c:pt idx="195">
                  <c:v>-2.4751581000935774E-3</c:v>
                </c:pt>
                <c:pt idx="196">
                  <c:v>-2.3886199859355361E-3</c:v>
                </c:pt>
                <c:pt idx="197">
                  <c:v>-6.0131386701866019E-3</c:v>
                </c:pt>
                <c:pt idx="198">
                  <c:v>-1.1010504718847791E-2</c:v>
                </c:pt>
                <c:pt idx="199">
                  <c:v>-6.3391269060439903E-3</c:v>
                </c:pt>
                <c:pt idx="200">
                  <c:v>-1.5791525482114044E-2</c:v>
                </c:pt>
                <c:pt idx="201">
                  <c:v>-2.3676996068817124E-2</c:v>
                </c:pt>
                <c:pt idx="202">
                  <c:v>-2.2205428040197539E-2</c:v>
                </c:pt>
                <c:pt idx="203">
                  <c:v>-2.9060002839794596E-2</c:v>
                </c:pt>
                <c:pt idx="204">
                  <c:v>-1.7713847862634746E-2</c:v>
                </c:pt>
                <c:pt idx="205">
                  <c:v>-1.0559750366946896E-2</c:v>
                </c:pt>
                <c:pt idx="206">
                  <c:v>2.5230481244333802E-3</c:v>
                </c:pt>
                <c:pt idx="207">
                  <c:v>1.1923775884768117E-2</c:v>
                </c:pt>
                <c:pt idx="208">
                  <c:v>1.9227424684534977E-2</c:v>
                </c:pt>
                <c:pt idx="209">
                  <c:v>2.8904150216723323E-2</c:v>
                </c:pt>
                <c:pt idx="210">
                  <c:v>2.720909540785077E-2</c:v>
                </c:pt>
                <c:pt idx="211">
                  <c:v>2.1835750659327857E-2</c:v>
                </c:pt>
                <c:pt idx="212">
                  <c:v>1.8063781110662092E-2</c:v>
                </c:pt>
                <c:pt idx="213">
                  <c:v>2.4324771661204059E-2</c:v>
                </c:pt>
                <c:pt idx="214">
                  <c:v>2.3833688867753722E-2</c:v>
                </c:pt>
                <c:pt idx="215">
                  <c:v>3.491350809551319E-3</c:v>
                </c:pt>
                <c:pt idx="216">
                  <c:v>8.7680753335288575E-3</c:v>
                </c:pt>
                <c:pt idx="217">
                  <c:v>1.1850680584460038E-2</c:v>
                </c:pt>
                <c:pt idx="218">
                  <c:v>1.8801875608602137E-2</c:v>
                </c:pt>
                <c:pt idx="219">
                  <c:v>-6.4441488892463816E-4</c:v>
                </c:pt>
                <c:pt idx="220">
                  <c:v>7.9850314267781997E-3</c:v>
                </c:pt>
                <c:pt idx="221">
                  <c:v>2.5797599953622186E-2</c:v>
                </c:pt>
                <c:pt idx="222">
                  <c:v>2.3739589170805209E-2</c:v>
                </c:pt>
                <c:pt idx="223">
                  <c:v>2.3838729922947444E-2</c:v>
                </c:pt>
                <c:pt idx="224">
                  <c:v>2.8290821834826341E-2</c:v>
                </c:pt>
                <c:pt idx="225">
                  <c:v>2.9630482252545054E-2</c:v>
                </c:pt>
                <c:pt idx="226">
                  <c:v>4.1138791171767997E-2</c:v>
                </c:pt>
                <c:pt idx="227">
                  <c:v>4.2639345267751372E-2</c:v>
                </c:pt>
                <c:pt idx="228">
                  <c:v>3.626829167881418E-2</c:v>
                </c:pt>
                <c:pt idx="229">
                  <c:v>3.1293190290591522E-2</c:v>
                </c:pt>
                <c:pt idx="230">
                  <c:v>2.7771173061945209E-2</c:v>
                </c:pt>
                <c:pt idx="231">
                  <c:v>3.5043735354684191E-2</c:v>
                </c:pt>
                <c:pt idx="232">
                  <c:v>2.6860842511554406E-2</c:v>
                </c:pt>
                <c:pt idx="233">
                  <c:v>2.5742148346491689E-2</c:v>
                </c:pt>
                <c:pt idx="234">
                  <c:v>3.1194469626381949E-2</c:v>
                </c:pt>
                <c:pt idx="235">
                  <c:v>2.2238194898956287E-2</c:v>
                </c:pt>
                <c:pt idx="236">
                  <c:v>1.604189789006627E-2</c:v>
                </c:pt>
                <c:pt idx="237">
                  <c:v>6.5038013757039437E-3</c:v>
                </c:pt>
                <c:pt idx="238">
                  <c:v>4.3067414871280629E-3</c:v>
                </c:pt>
                <c:pt idx="239">
                  <c:v>-4.8822619550725754E-3</c:v>
                </c:pt>
                <c:pt idx="240">
                  <c:v>1.5206763079647745E-2</c:v>
                </c:pt>
                <c:pt idx="241">
                  <c:v>2.9796837073936322E-2</c:v>
                </c:pt>
                <c:pt idx="242">
                  <c:v>3.7165599503288016E-2</c:v>
                </c:pt>
              </c:numCache>
            </c:numRef>
          </c:val>
          <c:smooth val="0"/>
        </c:ser>
        <c:ser>
          <c:idx val="1"/>
          <c:order val="1"/>
          <c:tx>
            <c:strRef>
              <c:f>市场及表现!$N$3</c:f>
              <c:strCache>
                <c:ptCount val="1"/>
                <c:pt idx="0">
                  <c:v>农林牧渔(中信)</c:v>
                </c:pt>
              </c:strCache>
            </c:strRef>
          </c:tx>
          <c:marker>
            <c:symbol val="none"/>
          </c:marker>
          <c:cat>
            <c:numRef>
              <c:f>市场及表现!$H$5:$H$813</c:f>
              <c:numCache>
                <c:formatCode>yyyy\-mm\-dd</c:formatCode>
                <c:ptCount val="809"/>
                <c:pt idx="0">
                  <c:v>41582</c:v>
                </c:pt>
                <c:pt idx="1">
                  <c:v>41583</c:v>
                </c:pt>
                <c:pt idx="2">
                  <c:v>41584</c:v>
                </c:pt>
                <c:pt idx="3">
                  <c:v>41585</c:v>
                </c:pt>
                <c:pt idx="4">
                  <c:v>41586</c:v>
                </c:pt>
                <c:pt idx="5">
                  <c:v>41589</c:v>
                </c:pt>
                <c:pt idx="6">
                  <c:v>41590</c:v>
                </c:pt>
                <c:pt idx="7">
                  <c:v>41591</c:v>
                </c:pt>
                <c:pt idx="8">
                  <c:v>41592</c:v>
                </c:pt>
                <c:pt idx="9">
                  <c:v>41593</c:v>
                </c:pt>
                <c:pt idx="10">
                  <c:v>41596</c:v>
                </c:pt>
                <c:pt idx="11">
                  <c:v>41597</c:v>
                </c:pt>
                <c:pt idx="12">
                  <c:v>41598</c:v>
                </c:pt>
                <c:pt idx="13">
                  <c:v>41599</c:v>
                </c:pt>
                <c:pt idx="14">
                  <c:v>41600</c:v>
                </c:pt>
                <c:pt idx="15">
                  <c:v>41603</c:v>
                </c:pt>
                <c:pt idx="16">
                  <c:v>41604</c:v>
                </c:pt>
                <c:pt idx="17">
                  <c:v>41605</c:v>
                </c:pt>
                <c:pt idx="18">
                  <c:v>41606</c:v>
                </c:pt>
                <c:pt idx="19">
                  <c:v>41607</c:v>
                </c:pt>
                <c:pt idx="20">
                  <c:v>41610</c:v>
                </c:pt>
                <c:pt idx="21">
                  <c:v>41611</c:v>
                </c:pt>
                <c:pt idx="22">
                  <c:v>41612</c:v>
                </c:pt>
                <c:pt idx="23">
                  <c:v>41613</c:v>
                </c:pt>
                <c:pt idx="24">
                  <c:v>41614</c:v>
                </c:pt>
                <c:pt idx="25">
                  <c:v>41617</c:v>
                </c:pt>
                <c:pt idx="26">
                  <c:v>41618</c:v>
                </c:pt>
                <c:pt idx="27">
                  <c:v>41619</c:v>
                </c:pt>
                <c:pt idx="28">
                  <c:v>41620</c:v>
                </c:pt>
                <c:pt idx="29">
                  <c:v>41621</c:v>
                </c:pt>
                <c:pt idx="30">
                  <c:v>41624</c:v>
                </c:pt>
                <c:pt idx="31">
                  <c:v>41625</c:v>
                </c:pt>
                <c:pt idx="32">
                  <c:v>41626</c:v>
                </c:pt>
                <c:pt idx="33">
                  <c:v>41627</c:v>
                </c:pt>
                <c:pt idx="34">
                  <c:v>41628</c:v>
                </c:pt>
                <c:pt idx="35">
                  <c:v>41631</c:v>
                </c:pt>
                <c:pt idx="36">
                  <c:v>41632</c:v>
                </c:pt>
                <c:pt idx="37">
                  <c:v>41633</c:v>
                </c:pt>
                <c:pt idx="38">
                  <c:v>41634</c:v>
                </c:pt>
                <c:pt idx="39">
                  <c:v>41635</c:v>
                </c:pt>
                <c:pt idx="40">
                  <c:v>41638</c:v>
                </c:pt>
                <c:pt idx="41">
                  <c:v>41639</c:v>
                </c:pt>
                <c:pt idx="42">
                  <c:v>41641</c:v>
                </c:pt>
                <c:pt idx="43">
                  <c:v>41642</c:v>
                </c:pt>
                <c:pt idx="44">
                  <c:v>41645</c:v>
                </c:pt>
                <c:pt idx="45">
                  <c:v>41646</c:v>
                </c:pt>
                <c:pt idx="46">
                  <c:v>41647</c:v>
                </c:pt>
                <c:pt idx="47">
                  <c:v>41648</c:v>
                </c:pt>
                <c:pt idx="48">
                  <c:v>41649</c:v>
                </c:pt>
                <c:pt idx="49">
                  <c:v>41652</c:v>
                </c:pt>
                <c:pt idx="50">
                  <c:v>41653</c:v>
                </c:pt>
                <c:pt idx="51">
                  <c:v>41654</c:v>
                </c:pt>
                <c:pt idx="52">
                  <c:v>41655</c:v>
                </c:pt>
                <c:pt idx="53">
                  <c:v>41656</c:v>
                </c:pt>
                <c:pt idx="54">
                  <c:v>41659</c:v>
                </c:pt>
                <c:pt idx="55">
                  <c:v>41660</c:v>
                </c:pt>
                <c:pt idx="56">
                  <c:v>41661</c:v>
                </c:pt>
                <c:pt idx="57">
                  <c:v>41662</c:v>
                </c:pt>
                <c:pt idx="58">
                  <c:v>41663</c:v>
                </c:pt>
                <c:pt idx="59">
                  <c:v>41666</c:v>
                </c:pt>
                <c:pt idx="60">
                  <c:v>41667</c:v>
                </c:pt>
                <c:pt idx="61">
                  <c:v>41668</c:v>
                </c:pt>
                <c:pt idx="62">
                  <c:v>41669</c:v>
                </c:pt>
                <c:pt idx="63">
                  <c:v>41677</c:v>
                </c:pt>
                <c:pt idx="64">
                  <c:v>41680</c:v>
                </c:pt>
                <c:pt idx="65">
                  <c:v>41681</c:v>
                </c:pt>
                <c:pt idx="66">
                  <c:v>41682</c:v>
                </c:pt>
                <c:pt idx="67">
                  <c:v>41683</c:v>
                </c:pt>
                <c:pt idx="68">
                  <c:v>41684</c:v>
                </c:pt>
                <c:pt idx="69">
                  <c:v>41687</c:v>
                </c:pt>
                <c:pt idx="70">
                  <c:v>41688</c:v>
                </c:pt>
                <c:pt idx="71">
                  <c:v>41689</c:v>
                </c:pt>
                <c:pt idx="72">
                  <c:v>41690</c:v>
                </c:pt>
                <c:pt idx="73">
                  <c:v>41691</c:v>
                </c:pt>
                <c:pt idx="74">
                  <c:v>41694</c:v>
                </c:pt>
                <c:pt idx="75">
                  <c:v>41695</c:v>
                </c:pt>
                <c:pt idx="76">
                  <c:v>41696</c:v>
                </c:pt>
                <c:pt idx="77">
                  <c:v>41697</c:v>
                </c:pt>
                <c:pt idx="78">
                  <c:v>41698</c:v>
                </c:pt>
                <c:pt idx="79">
                  <c:v>41701</c:v>
                </c:pt>
                <c:pt idx="80">
                  <c:v>41702</c:v>
                </c:pt>
                <c:pt idx="81">
                  <c:v>41703</c:v>
                </c:pt>
                <c:pt idx="82">
                  <c:v>41704</c:v>
                </c:pt>
                <c:pt idx="83">
                  <c:v>41705</c:v>
                </c:pt>
                <c:pt idx="84">
                  <c:v>41708</c:v>
                </c:pt>
                <c:pt idx="85">
                  <c:v>41709</c:v>
                </c:pt>
                <c:pt idx="86">
                  <c:v>41710</c:v>
                </c:pt>
                <c:pt idx="87">
                  <c:v>41711</c:v>
                </c:pt>
                <c:pt idx="88">
                  <c:v>41712</c:v>
                </c:pt>
                <c:pt idx="89">
                  <c:v>41715</c:v>
                </c:pt>
                <c:pt idx="90">
                  <c:v>41716</c:v>
                </c:pt>
                <c:pt idx="91">
                  <c:v>41717</c:v>
                </c:pt>
                <c:pt idx="92">
                  <c:v>41718</c:v>
                </c:pt>
                <c:pt idx="93">
                  <c:v>41719</c:v>
                </c:pt>
                <c:pt idx="94">
                  <c:v>41722</c:v>
                </c:pt>
                <c:pt idx="95">
                  <c:v>41723</c:v>
                </c:pt>
                <c:pt idx="96">
                  <c:v>41724</c:v>
                </c:pt>
                <c:pt idx="97">
                  <c:v>41725</c:v>
                </c:pt>
                <c:pt idx="98">
                  <c:v>41726</c:v>
                </c:pt>
                <c:pt idx="99">
                  <c:v>41729</c:v>
                </c:pt>
                <c:pt idx="100">
                  <c:v>41730</c:v>
                </c:pt>
                <c:pt idx="101">
                  <c:v>41731</c:v>
                </c:pt>
                <c:pt idx="102">
                  <c:v>41732</c:v>
                </c:pt>
                <c:pt idx="103">
                  <c:v>41733</c:v>
                </c:pt>
                <c:pt idx="104">
                  <c:v>41737</c:v>
                </c:pt>
                <c:pt idx="105">
                  <c:v>41738</c:v>
                </c:pt>
                <c:pt idx="106">
                  <c:v>41739</c:v>
                </c:pt>
                <c:pt idx="107">
                  <c:v>41740</c:v>
                </c:pt>
                <c:pt idx="108">
                  <c:v>41743</c:v>
                </c:pt>
                <c:pt idx="109">
                  <c:v>41744</c:v>
                </c:pt>
                <c:pt idx="110">
                  <c:v>41745</c:v>
                </c:pt>
                <c:pt idx="111">
                  <c:v>41746</c:v>
                </c:pt>
                <c:pt idx="112">
                  <c:v>41747</c:v>
                </c:pt>
                <c:pt idx="113">
                  <c:v>41750</c:v>
                </c:pt>
                <c:pt idx="114">
                  <c:v>41751</c:v>
                </c:pt>
                <c:pt idx="115">
                  <c:v>41752</c:v>
                </c:pt>
                <c:pt idx="116">
                  <c:v>41753</c:v>
                </c:pt>
                <c:pt idx="117">
                  <c:v>41754</c:v>
                </c:pt>
                <c:pt idx="118">
                  <c:v>41757</c:v>
                </c:pt>
                <c:pt idx="119">
                  <c:v>41758</c:v>
                </c:pt>
                <c:pt idx="120">
                  <c:v>41759</c:v>
                </c:pt>
                <c:pt idx="121">
                  <c:v>41764</c:v>
                </c:pt>
                <c:pt idx="122">
                  <c:v>41765</c:v>
                </c:pt>
                <c:pt idx="123">
                  <c:v>41766</c:v>
                </c:pt>
                <c:pt idx="124">
                  <c:v>41767</c:v>
                </c:pt>
                <c:pt idx="125">
                  <c:v>41768</c:v>
                </c:pt>
                <c:pt idx="126">
                  <c:v>41771</c:v>
                </c:pt>
                <c:pt idx="127">
                  <c:v>41772</c:v>
                </c:pt>
                <c:pt idx="128">
                  <c:v>41773</c:v>
                </c:pt>
                <c:pt idx="129">
                  <c:v>41774</c:v>
                </c:pt>
                <c:pt idx="130">
                  <c:v>41775</c:v>
                </c:pt>
                <c:pt idx="131">
                  <c:v>41778</c:v>
                </c:pt>
                <c:pt idx="132">
                  <c:v>41779</c:v>
                </c:pt>
                <c:pt idx="133">
                  <c:v>41780</c:v>
                </c:pt>
                <c:pt idx="134">
                  <c:v>41781</c:v>
                </c:pt>
                <c:pt idx="135">
                  <c:v>41782</c:v>
                </c:pt>
                <c:pt idx="136">
                  <c:v>41785</c:v>
                </c:pt>
                <c:pt idx="137">
                  <c:v>41786</c:v>
                </c:pt>
                <c:pt idx="138">
                  <c:v>41787</c:v>
                </c:pt>
                <c:pt idx="139">
                  <c:v>41788</c:v>
                </c:pt>
                <c:pt idx="140">
                  <c:v>41789</c:v>
                </c:pt>
                <c:pt idx="141">
                  <c:v>41793</c:v>
                </c:pt>
                <c:pt idx="142">
                  <c:v>41794</c:v>
                </c:pt>
                <c:pt idx="143">
                  <c:v>41795</c:v>
                </c:pt>
                <c:pt idx="144">
                  <c:v>41796</c:v>
                </c:pt>
                <c:pt idx="145">
                  <c:v>41799</c:v>
                </c:pt>
                <c:pt idx="146">
                  <c:v>41800</c:v>
                </c:pt>
                <c:pt idx="147">
                  <c:v>41801</c:v>
                </c:pt>
                <c:pt idx="148">
                  <c:v>41802</c:v>
                </c:pt>
                <c:pt idx="149">
                  <c:v>41803</c:v>
                </c:pt>
                <c:pt idx="150">
                  <c:v>41806</c:v>
                </c:pt>
                <c:pt idx="151">
                  <c:v>41807</c:v>
                </c:pt>
                <c:pt idx="152">
                  <c:v>41808</c:v>
                </c:pt>
                <c:pt idx="153">
                  <c:v>41809</c:v>
                </c:pt>
                <c:pt idx="154">
                  <c:v>41810</c:v>
                </c:pt>
                <c:pt idx="155">
                  <c:v>41813</c:v>
                </c:pt>
                <c:pt idx="156">
                  <c:v>41814</c:v>
                </c:pt>
                <c:pt idx="157">
                  <c:v>41815</c:v>
                </c:pt>
                <c:pt idx="158">
                  <c:v>41816</c:v>
                </c:pt>
                <c:pt idx="159">
                  <c:v>41817</c:v>
                </c:pt>
                <c:pt idx="160">
                  <c:v>41820</c:v>
                </c:pt>
                <c:pt idx="161">
                  <c:v>41821</c:v>
                </c:pt>
                <c:pt idx="162">
                  <c:v>41822</c:v>
                </c:pt>
                <c:pt idx="163">
                  <c:v>41823</c:v>
                </c:pt>
                <c:pt idx="164">
                  <c:v>41824</c:v>
                </c:pt>
                <c:pt idx="165">
                  <c:v>41827</c:v>
                </c:pt>
                <c:pt idx="166">
                  <c:v>41828</c:v>
                </c:pt>
                <c:pt idx="167">
                  <c:v>41829</c:v>
                </c:pt>
                <c:pt idx="168">
                  <c:v>41830</c:v>
                </c:pt>
                <c:pt idx="169">
                  <c:v>41831</c:v>
                </c:pt>
                <c:pt idx="170">
                  <c:v>41834</c:v>
                </c:pt>
                <c:pt idx="171">
                  <c:v>41835</c:v>
                </c:pt>
                <c:pt idx="172">
                  <c:v>41836</c:v>
                </c:pt>
                <c:pt idx="173">
                  <c:v>41837</c:v>
                </c:pt>
                <c:pt idx="174">
                  <c:v>41838</c:v>
                </c:pt>
                <c:pt idx="175">
                  <c:v>41841</c:v>
                </c:pt>
                <c:pt idx="176">
                  <c:v>41842</c:v>
                </c:pt>
                <c:pt idx="177">
                  <c:v>41843</c:v>
                </c:pt>
                <c:pt idx="178">
                  <c:v>41844</c:v>
                </c:pt>
                <c:pt idx="179">
                  <c:v>41845</c:v>
                </c:pt>
                <c:pt idx="180">
                  <c:v>41848</c:v>
                </c:pt>
                <c:pt idx="181">
                  <c:v>41849</c:v>
                </c:pt>
                <c:pt idx="182">
                  <c:v>41850</c:v>
                </c:pt>
                <c:pt idx="183">
                  <c:v>41851</c:v>
                </c:pt>
                <c:pt idx="184">
                  <c:v>41852</c:v>
                </c:pt>
                <c:pt idx="185">
                  <c:v>41855</c:v>
                </c:pt>
                <c:pt idx="186">
                  <c:v>41856</c:v>
                </c:pt>
                <c:pt idx="187">
                  <c:v>41857</c:v>
                </c:pt>
                <c:pt idx="188">
                  <c:v>41858</c:v>
                </c:pt>
                <c:pt idx="189">
                  <c:v>41859</c:v>
                </c:pt>
                <c:pt idx="190">
                  <c:v>41862</c:v>
                </c:pt>
                <c:pt idx="191">
                  <c:v>41863</c:v>
                </c:pt>
                <c:pt idx="192">
                  <c:v>41864</c:v>
                </c:pt>
                <c:pt idx="193">
                  <c:v>41865</c:v>
                </c:pt>
                <c:pt idx="194">
                  <c:v>41866</c:v>
                </c:pt>
                <c:pt idx="195">
                  <c:v>41869</c:v>
                </c:pt>
                <c:pt idx="196">
                  <c:v>41870</c:v>
                </c:pt>
                <c:pt idx="197">
                  <c:v>41871</c:v>
                </c:pt>
                <c:pt idx="198">
                  <c:v>41872</c:v>
                </c:pt>
                <c:pt idx="199">
                  <c:v>41873</c:v>
                </c:pt>
                <c:pt idx="200">
                  <c:v>41876</c:v>
                </c:pt>
                <c:pt idx="201">
                  <c:v>41877</c:v>
                </c:pt>
                <c:pt idx="202">
                  <c:v>41878</c:v>
                </c:pt>
                <c:pt idx="203">
                  <c:v>41879</c:v>
                </c:pt>
                <c:pt idx="204">
                  <c:v>41880</c:v>
                </c:pt>
                <c:pt idx="205">
                  <c:v>41883</c:v>
                </c:pt>
                <c:pt idx="206">
                  <c:v>41884</c:v>
                </c:pt>
                <c:pt idx="207">
                  <c:v>41885</c:v>
                </c:pt>
                <c:pt idx="208">
                  <c:v>41886</c:v>
                </c:pt>
                <c:pt idx="209">
                  <c:v>41887</c:v>
                </c:pt>
                <c:pt idx="210">
                  <c:v>41891</c:v>
                </c:pt>
                <c:pt idx="211">
                  <c:v>41892</c:v>
                </c:pt>
                <c:pt idx="212">
                  <c:v>41893</c:v>
                </c:pt>
                <c:pt idx="213">
                  <c:v>41894</c:v>
                </c:pt>
                <c:pt idx="214">
                  <c:v>41897</c:v>
                </c:pt>
                <c:pt idx="215">
                  <c:v>41898</c:v>
                </c:pt>
                <c:pt idx="216">
                  <c:v>41899</c:v>
                </c:pt>
                <c:pt idx="217">
                  <c:v>41900</c:v>
                </c:pt>
                <c:pt idx="218">
                  <c:v>41901</c:v>
                </c:pt>
                <c:pt idx="219">
                  <c:v>41904</c:v>
                </c:pt>
                <c:pt idx="220">
                  <c:v>41905</c:v>
                </c:pt>
                <c:pt idx="221">
                  <c:v>41906</c:v>
                </c:pt>
                <c:pt idx="222">
                  <c:v>41907</c:v>
                </c:pt>
                <c:pt idx="223">
                  <c:v>41908</c:v>
                </c:pt>
                <c:pt idx="224">
                  <c:v>41911</c:v>
                </c:pt>
                <c:pt idx="225">
                  <c:v>41912</c:v>
                </c:pt>
                <c:pt idx="226">
                  <c:v>41920</c:v>
                </c:pt>
                <c:pt idx="227">
                  <c:v>41921</c:v>
                </c:pt>
                <c:pt idx="228">
                  <c:v>41922</c:v>
                </c:pt>
                <c:pt idx="229">
                  <c:v>41925</c:v>
                </c:pt>
                <c:pt idx="230">
                  <c:v>41926</c:v>
                </c:pt>
                <c:pt idx="231">
                  <c:v>41927</c:v>
                </c:pt>
                <c:pt idx="232">
                  <c:v>41928</c:v>
                </c:pt>
                <c:pt idx="233">
                  <c:v>41929</c:v>
                </c:pt>
                <c:pt idx="234">
                  <c:v>41932</c:v>
                </c:pt>
                <c:pt idx="235">
                  <c:v>41933</c:v>
                </c:pt>
                <c:pt idx="236">
                  <c:v>41934</c:v>
                </c:pt>
                <c:pt idx="237">
                  <c:v>41935</c:v>
                </c:pt>
                <c:pt idx="238">
                  <c:v>41936</c:v>
                </c:pt>
                <c:pt idx="239">
                  <c:v>41939</c:v>
                </c:pt>
                <c:pt idx="240">
                  <c:v>41940</c:v>
                </c:pt>
                <c:pt idx="241">
                  <c:v>41941</c:v>
                </c:pt>
                <c:pt idx="242">
                  <c:v>41942</c:v>
                </c:pt>
                <c:pt idx="243">
                  <c:v>41943</c:v>
                </c:pt>
                <c:pt idx="244">
                  <c:v>41946</c:v>
                </c:pt>
                <c:pt idx="245">
                  <c:v>41947</c:v>
                </c:pt>
              </c:numCache>
            </c:numRef>
          </c:cat>
          <c:val>
            <c:numRef>
              <c:f>市场及表现!$N$5:$N$813</c:f>
              <c:numCache>
                <c:formatCode>###,###,##0.000</c:formatCode>
                <c:ptCount val="809"/>
                <c:pt idx="0">
                  <c:v>0</c:v>
                </c:pt>
                <c:pt idx="1">
                  <c:v>3.2725711833663462E-2</c:v>
                </c:pt>
                <c:pt idx="2">
                  <c:v>2.5648835658950597E-2</c:v>
                </c:pt>
                <c:pt idx="3">
                  <c:v>1.8727949330119564E-2</c:v>
                </c:pt>
                <c:pt idx="4">
                  <c:v>2.3272932423008541E-3</c:v>
                </c:pt>
                <c:pt idx="5">
                  <c:v>-1.1081368134941538E-2</c:v>
                </c:pt>
                <c:pt idx="6">
                  <c:v>-1.8957042312108818E-2</c:v>
                </c:pt>
                <c:pt idx="7">
                  <c:v>-2.2244733563869801E-2</c:v>
                </c:pt>
                <c:pt idx="8">
                  <c:v>-1.1246354763601474E-2</c:v>
                </c:pt>
                <c:pt idx="9">
                  <c:v>9.621357910765127E-3</c:v>
                </c:pt>
                <c:pt idx="10">
                  <c:v>4.8961928625614659E-2</c:v>
                </c:pt>
                <c:pt idx="11">
                  <c:v>4.9863180485177683E-2</c:v>
                </c:pt>
                <c:pt idx="12">
                  <c:v>5.5535771755657493E-2</c:v>
                </c:pt>
                <c:pt idx="13">
                  <c:v>6.6140447236571642E-2</c:v>
                </c:pt>
                <c:pt idx="14">
                  <c:v>6.3527514693148879E-2</c:v>
                </c:pt>
                <c:pt idx="15">
                  <c:v>5.9538758550706561E-2</c:v>
                </c:pt>
                <c:pt idx="16">
                  <c:v>6.1140049051964906E-2</c:v>
                </c:pt>
                <c:pt idx="17">
                  <c:v>6.5284213499197108E-2</c:v>
                </c:pt>
                <c:pt idx="18">
                  <c:v>7.2059577721804047E-2</c:v>
                </c:pt>
                <c:pt idx="19">
                  <c:v>7.5595415978395808E-2</c:v>
                </c:pt>
                <c:pt idx="20">
                  <c:v>1.3644732852337249E-2</c:v>
                </c:pt>
                <c:pt idx="21">
                  <c:v>4.4068499793655569E-2</c:v>
                </c:pt>
                <c:pt idx="22">
                  <c:v>7.384644824804254E-2</c:v>
                </c:pt>
                <c:pt idx="23">
                  <c:v>7.9611504552167034E-2</c:v>
                </c:pt>
                <c:pt idx="24">
                  <c:v>8.1907155117397545E-2</c:v>
                </c:pt>
                <c:pt idx="25">
                  <c:v>0.10548409669837921</c:v>
                </c:pt>
                <c:pt idx="26">
                  <c:v>9.6389443975562816E-2</c:v>
                </c:pt>
                <c:pt idx="27">
                  <c:v>9.7231070769035588E-2</c:v>
                </c:pt>
                <c:pt idx="28">
                  <c:v>9.1132825627435077E-2</c:v>
                </c:pt>
                <c:pt idx="29">
                  <c:v>8.6353549891026171E-2</c:v>
                </c:pt>
                <c:pt idx="30">
                  <c:v>6.9879140709409038E-2</c:v>
                </c:pt>
                <c:pt idx="31">
                  <c:v>5.5224476229884356E-2</c:v>
                </c:pt>
                <c:pt idx="32">
                  <c:v>5.6146492527265446E-2</c:v>
                </c:pt>
                <c:pt idx="33">
                  <c:v>3.901459982857558E-2</c:v>
                </c:pt>
                <c:pt idx="34">
                  <c:v>3.9632914842680167E-2</c:v>
                </c:pt>
                <c:pt idx="35">
                  <c:v>3.4563621142809087E-2</c:v>
                </c:pt>
                <c:pt idx="36">
                  <c:v>4.5618033137716729E-2</c:v>
                </c:pt>
                <c:pt idx="37">
                  <c:v>5.4356748503865848E-2</c:v>
                </c:pt>
                <c:pt idx="38">
                  <c:v>3.0141856344845896E-2</c:v>
                </c:pt>
                <c:pt idx="39">
                  <c:v>4.6587154263558306E-2</c:v>
                </c:pt>
                <c:pt idx="40">
                  <c:v>5.7642455674253856E-2</c:v>
                </c:pt>
                <c:pt idx="41">
                  <c:v>5.8245342745268047E-2</c:v>
                </c:pt>
                <c:pt idx="42">
                  <c:v>6.899670341459041E-2</c:v>
                </c:pt>
                <c:pt idx="43">
                  <c:v>6.0654017532164151E-2</c:v>
                </c:pt>
                <c:pt idx="44">
                  <c:v>1.7452732340033972E-2</c:v>
                </c:pt>
                <c:pt idx="45">
                  <c:v>1.7148346890766719E-2</c:v>
                </c:pt>
                <c:pt idx="46">
                  <c:v>1.6127981732220853E-2</c:v>
                </c:pt>
                <c:pt idx="47">
                  <c:v>-6.7445083364248148E-4</c:v>
                </c:pt>
                <c:pt idx="48">
                  <c:v>-1.6328818658793764E-2</c:v>
                </c:pt>
                <c:pt idx="49">
                  <c:v>-1.9043452476735445E-2</c:v>
                </c:pt>
                <c:pt idx="50">
                  <c:v>-1.1075621140618219E-3</c:v>
                </c:pt>
                <c:pt idx="51">
                  <c:v>1.1890770710251797E-2</c:v>
                </c:pt>
                <c:pt idx="52">
                  <c:v>8.2099234719290592E-3</c:v>
                </c:pt>
                <c:pt idx="53">
                  <c:v>-1.5638255716069915E-2</c:v>
                </c:pt>
                <c:pt idx="54">
                  <c:v>-2.2430416213748749E-2</c:v>
                </c:pt>
                <c:pt idx="55">
                  <c:v>-1.6878169741034954E-2</c:v>
                </c:pt>
                <c:pt idx="56">
                  <c:v>7.5258943144165258E-3</c:v>
                </c:pt>
                <c:pt idx="57">
                  <c:v>8.4680250919244582E-3</c:v>
                </c:pt>
                <c:pt idx="58">
                  <c:v>1.8172782836957335E-2</c:v>
                </c:pt>
                <c:pt idx="59">
                  <c:v>1.1876403224446941E-2</c:v>
                </c:pt>
                <c:pt idx="60">
                  <c:v>-1.2646466255290534E-3</c:v>
                </c:pt>
                <c:pt idx="61">
                  <c:v>-3.2316580571217779E-3</c:v>
                </c:pt>
                <c:pt idx="62">
                  <c:v>-1.2692168543470661E-2</c:v>
                </c:pt>
                <c:pt idx="63">
                  <c:v>7.1239467948740476E-3</c:v>
                </c:pt>
                <c:pt idx="64">
                  <c:v>3.2731048328391132E-2</c:v>
                </c:pt>
                <c:pt idx="65">
                  <c:v>3.7354026344222024E-2</c:v>
                </c:pt>
                <c:pt idx="66">
                  <c:v>6.9942083980554459E-2</c:v>
                </c:pt>
                <c:pt idx="67">
                  <c:v>4.8567404307071183E-2</c:v>
                </c:pt>
                <c:pt idx="68">
                  <c:v>6.2340965615459432E-2</c:v>
                </c:pt>
                <c:pt idx="69">
                  <c:v>7.1793060860122493E-2</c:v>
                </c:pt>
                <c:pt idx="70">
                  <c:v>6.859496114484509E-2</c:v>
                </c:pt>
                <c:pt idx="71">
                  <c:v>6.9904660100862603E-2</c:v>
                </c:pt>
                <c:pt idx="72">
                  <c:v>6.1832390826264572E-2</c:v>
                </c:pt>
                <c:pt idx="73">
                  <c:v>5.8655671298196932E-2</c:v>
                </c:pt>
                <c:pt idx="74">
                  <c:v>5.1716791403810136E-2</c:v>
                </c:pt>
                <c:pt idx="75">
                  <c:v>1.2952630536136045E-3</c:v>
                </c:pt>
                <c:pt idx="76">
                  <c:v>3.2237559399292959E-3</c:v>
                </c:pt>
                <c:pt idx="77">
                  <c:v>-5.1183826097046525E-3</c:v>
                </c:pt>
                <c:pt idx="78">
                  <c:v>1.2690937044688155E-3</c:v>
                </c:pt>
                <c:pt idx="79">
                  <c:v>2.1398864941254869E-2</c:v>
                </c:pt>
                <c:pt idx="80">
                  <c:v>1.786018739580153E-2</c:v>
                </c:pt>
                <c:pt idx="81">
                  <c:v>1.8644515287552288E-2</c:v>
                </c:pt>
                <c:pt idx="82">
                  <c:v>1.3272991261284783E-2</c:v>
                </c:pt>
                <c:pt idx="83">
                  <c:v>4.4233383797416259E-3</c:v>
                </c:pt>
                <c:pt idx="84">
                  <c:v>-3.4327515459414593E-2</c:v>
                </c:pt>
                <c:pt idx="85">
                  <c:v>-3.5967563964046656E-2</c:v>
                </c:pt>
                <c:pt idx="86">
                  <c:v>-3.8538659757137439E-2</c:v>
                </c:pt>
                <c:pt idx="87">
                  <c:v>-2.8775747902894278E-2</c:v>
                </c:pt>
                <c:pt idx="88">
                  <c:v>-3.4505227575501785E-2</c:v>
                </c:pt>
                <c:pt idx="89">
                  <c:v>-2.2732304457149688E-2</c:v>
                </c:pt>
                <c:pt idx="90">
                  <c:v>-1.0314383851055431E-2</c:v>
                </c:pt>
                <c:pt idx="91">
                  <c:v>-1.8776525115459797E-2</c:v>
                </c:pt>
                <c:pt idx="92">
                  <c:v>-3.9576950064640015E-2</c:v>
                </c:pt>
                <c:pt idx="93">
                  <c:v>-2.1165461713523848E-2</c:v>
                </c:pt>
                <c:pt idx="94">
                  <c:v>-1.6435377511846871E-2</c:v>
                </c:pt>
                <c:pt idx="95">
                  <c:v>-1.0964546792027741E-2</c:v>
                </c:pt>
                <c:pt idx="96">
                  <c:v>-1.0426723906730051E-2</c:v>
                </c:pt>
                <c:pt idx="97">
                  <c:v>-2.787548808401763E-2</c:v>
                </c:pt>
                <c:pt idx="98">
                  <c:v>-4.707930906897595E-2</c:v>
                </c:pt>
                <c:pt idx="99">
                  <c:v>-5.4759756480693866E-2</c:v>
                </c:pt>
                <c:pt idx="100">
                  <c:v>-3.9697910611797615E-2</c:v>
                </c:pt>
                <c:pt idx="101">
                  <c:v>-3.732645445479621E-2</c:v>
                </c:pt>
                <c:pt idx="102">
                  <c:v>-4.1002136239889242E-2</c:v>
                </c:pt>
                <c:pt idx="103">
                  <c:v>-3.1152985262517197E-2</c:v>
                </c:pt>
                <c:pt idx="104">
                  <c:v>-2.6256409267000791E-2</c:v>
                </c:pt>
                <c:pt idx="105">
                  <c:v>-1.3948023636019324E-2</c:v>
                </c:pt>
                <c:pt idx="106">
                  <c:v>-1.4205475298323611E-2</c:v>
                </c:pt>
                <c:pt idx="107">
                  <c:v>-1.6889492688181185E-2</c:v>
                </c:pt>
                <c:pt idx="108">
                  <c:v>-3.9763727380093261E-4</c:v>
                </c:pt>
                <c:pt idx="109">
                  <c:v>-8.3095380401754237E-4</c:v>
                </c:pt>
                <c:pt idx="110">
                  <c:v>7.249799128865364E-3</c:v>
                </c:pt>
                <c:pt idx="111">
                  <c:v>2.8989823441387674E-3</c:v>
                </c:pt>
                <c:pt idx="112">
                  <c:v>3.4927015908776671E-3</c:v>
                </c:pt>
                <c:pt idx="113">
                  <c:v>-8.7705975013162574E-3</c:v>
                </c:pt>
                <c:pt idx="114">
                  <c:v>-1.0425116116651867E-2</c:v>
                </c:pt>
                <c:pt idx="115">
                  <c:v>-1.4344189952940178E-2</c:v>
                </c:pt>
                <c:pt idx="116">
                  <c:v>-1.8083533383468908E-2</c:v>
                </c:pt>
                <c:pt idx="117">
                  <c:v>-3.7193452586201992E-2</c:v>
                </c:pt>
                <c:pt idx="118">
                  <c:v>-7.3566932232537519E-2</c:v>
                </c:pt>
                <c:pt idx="119">
                  <c:v>-5.8037972033483598E-2</c:v>
                </c:pt>
                <c:pt idx="120">
                  <c:v>-5.6123915049571815E-2</c:v>
                </c:pt>
                <c:pt idx="121">
                  <c:v>-3.7147271381829161E-2</c:v>
                </c:pt>
                <c:pt idx="122">
                  <c:v>-2.7331439288204584E-2</c:v>
                </c:pt>
                <c:pt idx="123">
                  <c:v>-4.218926685867086E-2</c:v>
                </c:pt>
                <c:pt idx="124">
                  <c:v>-4.3686872004037092E-2</c:v>
                </c:pt>
                <c:pt idx="125">
                  <c:v>-5.2502350794344066E-2</c:v>
                </c:pt>
                <c:pt idx="126">
                  <c:v>-3.173726301858415E-2</c:v>
                </c:pt>
                <c:pt idx="127">
                  <c:v>-3.3792292404881685E-2</c:v>
                </c:pt>
                <c:pt idx="128">
                  <c:v>-2.9764983508862919E-2</c:v>
                </c:pt>
                <c:pt idx="129">
                  <c:v>-4.1669095455933558E-2</c:v>
                </c:pt>
                <c:pt idx="130">
                  <c:v>-3.9836009517022486E-2</c:v>
                </c:pt>
                <c:pt idx="131">
                  <c:v>-4.1525489014483385E-2</c:v>
                </c:pt>
                <c:pt idx="132">
                  <c:v>-3.9862589365761703E-2</c:v>
                </c:pt>
                <c:pt idx="133">
                  <c:v>-3.2903013450156005E-2</c:v>
                </c:pt>
                <c:pt idx="134">
                  <c:v>-3.8980630987136444E-2</c:v>
                </c:pt>
                <c:pt idx="135">
                  <c:v>-3.3854962009630785E-2</c:v>
                </c:pt>
                <c:pt idx="136">
                  <c:v>-2.5051763998857113E-2</c:v>
                </c:pt>
                <c:pt idx="137">
                  <c:v>-2.5367472395270485E-2</c:v>
                </c:pt>
                <c:pt idx="138">
                  <c:v>-2.2257835342591958E-2</c:v>
                </c:pt>
                <c:pt idx="139">
                  <c:v>-3.5702244392849081E-2</c:v>
                </c:pt>
                <c:pt idx="140">
                  <c:v>-3.185880510683381E-2</c:v>
                </c:pt>
                <c:pt idx="141">
                  <c:v>-3.5427893830574098E-2</c:v>
                </c:pt>
                <c:pt idx="142">
                  <c:v>-4.5422156414576031E-2</c:v>
                </c:pt>
                <c:pt idx="143">
                  <c:v>-3.7963755075143157E-2</c:v>
                </c:pt>
                <c:pt idx="144">
                  <c:v>-4.3287353273761542E-2</c:v>
                </c:pt>
                <c:pt idx="145">
                  <c:v>-4.7541155321005113E-2</c:v>
                </c:pt>
                <c:pt idx="146">
                  <c:v>-3.5672448963953718E-2</c:v>
                </c:pt>
                <c:pt idx="147">
                  <c:v>-3.3379432437787293E-2</c:v>
                </c:pt>
                <c:pt idx="148">
                  <c:v>-3.6894095756966672E-2</c:v>
                </c:pt>
                <c:pt idx="149">
                  <c:v>-2.6746374741248413E-2</c:v>
                </c:pt>
                <c:pt idx="150">
                  <c:v>-2.3525184423784373E-2</c:v>
                </c:pt>
                <c:pt idx="151">
                  <c:v>-3.3531830412218078E-2</c:v>
                </c:pt>
                <c:pt idx="152">
                  <c:v>-4.2945714986300287E-2</c:v>
                </c:pt>
                <c:pt idx="153">
                  <c:v>-6.467284276989782E-2</c:v>
                </c:pt>
                <c:pt idx="154">
                  <c:v>-5.2997344888623177E-2</c:v>
                </c:pt>
                <c:pt idx="155">
                  <c:v>-3.8655583724949927E-2</c:v>
                </c:pt>
                <c:pt idx="156">
                  <c:v>-3.4833045709950716E-2</c:v>
                </c:pt>
                <c:pt idx="157">
                  <c:v>-3.6842475432967481E-2</c:v>
                </c:pt>
                <c:pt idx="158">
                  <c:v>-2.9859603665378098E-2</c:v>
                </c:pt>
                <c:pt idx="159">
                  <c:v>-2.3099256886267461E-2</c:v>
                </c:pt>
                <c:pt idx="160">
                  <c:v>-1.8438239241352905E-2</c:v>
                </c:pt>
                <c:pt idx="161">
                  <c:v>-3.033455169612842E-3</c:v>
                </c:pt>
                <c:pt idx="162">
                  <c:v>5.2882610251980822E-4</c:v>
                </c:pt>
                <c:pt idx="163">
                  <c:v>9.5226669666050867E-3</c:v>
                </c:pt>
                <c:pt idx="164">
                  <c:v>7.5734096424713293E-3</c:v>
                </c:pt>
                <c:pt idx="165">
                  <c:v>3.6432181088339455E-3</c:v>
                </c:pt>
                <c:pt idx="166">
                  <c:v>9.1811313040424114E-3</c:v>
                </c:pt>
                <c:pt idx="167">
                  <c:v>-6.8155931828604022E-3</c:v>
                </c:pt>
                <c:pt idx="168">
                  <c:v>-4.6741194236364914E-3</c:v>
                </c:pt>
                <c:pt idx="169">
                  <c:v>1.0146181642241014E-3</c:v>
                </c:pt>
                <c:pt idx="170">
                  <c:v>1.7295305745571365E-2</c:v>
                </c:pt>
                <c:pt idx="171">
                  <c:v>2.6123338981807853E-2</c:v>
                </c:pt>
                <c:pt idx="172">
                  <c:v>3.3657374871513657E-2</c:v>
                </c:pt>
                <c:pt idx="173">
                  <c:v>2.1956015515790073E-2</c:v>
                </c:pt>
                <c:pt idx="174">
                  <c:v>2.9101752997467978E-2</c:v>
                </c:pt>
                <c:pt idx="175">
                  <c:v>2.5764836002675429E-2</c:v>
                </c:pt>
                <c:pt idx="176">
                  <c:v>4.8485543846282786E-2</c:v>
                </c:pt>
                <c:pt idx="177">
                  <c:v>4.9676813669308206E-2</c:v>
                </c:pt>
                <c:pt idx="178">
                  <c:v>5.1688740598191174E-2</c:v>
                </c:pt>
                <c:pt idx="179">
                  <c:v>5.5925951620160008E-2</c:v>
                </c:pt>
                <c:pt idx="180">
                  <c:v>7.6409265632645607E-2</c:v>
                </c:pt>
                <c:pt idx="181">
                  <c:v>8.0175770453005502E-2</c:v>
                </c:pt>
                <c:pt idx="182">
                  <c:v>7.9743069672180589E-2</c:v>
                </c:pt>
                <c:pt idx="183">
                  <c:v>9.6151148960998301E-2</c:v>
                </c:pt>
                <c:pt idx="184">
                  <c:v>9.6917449078893769E-2</c:v>
                </c:pt>
                <c:pt idx="185">
                  <c:v>0.11616334627228064</c:v>
                </c:pt>
                <c:pt idx="186">
                  <c:v>0.12172428165307636</c:v>
                </c:pt>
                <c:pt idx="187">
                  <c:v>0.11909352658559591</c:v>
                </c:pt>
                <c:pt idx="188">
                  <c:v>0.10032473254583096</c:v>
                </c:pt>
                <c:pt idx="189">
                  <c:v>0.10394756250814163</c:v>
                </c:pt>
                <c:pt idx="190">
                  <c:v>0.14308192559339084</c:v>
                </c:pt>
                <c:pt idx="191">
                  <c:v>0.1516945833757517</c:v>
                </c:pt>
                <c:pt idx="192">
                  <c:v>0.1486049239700018</c:v>
                </c:pt>
                <c:pt idx="193">
                  <c:v>0.13864384343654934</c:v>
                </c:pt>
                <c:pt idx="194">
                  <c:v>0.1536719599221037</c:v>
                </c:pt>
                <c:pt idx="195">
                  <c:v>0.160354927527665</c:v>
                </c:pt>
                <c:pt idx="196">
                  <c:v>0.1723027234732426</c:v>
                </c:pt>
                <c:pt idx="197">
                  <c:v>0.17381661176918772</c:v>
                </c:pt>
                <c:pt idx="198">
                  <c:v>0.16835635141392502</c:v>
                </c:pt>
                <c:pt idx="199">
                  <c:v>0.17038196166262187</c:v>
                </c:pt>
                <c:pt idx="200">
                  <c:v>0.16438131279959634</c:v>
                </c:pt>
                <c:pt idx="201">
                  <c:v>0.13964761756982047</c:v>
                </c:pt>
                <c:pt idx="202">
                  <c:v>0.1474055125716871</c:v>
                </c:pt>
                <c:pt idx="203">
                  <c:v>0.136541298722197</c:v>
                </c:pt>
                <c:pt idx="204">
                  <c:v>0.14617825561755038</c:v>
                </c:pt>
                <c:pt idx="205">
                  <c:v>0.1599970745062238</c:v>
                </c:pt>
                <c:pt idx="206">
                  <c:v>0.17529441030912274</c:v>
                </c:pt>
                <c:pt idx="207">
                  <c:v>0.18402074227083998</c:v>
                </c:pt>
                <c:pt idx="208">
                  <c:v>0.19208254380578005</c:v>
                </c:pt>
                <c:pt idx="209">
                  <c:v>0.19074291258766918</c:v>
                </c:pt>
                <c:pt idx="210">
                  <c:v>0.19188724862373174</c:v>
                </c:pt>
                <c:pt idx="211">
                  <c:v>0.20454110387172264</c:v>
                </c:pt>
                <c:pt idx="212">
                  <c:v>0.21342424667851101</c:v>
                </c:pt>
                <c:pt idx="213">
                  <c:v>0.22237734545784948</c:v>
                </c:pt>
                <c:pt idx="214">
                  <c:v>0.2420336738290636</c:v>
                </c:pt>
                <c:pt idx="215">
                  <c:v>0.20328429094678735</c:v>
                </c:pt>
                <c:pt idx="216">
                  <c:v>0.22360018954134619</c:v>
                </c:pt>
                <c:pt idx="217">
                  <c:v>0.24034693099556548</c:v>
                </c:pt>
                <c:pt idx="218">
                  <c:v>0.25803443489531164</c:v>
                </c:pt>
                <c:pt idx="219">
                  <c:v>0.23597688914650039</c:v>
                </c:pt>
                <c:pt idx="220">
                  <c:v>0.25387757916895182</c:v>
                </c:pt>
                <c:pt idx="221">
                  <c:v>0.26912822064298481</c:v>
                </c:pt>
                <c:pt idx="222">
                  <c:v>0.26972594226076918</c:v>
                </c:pt>
                <c:pt idx="223">
                  <c:v>0.30720534202278893</c:v>
                </c:pt>
                <c:pt idx="224">
                  <c:v>0.32608965749008512</c:v>
                </c:pt>
                <c:pt idx="225">
                  <c:v>0.31619596730671784</c:v>
                </c:pt>
                <c:pt idx="226">
                  <c:v>0.3389837576257142</c:v>
                </c:pt>
                <c:pt idx="227">
                  <c:v>0.34642491798218122</c:v>
                </c:pt>
                <c:pt idx="228">
                  <c:v>0.33026231745083034</c:v>
                </c:pt>
                <c:pt idx="229">
                  <c:v>0.31715732314856471</c:v>
                </c:pt>
                <c:pt idx="230">
                  <c:v>0.3179554711933279</c:v>
                </c:pt>
                <c:pt idx="231">
                  <c:v>0.32277032356125379</c:v>
                </c:pt>
                <c:pt idx="232">
                  <c:v>0.30332160535992059</c:v>
                </c:pt>
                <c:pt idx="233">
                  <c:v>0.28815515051104468</c:v>
                </c:pt>
                <c:pt idx="234">
                  <c:v>0.30914717614592346</c:v>
                </c:pt>
                <c:pt idx="235">
                  <c:v>0.30160876159387695</c:v>
                </c:pt>
                <c:pt idx="236">
                  <c:v>0.28097099710898821</c:v>
                </c:pt>
                <c:pt idx="237">
                  <c:v>0.26630323085074137</c:v>
                </c:pt>
                <c:pt idx="238">
                  <c:v>0.27048974517279856</c:v>
                </c:pt>
                <c:pt idx="239">
                  <c:v>0.27592328884612405</c:v>
                </c:pt>
                <c:pt idx="240">
                  <c:v>0.30331370324272799</c:v>
                </c:pt>
                <c:pt idx="241">
                  <c:v>0.31786738482202392</c:v>
                </c:pt>
                <c:pt idx="242">
                  <c:v>0.31419591065777386</c:v>
                </c:pt>
              </c:numCache>
            </c:numRef>
          </c:val>
          <c:smooth val="0"/>
        </c:ser>
        <c:dLbls>
          <c:showLegendKey val="0"/>
          <c:showVal val="0"/>
          <c:showCatName val="0"/>
          <c:showSerName val="0"/>
          <c:showPercent val="0"/>
          <c:showBubbleSize val="0"/>
        </c:dLbls>
        <c:marker val="1"/>
        <c:smooth val="0"/>
        <c:axId val="226687232"/>
        <c:axId val="225312768"/>
      </c:lineChart>
      <c:dateAx>
        <c:axId val="226687232"/>
        <c:scaling>
          <c:orientation val="minMax"/>
        </c:scaling>
        <c:delete val="0"/>
        <c:axPos val="b"/>
        <c:numFmt formatCode="yyyy\-mm\-dd" sourceLinked="1"/>
        <c:majorTickMark val="none"/>
        <c:minorTickMark val="none"/>
        <c:tickLblPos val="low"/>
        <c:crossAx val="225312768"/>
        <c:crosses val="autoZero"/>
        <c:auto val="1"/>
        <c:lblOffset val="100"/>
        <c:baseTimeUnit val="days"/>
      </c:dateAx>
      <c:valAx>
        <c:axId val="225312768"/>
        <c:scaling>
          <c:orientation val="minMax"/>
          <c:min val="-0.30000000000000032"/>
        </c:scaling>
        <c:delete val="0"/>
        <c:axPos val="l"/>
        <c:numFmt formatCode="0.00%" sourceLinked="0"/>
        <c:majorTickMark val="none"/>
        <c:minorTickMark val="none"/>
        <c:tickLblPos val="nextTo"/>
        <c:crossAx val="226687232"/>
        <c:crosses val="autoZero"/>
        <c:crossBetween val="between"/>
      </c:valAx>
      <c:spPr>
        <a:solidFill>
          <a:srgbClr val="FFFFFF"/>
        </a:solidFill>
      </c:spPr>
    </c:plotArea>
    <c:legend>
      <c:legendPos val="t"/>
      <c:layout/>
      <c:overlay val="0"/>
    </c:legend>
    <c:plotVisOnly val="1"/>
    <c:dispBlanksAs val="gap"/>
    <c:showDLblsOverMax val="0"/>
  </c:chart>
  <c:spPr>
    <a:solidFill>
      <a:srgbClr val="FFFFFF"/>
    </a:solidFill>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市场及表现!$R$3</c:f>
              <c:strCache>
                <c:ptCount val="1"/>
                <c:pt idx="0">
                  <c:v>近一周涨跌幅（%）</c:v>
                </c:pt>
              </c:strCache>
            </c:strRef>
          </c:tx>
          <c:invertIfNegative val="0"/>
          <c:cat>
            <c:strRef>
              <c:f>市场及表现!$P$4:$P$14</c:f>
              <c:strCache>
                <c:ptCount val="11"/>
                <c:pt idx="0">
                  <c:v>沪深300</c:v>
                </c:pt>
                <c:pt idx="1">
                  <c:v>农林牧渔(中信)</c:v>
                </c:pt>
                <c:pt idx="2">
                  <c:v>种子(中信)</c:v>
                </c:pt>
                <c:pt idx="3">
                  <c:v>果蔬饮料(中信)</c:v>
                </c:pt>
                <c:pt idx="4">
                  <c:v>农产品加工及流通(中信)</c:v>
                </c:pt>
                <c:pt idx="5">
                  <c:v>饲料(中信)</c:v>
                </c:pt>
                <c:pt idx="6">
                  <c:v>动物疫苗(中信)</c:v>
                </c:pt>
                <c:pt idx="7">
                  <c:v>畜牧养殖(中信)</c:v>
                </c:pt>
                <c:pt idx="8">
                  <c:v>林木及加工(中信)</c:v>
                </c:pt>
                <c:pt idx="9">
                  <c:v>水产养殖(中信)</c:v>
                </c:pt>
                <c:pt idx="10">
                  <c:v>海洋捕捞(中信)</c:v>
                </c:pt>
              </c:strCache>
            </c:strRef>
          </c:cat>
          <c:val>
            <c:numRef>
              <c:f>市场及表现!$R$4:$R$14</c:f>
              <c:numCache>
                <c:formatCode>#,##0.00_ ;[Red]\-#,##0.00\ </c:formatCode>
                <c:ptCount val="11"/>
                <c:pt idx="0">
                  <c:v>4.9198437616335688</c:v>
                </c:pt>
                <c:pt idx="1">
                  <c:v>3.1639176398586821</c:v>
                </c:pt>
                <c:pt idx="2">
                  <c:v>0.56826875915003683</c:v>
                </c:pt>
                <c:pt idx="3">
                  <c:v>2.1214735968661413</c:v>
                </c:pt>
                <c:pt idx="4">
                  <c:v>1.9998872878619345</c:v>
                </c:pt>
                <c:pt idx="5">
                  <c:v>3.2413542797735451</c:v>
                </c:pt>
                <c:pt idx="6">
                  <c:v>4.3270743162675762</c:v>
                </c:pt>
                <c:pt idx="7">
                  <c:v>3.8148698462922459</c:v>
                </c:pt>
                <c:pt idx="8">
                  <c:v>7.7400577085636524</c:v>
                </c:pt>
                <c:pt idx="9">
                  <c:v>3.2708192425333626</c:v>
                </c:pt>
                <c:pt idx="10">
                  <c:v>3.9694301561519207</c:v>
                </c:pt>
              </c:numCache>
            </c:numRef>
          </c:val>
        </c:ser>
        <c:dLbls>
          <c:showLegendKey val="0"/>
          <c:showVal val="1"/>
          <c:showCatName val="0"/>
          <c:showSerName val="0"/>
          <c:showPercent val="0"/>
          <c:showBubbleSize val="0"/>
        </c:dLbls>
        <c:gapWidth val="75"/>
        <c:axId val="225333632"/>
        <c:axId val="225335168"/>
      </c:barChart>
      <c:catAx>
        <c:axId val="225333632"/>
        <c:scaling>
          <c:orientation val="minMax"/>
        </c:scaling>
        <c:delete val="0"/>
        <c:axPos val="l"/>
        <c:numFmt formatCode="General" sourceLinked="1"/>
        <c:majorTickMark val="none"/>
        <c:minorTickMark val="none"/>
        <c:tickLblPos val="high"/>
        <c:crossAx val="225335168"/>
        <c:crosses val="autoZero"/>
        <c:auto val="1"/>
        <c:lblAlgn val="ctr"/>
        <c:lblOffset val="100"/>
        <c:noMultiLvlLbl val="0"/>
      </c:catAx>
      <c:valAx>
        <c:axId val="225335168"/>
        <c:scaling>
          <c:orientation val="minMax"/>
        </c:scaling>
        <c:delete val="0"/>
        <c:axPos val="b"/>
        <c:numFmt formatCode="#,##0.00_ ;[Red]\-#,##0.00\ " sourceLinked="1"/>
        <c:majorTickMark val="none"/>
        <c:minorTickMark val="none"/>
        <c:tickLblPos val="nextTo"/>
        <c:crossAx val="225333632"/>
        <c:crosses val="autoZero"/>
        <c:crossBetween val="between"/>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432" l="0.70000000000000062" r="0.70000000000000062" t="0.750000000000014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市场及表现!$R$22</c:f>
              <c:strCache>
                <c:ptCount val="1"/>
                <c:pt idx="0">
                  <c:v>近一周涨跌幅（%）</c:v>
                </c:pt>
              </c:strCache>
            </c:strRef>
          </c:tx>
          <c:spPr>
            <a:solidFill>
              <a:schemeClr val="accent1"/>
            </a:solidFill>
          </c:spPr>
          <c:invertIfNegative val="0"/>
          <c:dPt>
            <c:idx val="0"/>
            <c:invertIfNegative val="0"/>
            <c:bubble3D val="0"/>
            <c:spPr>
              <a:solidFill>
                <a:schemeClr val="accent2"/>
              </a:solidFill>
            </c:spPr>
          </c:dPt>
          <c:dPt>
            <c:idx val="2"/>
            <c:invertIfNegative val="0"/>
            <c:bubble3D val="0"/>
          </c:dPt>
          <c:dPt>
            <c:idx val="5"/>
            <c:invertIfNegative val="0"/>
            <c:bubble3D val="0"/>
          </c:dPt>
          <c:dPt>
            <c:idx val="20"/>
            <c:invertIfNegative val="0"/>
            <c:bubble3D val="0"/>
          </c:dPt>
          <c:cat>
            <c:strRef>
              <c:f>市场及表现!$Q$23:$Q$51</c:f>
              <c:strCache>
                <c:ptCount val="29"/>
                <c:pt idx="0">
                  <c:v>农林牧渔(中信)</c:v>
                </c:pt>
                <c:pt idx="1">
                  <c:v>纺织服装(中信)</c:v>
                </c:pt>
                <c:pt idx="2">
                  <c:v>钢铁(中信)</c:v>
                </c:pt>
                <c:pt idx="3">
                  <c:v>煤炭(中信)</c:v>
                </c:pt>
                <c:pt idx="4">
                  <c:v>建筑(中信)</c:v>
                </c:pt>
                <c:pt idx="5">
                  <c:v>基础化工(中信)</c:v>
                </c:pt>
                <c:pt idx="6">
                  <c:v>综合(中信)</c:v>
                </c:pt>
                <c:pt idx="7">
                  <c:v>建材(中信)</c:v>
                </c:pt>
                <c:pt idx="8">
                  <c:v>国防军工(中信)</c:v>
                </c:pt>
                <c:pt idx="9">
                  <c:v>房地产(中信)</c:v>
                </c:pt>
                <c:pt idx="10">
                  <c:v>有色金属(中信)</c:v>
                </c:pt>
                <c:pt idx="11">
                  <c:v>机械(中信)</c:v>
                </c:pt>
                <c:pt idx="12">
                  <c:v>交通运输(中信)</c:v>
                </c:pt>
                <c:pt idx="13">
                  <c:v>汽车(中信)</c:v>
                </c:pt>
                <c:pt idx="14">
                  <c:v>商贸零售(中信)</c:v>
                </c:pt>
                <c:pt idx="15">
                  <c:v>电子元器件(中信)</c:v>
                </c:pt>
                <c:pt idx="16">
                  <c:v>电力及公用事业(中信)</c:v>
                </c:pt>
                <c:pt idx="17">
                  <c:v>非银行金融(中信)</c:v>
                </c:pt>
                <c:pt idx="18">
                  <c:v>餐饮旅游(中信)</c:v>
                </c:pt>
                <c:pt idx="19">
                  <c:v>医药(中信)</c:v>
                </c:pt>
                <c:pt idx="20">
                  <c:v>轻工制造(中信)</c:v>
                </c:pt>
                <c:pt idx="21">
                  <c:v>通信(中信)</c:v>
                </c:pt>
                <c:pt idx="22">
                  <c:v>计算机(中信)</c:v>
                </c:pt>
                <c:pt idx="23">
                  <c:v>电力设备(中信)</c:v>
                </c:pt>
                <c:pt idx="24">
                  <c:v>家电(中信)</c:v>
                </c:pt>
                <c:pt idx="25">
                  <c:v>食品饮料(中信)</c:v>
                </c:pt>
                <c:pt idx="26">
                  <c:v>石油石化(中信)</c:v>
                </c:pt>
                <c:pt idx="27">
                  <c:v>银行(中信)</c:v>
                </c:pt>
                <c:pt idx="28">
                  <c:v>传媒(中信)</c:v>
                </c:pt>
              </c:strCache>
            </c:strRef>
          </c:cat>
          <c:val>
            <c:numRef>
              <c:f>市场及表现!$R$23:$R$51</c:f>
              <c:numCache>
                <c:formatCode>#,##0.00_ ;[Red]\-#,##0.00\ </c:formatCode>
                <c:ptCount val="29"/>
                <c:pt idx="0">
                  <c:v>3.1639176398586821</c:v>
                </c:pt>
                <c:pt idx="1">
                  <c:v>5.5645384662845743</c:v>
                </c:pt>
                <c:pt idx="2">
                  <c:v>8.670337103798186</c:v>
                </c:pt>
                <c:pt idx="3">
                  <c:v>5.9331723228766453</c:v>
                </c:pt>
                <c:pt idx="4">
                  <c:v>8.0077337878622359</c:v>
                </c:pt>
                <c:pt idx="5">
                  <c:v>4.2295432776607633</c:v>
                </c:pt>
                <c:pt idx="6">
                  <c:v>5.2595293615065319</c:v>
                </c:pt>
                <c:pt idx="7">
                  <c:v>5.9692638187179181</c:v>
                </c:pt>
                <c:pt idx="8">
                  <c:v>4.0737574172377666</c:v>
                </c:pt>
                <c:pt idx="9">
                  <c:v>5.6758178230098544</c:v>
                </c:pt>
                <c:pt idx="10">
                  <c:v>5.2936089795429186</c:v>
                </c:pt>
                <c:pt idx="11">
                  <c:v>5.3531579394805684</c:v>
                </c:pt>
                <c:pt idx="12">
                  <c:v>10.322236436354725</c:v>
                </c:pt>
                <c:pt idx="13">
                  <c:v>4.6918682527376854</c:v>
                </c:pt>
                <c:pt idx="14">
                  <c:v>5.6069032058967849</c:v>
                </c:pt>
                <c:pt idx="15">
                  <c:v>3.4504782204068496</c:v>
                </c:pt>
                <c:pt idx="16">
                  <c:v>7.4225037561841845</c:v>
                </c:pt>
                <c:pt idx="17">
                  <c:v>6.1780411999876383</c:v>
                </c:pt>
                <c:pt idx="18">
                  <c:v>5.3423712304579762</c:v>
                </c:pt>
                <c:pt idx="19">
                  <c:v>3.4339932414180874</c:v>
                </c:pt>
                <c:pt idx="20">
                  <c:v>5.2367300902641301</c:v>
                </c:pt>
                <c:pt idx="21">
                  <c:v>2.9824500803332432</c:v>
                </c:pt>
                <c:pt idx="22">
                  <c:v>4.0385672655224081</c:v>
                </c:pt>
                <c:pt idx="23">
                  <c:v>4.974060738998376</c:v>
                </c:pt>
                <c:pt idx="24">
                  <c:v>4.6058847532486569</c:v>
                </c:pt>
                <c:pt idx="25">
                  <c:v>1.7678157231574065</c:v>
                </c:pt>
                <c:pt idx="26">
                  <c:v>3.7289371723771225</c:v>
                </c:pt>
                <c:pt idx="27">
                  <c:v>5.6955117048193893</c:v>
                </c:pt>
                <c:pt idx="28">
                  <c:v>2.9922821602573091</c:v>
                </c:pt>
              </c:numCache>
            </c:numRef>
          </c:val>
        </c:ser>
        <c:dLbls>
          <c:showLegendKey val="0"/>
          <c:showVal val="1"/>
          <c:showCatName val="0"/>
          <c:showSerName val="0"/>
          <c:showPercent val="0"/>
          <c:showBubbleSize val="0"/>
        </c:dLbls>
        <c:gapWidth val="75"/>
        <c:axId val="225370880"/>
        <c:axId val="225372416"/>
      </c:barChart>
      <c:catAx>
        <c:axId val="225370880"/>
        <c:scaling>
          <c:orientation val="minMax"/>
        </c:scaling>
        <c:delete val="0"/>
        <c:axPos val="l"/>
        <c:majorTickMark val="none"/>
        <c:minorTickMark val="none"/>
        <c:tickLblPos val="high"/>
        <c:crossAx val="225372416"/>
        <c:crosses val="autoZero"/>
        <c:auto val="1"/>
        <c:lblAlgn val="ctr"/>
        <c:lblOffset val="100"/>
        <c:noMultiLvlLbl val="0"/>
      </c:catAx>
      <c:valAx>
        <c:axId val="225372416"/>
        <c:scaling>
          <c:orientation val="minMax"/>
        </c:scaling>
        <c:delete val="0"/>
        <c:axPos val="b"/>
        <c:numFmt formatCode="#,##0.00_ ;[Red]\-#,##0.00\ " sourceLinked="1"/>
        <c:majorTickMark val="none"/>
        <c:minorTickMark val="none"/>
        <c:tickLblPos val="nextTo"/>
        <c:crossAx val="225370880"/>
        <c:crosses val="autoZero"/>
        <c:crossBetween val="between"/>
      </c:valAx>
      <c:spPr>
        <a:solidFill>
          <a:srgbClr val="FFFFFF"/>
        </a:solidFill>
      </c:spPr>
    </c:plotArea>
    <c:plotVisOnly val="1"/>
    <c:dispBlanksAs val="gap"/>
    <c:showDLblsOverMax val="0"/>
  </c:chart>
  <c:spPr>
    <a:solidFill>
      <a:srgbClr val="FFFFFF"/>
    </a:solidFill>
  </c:spPr>
  <c:printSettings>
    <c:headerFooter/>
    <c:pageMargins b="0.75000000000001454" l="0.70000000000000062" r="0.70000000000000062" t="0.750000000000014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物价指数!cpiunit</c:f>
              <c:strCache>
                <c:ptCount val="1"/>
                <c:pt idx="0">
                  <c:v>%</c:v>
                </c:pt>
              </c:strCache>
            </c:strRef>
          </c:tx>
          <c:marker>
            <c:symbol val="none"/>
          </c:marker>
          <c:cat>
            <c:numRef>
              <c:f>物价指数!cpidate</c:f>
              <c:numCache>
                <c:formatCode>yyyy\-mm;@</c:formatCode>
                <c:ptCount val="500"/>
                <c:pt idx="0">
                  <c:v>36922</c:v>
                </c:pt>
                <c:pt idx="1">
                  <c:v>36950</c:v>
                </c:pt>
                <c:pt idx="2">
                  <c:v>36981</c:v>
                </c:pt>
                <c:pt idx="3">
                  <c:v>37011</c:v>
                </c:pt>
                <c:pt idx="4">
                  <c:v>37042</c:v>
                </c:pt>
                <c:pt idx="5">
                  <c:v>37072</c:v>
                </c:pt>
                <c:pt idx="6">
                  <c:v>37103</c:v>
                </c:pt>
                <c:pt idx="7">
                  <c:v>37134</c:v>
                </c:pt>
                <c:pt idx="8">
                  <c:v>37164</c:v>
                </c:pt>
                <c:pt idx="9">
                  <c:v>37195</c:v>
                </c:pt>
                <c:pt idx="10">
                  <c:v>37225</c:v>
                </c:pt>
                <c:pt idx="11">
                  <c:v>37256</c:v>
                </c:pt>
                <c:pt idx="12">
                  <c:v>37287</c:v>
                </c:pt>
                <c:pt idx="13">
                  <c:v>37315</c:v>
                </c:pt>
                <c:pt idx="14">
                  <c:v>37346</c:v>
                </c:pt>
                <c:pt idx="15">
                  <c:v>37376</c:v>
                </c:pt>
                <c:pt idx="16">
                  <c:v>37407</c:v>
                </c:pt>
                <c:pt idx="17">
                  <c:v>37437</c:v>
                </c:pt>
                <c:pt idx="18">
                  <c:v>37468</c:v>
                </c:pt>
                <c:pt idx="19">
                  <c:v>37499</c:v>
                </c:pt>
                <c:pt idx="20">
                  <c:v>37529</c:v>
                </c:pt>
                <c:pt idx="21">
                  <c:v>37560</c:v>
                </c:pt>
                <c:pt idx="22">
                  <c:v>37590</c:v>
                </c:pt>
                <c:pt idx="23">
                  <c:v>37621</c:v>
                </c:pt>
                <c:pt idx="24">
                  <c:v>37652</c:v>
                </c:pt>
                <c:pt idx="25">
                  <c:v>37680</c:v>
                </c:pt>
                <c:pt idx="26">
                  <c:v>37711</c:v>
                </c:pt>
                <c:pt idx="27">
                  <c:v>37741</c:v>
                </c:pt>
                <c:pt idx="28">
                  <c:v>37772</c:v>
                </c:pt>
                <c:pt idx="29">
                  <c:v>37802</c:v>
                </c:pt>
                <c:pt idx="30">
                  <c:v>37833</c:v>
                </c:pt>
                <c:pt idx="31">
                  <c:v>37864</c:v>
                </c:pt>
                <c:pt idx="32">
                  <c:v>37894</c:v>
                </c:pt>
                <c:pt idx="33">
                  <c:v>37925</c:v>
                </c:pt>
                <c:pt idx="34">
                  <c:v>37955</c:v>
                </c:pt>
                <c:pt idx="35">
                  <c:v>37986</c:v>
                </c:pt>
                <c:pt idx="36">
                  <c:v>38017</c:v>
                </c:pt>
                <c:pt idx="37">
                  <c:v>38046</c:v>
                </c:pt>
                <c:pt idx="38">
                  <c:v>38077</c:v>
                </c:pt>
                <c:pt idx="39">
                  <c:v>38107</c:v>
                </c:pt>
                <c:pt idx="40">
                  <c:v>38138</c:v>
                </c:pt>
                <c:pt idx="41">
                  <c:v>38168</c:v>
                </c:pt>
                <c:pt idx="42">
                  <c:v>38199</c:v>
                </c:pt>
                <c:pt idx="43">
                  <c:v>38230</c:v>
                </c:pt>
                <c:pt idx="44">
                  <c:v>38260</c:v>
                </c:pt>
                <c:pt idx="45">
                  <c:v>38291</c:v>
                </c:pt>
                <c:pt idx="46">
                  <c:v>38321</c:v>
                </c:pt>
                <c:pt idx="47">
                  <c:v>38352</c:v>
                </c:pt>
                <c:pt idx="48">
                  <c:v>38383</c:v>
                </c:pt>
                <c:pt idx="49">
                  <c:v>38411</c:v>
                </c:pt>
                <c:pt idx="50">
                  <c:v>38442</c:v>
                </c:pt>
                <c:pt idx="51">
                  <c:v>38472</c:v>
                </c:pt>
                <c:pt idx="52">
                  <c:v>38503</c:v>
                </c:pt>
                <c:pt idx="53">
                  <c:v>38533</c:v>
                </c:pt>
                <c:pt idx="54">
                  <c:v>38564</c:v>
                </c:pt>
                <c:pt idx="55">
                  <c:v>38595</c:v>
                </c:pt>
                <c:pt idx="56">
                  <c:v>38625</c:v>
                </c:pt>
                <c:pt idx="57">
                  <c:v>38656</c:v>
                </c:pt>
                <c:pt idx="58">
                  <c:v>38686</c:v>
                </c:pt>
                <c:pt idx="59">
                  <c:v>38717</c:v>
                </c:pt>
                <c:pt idx="60">
                  <c:v>38748</c:v>
                </c:pt>
                <c:pt idx="61">
                  <c:v>38776</c:v>
                </c:pt>
                <c:pt idx="62">
                  <c:v>38807</c:v>
                </c:pt>
                <c:pt idx="63">
                  <c:v>38837</c:v>
                </c:pt>
                <c:pt idx="64">
                  <c:v>38868</c:v>
                </c:pt>
                <c:pt idx="65">
                  <c:v>38898</c:v>
                </c:pt>
                <c:pt idx="66">
                  <c:v>38929</c:v>
                </c:pt>
                <c:pt idx="67">
                  <c:v>38960</c:v>
                </c:pt>
                <c:pt idx="68">
                  <c:v>38990</c:v>
                </c:pt>
                <c:pt idx="69">
                  <c:v>39021</c:v>
                </c:pt>
                <c:pt idx="70">
                  <c:v>39051</c:v>
                </c:pt>
                <c:pt idx="71">
                  <c:v>39082</c:v>
                </c:pt>
                <c:pt idx="72">
                  <c:v>39113</c:v>
                </c:pt>
                <c:pt idx="73">
                  <c:v>39141</c:v>
                </c:pt>
                <c:pt idx="74">
                  <c:v>39172</c:v>
                </c:pt>
                <c:pt idx="75">
                  <c:v>39202</c:v>
                </c:pt>
                <c:pt idx="76">
                  <c:v>39233</c:v>
                </c:pt>
                <c:pt idx="77">
                  <c:v>39263</c:v>
                </c:pt>
                <c:pt idx="78">
                  <c:v>39294</c:v>
                </c:pt>
                <c:pt idx="79">
                  <c:v>39325</c:v>
                </c:pt>
                <c:pt idx="80">
                  <c:v>39355</c:v>
                </c:pt>
                <c:pt idx="81">
                  <c:v>39386</c:v>
                </c:pt>
                <c:pt idx="82">
                  <c:v>39416</c:v>
                </c:pt>
                <c:pt idx="83">
                  <c:v>39447</c:v>
                </c:pt>
                <c:pt idx="84">
                  <c:v>39478</c:v>
                </c:pt>
                <c:pt idx="85">
                  <c:v>39507</c:v>
                </c:pt>
                <c:pt idx="86">
                  <c:v>39538</c:v>
                </c:pt>
                <c:pt idx="87">
                  <c:v>39568</c:v>
                </c:pt>
                <c:pt idx="88">
                  <c:v>39599</c:v>
                </c:pt>
                <c:pt idx="89">
                  <c:v>39629</c:v>
                </c:pt>
                <c:pt idx="90">
                  <c:v>39660</c:v>
                </c:pt>
                <c:pt idx="91">
                  <c:v>39691</c:v>
                </c:pt>
                <c:pt idx="92">
                  <c:v>39721</c:v>
                </c:pt>
                <c:pt idx="93">
                  <c:v>39752</c:v>
                </c:pt>
                <c:pt idx="94">
                  <c:v>39782</c:v>
                </c:pt>
                <c:pt idx="95">
                  <c:v>39813</c:v>
                </c:pt>
                <c:pt idx="96">
                  <c:v>39844</c:v>
                </c:pt>
                <c:pt idx="97">
                  <c:v>39872</c:v>
                </c:pt>
                <c:pt idx="98">
                  <c:v>39903</c:v>
                </c:pt>
                <c:pt idx="99">
                  <c:v>39933</c:v>
                </c:pt>
                <c:pt idx="100">
                  <c:v>39964</c:v>
                </c:pt>
                <c:pt idx="101">
                  <c:v>39994</c:v>
                </c:pt>
                <c:pt idx="102">
                  <c:v>40025</c:v>
                </c:pt>
                <c:pt idx="103">
                  <c:v>40056</c:v>
                </c:pt>
                <c:pt idx="104">
                  <c:v>40086</c:v>
                </c:pt>
                <c:pt idx="105">
                  <c:v>40117</c:v>
                </c:pt>
                <c:pt idx="106">
                  <c:v>40147</c:v>
                </c:pt>
                <c:pt idx="107">
                  <c:v>40178</c:v>
                </c:pt>
                <c:pt idx="108">
                  <c:v>40209</c:v>
                </c:pt>
                <c:pt idx="109">
                  <c:v>40237</c:v>
                </c:pt>
                <c:pt idx="110">
                  <c:v>40268</c:v>
                </c:pt>
                <c:pt idx="111">
                  <c:v>40298</c:v>
                </c:pt>
                <c:pt idx="112">
                  <c:v>40329</c:v>
                </c:pt>
                <c:pt idx="113">
                  <c:v>40359</c:v>
                </c:pt>
                <c:pt idx="114">
                  <c:v>40390</c:v>
                </c:pt>
                <c:pt idx="115">
                  <c:v>40421</c:v>
                </c:pt>
                <c:pt idx="116">
                  <c:v>40451</c:v>
                </c:pt>
                <c:pt idx="117">
                  <c:v>40482</c:v>
                </c:pt>
                <c:pt idx="118">
                  <c:v>40512</c:v>
                </c:pt>
                <c:pt idx="119">
                  <c:v>40543</c:v>
                </c:pt>
                <c:pt idx="120">
                  <c:v>40574</c:v>
                </c:pt>
                <c:pt idx="121">
                  <c:v>40602</c:v>
                </c:pt>
                <c:pt idx="122">
                  <c:v>40633</c:v>
                </c:pt>
                <c:pt idx="123">
                  <c:v>40663</c:v>
                </c:pt>
                <c:pt idx="124">
                  <c:v>40694</c:v>
                </c:pt>
                <c:pt idx="125">
                  <c:v>40724</c:v>
                </c:pt>
                <c:pt idx="126">
                  <c:v>40755</c:v>
                </c:pt>
                <c:pt idx="127">
                  <c:v>40786</c:v>
                </c:pt>
                <c:pt idx="128">
                  <c:v>40816</c:v>
                </c:pt>
                <c:pt idx="129">
                  <c:v>40847</c:v>
                </c:pt>
                <c:pt idx="130">
                  <c:v>40877</c:v>
                </c:pt>
                <c:pt idx="131">
                  <c:v>40908</c:v>
                </c:pt>
                <c:pt idx="132">
                  <c:v>40939</c:v>
                </c:pt>
                <c:pt idx="133">
                  <c:v>40968</c:v>
                </c:pt>
                <c:pt idx="134">
                  <c:v>40999</c:v>
                </c:pt>
                <c:pt idx="135">
                  <c:v>41029</c:v>
                </c:pt>
                <c:pt idx="136">
                  <c:v>41060</c:v>
                </c:pt>
                <c:pt idx="137">
                  <c:v>41090</c:v>
                </c:pt>
                <c:pt idx="138">
                  <c:v>41121</c:v>
                </c:pt>
                <c:pt idx="139">
                  <c:v>41152</c:v>
                </c:pt>
                <c:pt idx="140">
                  <c:v>41182</c:v>
                </c:pt>
                <c:pt idx="141">
                  <c:v>41213</c:v>
                </c:pt>
                <c:pt idx="142">
                  <c:v>41243</c:v>
                </c:pt>
                <c:pt idx="143">
                  <c:v>41274</c:v>
                </c:pt>
                <c:pt idx="144">
                  <c:v>41305</c:v>
                </c:pt>
                <c:pt idx="145">
                  <c:v>41333</c:v>
                </c:pt>
                <c:pt idx="146">
                  <c:v>41364</c:v>
                </c:pt>
                <c:pt idx="147">
                  <c:v>41394</c:v>
                </c:pt>
                <c:pt idx="148">
                  <c:v>41425</c:v>
                </c:pt>
                <c:pt idx="149">
                  <c:v>41455</c:v>
                </c:pt>
                <c:pt idx="150">
                  <c:v>41486</c:v>
                </c:pt>
                <c:pt idx="151">
                  <c:v>41517</c:v>
                </c:pt>
                <c:pt idx="152">
                  <c:v>41547</c:v>
                </c:pt>
                <c:pt idx="153">
                  <c:v>41578</c:v>
                </c:pt>
                <c:pt idx="154">
                  <c:v>41608</c:v>
                </c:pt>
                <c:pt idx="155">
                  <c:v>41639</c:v>
                </c:pt>
                <c:pt idx="156">
                  <c:v>41670</c:v>
                </c:pt>
                <c:pt idx="157">
                  <c:v>41698</c:v>
                </c:pt>
                <c:pt idx="158">
                  <c:v>41729</c:v>
                </c:pt>
                <c:pt idx="159">
                  <c:v>41759</c:v>
                </c:pt>
                <c:pt idx="160">
                  <c:v>41790</c:v>
                </c:pt>
                <c:pt idx="161">
                  <c:v>41820</c:v>
                </c:pt>
                <c:pt idx="162">
                  <c:v>41851</c:v>
                </c:pt>
                <c:pt idx="163">
                  <c:v>41882</c:v>
                </c:pt>
                <c:pt idx="164">
                  <c:v>41912</c:v>
                </c:pt>
              </c:numCache>
            </c:numRef>
          </c:cat>
          <c:val>
            <c:numRef>
              <c:f>物价指数!cpi</c:f>
              <c:numCache>
                <c:formatCode>###,###,###,###,##0.00</c:formatCode>
                <c:ptCount val="500"/>
                <c:pt idx="0">
                  <c:v>-2.5</c:v>
                </c:pt>
                <c:pt idx="1">
                  <c:v>-3.2</c:v>
                </c:pt>
                <c:pt idx="2">
                  <c:v>1.3</c:v>
                </c:pt>
                <c:pt idx="3">
                  <c:v>5.8</c:v>
                </c:pt>
                <c:pt idx="4">
                  <c:v>7.6</c:v>
                </c:pt>
                <c:pt idx="5">
                  <c:v>9</c:v>
                </c:pt>
                <c:pt idx="6">
                  <c:v>13.1</c:v>
                </c:pt>
                <c:pt idx="7">
                  <c:v>4.9000000000000004</c:v>
                </c:pt>
                <c:pt idx="8">
                  <c:v>9.6999999999999993</c:v>
                </c:pt>
                <c:pt idx="9">
                  <c:v>11.9</c:v>
                </c:pt>
                <c:pt idx="10">
                  <c:v>8.4</c:v>
                </c:pt>
                <c:pt idx="11">
                  <c:v>7.7</c:v>
                </c:pt>
                <c:pt idx="12">
                  <c:v>8.4</c:v>
                </c:pt>
                <c:pt idx="13">
                  <c:v>13.1</c:v>
                </c:pt>
                <c:pt idx="14">
                  <c:v>9.1999999999999993</c:v>
                </c:pt>
                <c:pt idx="15">
                  <c:v>4.9000000000000004</c:v>
                </c:pt>
                <c:pt idx="16">
                  <c:v>4.5999999999999996</c:v>
                </c:pt>
                <c:pt idx="17">
                  <c:v>4.9000000000000004</c:v>
                </c:pt>
                <c:pt idx="18">
                  <c:v>-0.8</c:v>
                </c:pt>
                <c:pt idx="19">
                  <c:v>0.4</c:v>
                </c:pt>
                <c:pt idx="20">
                  <c:v>-2.2000000000000002</c:v>
                </c:pt>
                <c:pt idx="21">
                  <c:v>-3.9</c:v>
                </c:pt>
                <c:pt idx="22">
                  <c:v>-2.4</c:v>
                </c:pt>
                <c:pt idx="23">
                  <c:v>-1.9</c:v>
                </c:pt>
                <c:pt idx="24">
                  <c:v>-4.0999999999999996</c:v>
                </c:pt>
                <c:pt idx="25">
                  <c:v>-7.9</c:v>
                </c:pt>
                <c:pt idx="26">
                  <c:v>-6.8</c:v>
                </c:pt>
                <c:pt idx="27">
                  <c:v>-5.8</c:v>
                </c:pt>
                <c:pt idx="28">
                  <c:v>-6.7</c:v>
                </c:pt>
                <c:pt idx="29">
                  <c:v>-9.5</c:v>
                </c:pt>
                <c:pt idx="30">
                  <c:v>-7.2</c:v>
                </c:pt>
                <c:pt idx="31">
                  <c:v>-4</c:v>
                </c:pt>
                <c:pt idx="32">
                  <c:v>0.9</c:v>
                </c:pt>
                <c:pt idx="33">
                  <c:v>5.3</c:v>
                </c:pt>
                <c:pt idx="34">
                  <c:v>14.4</c:v>
                </c:pt>
                <c:pt idx="35">
                  <c:v>14.7</c:v>
                </c:pt>
                <c:pt idx="36">
                  <c:v>15.7</c:v>
                </c:pt>
                <c:pt idx="37">
                  <c:v>14</c:v>
                </c:pt>
                <c:pt idx="38">
                  <c:v>17.600000000000001</c:v>
                </c:pt>
                <c:pt idx="39">
                  <c:v>21.5</c:v>
                </c:pt>
                <c:pt idx="40">
                  <c:v>20.100000000000001</c:v>
                </c:pt>
                <c:pt idx="41">
                  <c:v>30.3</c:v>
                </c:pt>
                <c:pt idx="42">
                  <c:v>31.4</c:v>
                </c:pt>
                <c:pt idx="43">
                  <c:v>28.7</c:v>
                </c:pt>
                <c:pt idx="44">
                  <c:v>27.2</c:v>
                </c:pt>
                <c:pt idx="45">
                  <c:v>19.399999999999999</c:v>
                </c:pt>
                <c:pt idx="46">
                  <c:v>8.8000000000000007</c:v>
                </c:pt>
                <c:pt idx="47">
                  <c:v>11.1</c:v>
                </c:pt>
                <c:pt idx="48">
                  <c:v>10.7</c:v>
                </c:pt>
                <c:pt idx="49">
                  <c:v>16</c:v>
                </c:pt>
                <c:pt idx="50">
                  <c:v>10.8</c:v>
                </c:pt>
                <c:pt idx="51">
                  <c:v>6.8</c:v>
                </c:pt>
                <c:pt idx="52">
                  <c:v>11.9</c:v>
                </c:pt>
                <c:pt idx="53">
                  <c:v>8.1</c:v>
                </c:pt>
                <c:pt idx="54">
                  <c:v>5.4</c:v>
                </c:pt>
                <c:pt idx="55">
                  <c:v>1.8</c:v>
                </c:pt>
                <c:pt idx="56">
                  <c:v>-2</c:v>
                </c:pt>
                <c:pt idx="57">
                  <c:v>-1.7</c:v>
                </c:pt>
                <c:pt idx="58">
                  <c:v>-2.2000000000000002</c:v>
                </c:pt>
                <c:pt idx="59">
                  <c:v>-6.2</c:v>
                </c:pt>
                <c:pt idx="60">
                  <c:v>-7.3</c:v>
                </c:pt>
                <c:pt idx="61">
                  <c:v>-12.3</c:v>
                </c:pt>
                <c:pt idx="62">
                  <c:v>-9.8000000000000007</c:v>
                </c:pt>
                <c:pt idx="63">
                  <c:v>-9</c:v>
                </c:pt>
                <c:pt idx="64">
                  <c:v>-12.5</c:v>
                </c:pt>
                <c:pt idx="65">
                  <c:v>-14</c:v>
                </c:pt>
                <c:pt idx="66">
                  <c:v>-11.6</c:v>
                </c:pt>
                <c:pt idx="67">
                  <c:v>-3.7</c:v>
                </c:pt>
                <c:pt idx="68">
                  <c:v>0.6</c:v>
                </c:pt>
                <c:pt idx="69">
                  <c:v>5.2</c:v>
                </c:pt>
                <c:pt idx="70">
                  <c:v>10.3</c:v>
                </c:pt>
                <c:pt idx="71">
                  <c:v>17.8</c:v>
                </c:pt>
                <c:pt idx="72">
                  <c:v>19</c:v>
                </c:pt>
                <c:pt idx="73">
                  <c:v>26.7</c:v>
                </c:pt>
                <c:pt idx="74">
                  <c:v>27</c:v>
                </c:pt>
                <c:pt idx="75">
                  <c:v>27.2</c:v>
                </c:pt>
                <c:pt idx="76">
                  <c:v>33.4</c:v>
                </c:pt>
                <c:pt idx="77">
                  <c:v>34.799999999999997</c:v>
                </c:pt>
                <c:pt idx="78">
                  <c:v>28.9</c:v>
                </c:pt>
                <c:pt idx="79">
                  <c:v>23.4</c:v>
                </c:pt>
                <c:pt idx="80">
                  <c:v>18.2</c:v>
                </c:pt>
                <c:pt idx="81">
                  <c:v>15</c:v>
                </c:pt>
                <c:pt idx="82">
                  <c:v>11</c:v>
                </c:pt>
                <c:pt idx="83">
                  <c:v>5.4</c:v>
                </c:pt>
                <c:pt idx="84">
                  <c:v>6</c:v>
                </c:pt>
                <c:pt idx="85">
                  <c:v>7.4</c:v>
                </c:pt>
                <c:pt idx="86">
                  <c:v>4.9000000000000004</c:v>
                </c:pt>
                <c:pt idx="87">
                  <c:v>5.0999999999999996</c:v>
                </c:pt>
                <c:pt idx="88">
                  <c:v>3.3</c:v>
                </c:pt>
                <c:pt idx="89">
                  <c:v>2.9</c:v>
                </c:pt>
                <c:pt idx="90">
                  <c:v>6</c:v>
                </c:pt>
                <c:pt idx="91">
                  <c:v>2.7</c:v>
                </c:pt>
                <c:pt idx="92">
                  <c:v>5.0999999999999996</c:v>
                </c:pt>
                <c:pt idx="93">
                  <c:v>4</c:v>
                </c:pt>
                <c:pt idx="94">
                  <c:v>2.9</c:v>
                </c:pt>
                <c:pt idx="95">
                  <c:v>2</c:v>
                </c:pt>
                <c:pt idx="96">
                  <c:v>1.4</c:v>
                </c:pt>
                <c:pt idx="97">
                  <c:v>-2.4</c:v>
                </c:pt>
                <c:pt idx="98">
                  <c:v>2.1</c:v>
                </c:pt>
                <c:pt idx="99">
                  <c:v>5.0999999999999996</c:v>
                </c:pt>
                <c:pt idx="100">
                  <c:v>3.2</c:v>
                </c:pt>
                <c:pt idx="101">
                  <c:v>0.4</c:v>
                </c:pt>
                <c:pt idx="102">
                  <c:v>-1.2</c:v>
                </c:pt>
                <c:pt idx="103">
                  <c:v>0.9</c:v>
                </c:pt>
                <c:pt idx="104">
                  <c:v>0.2</c:v>
                </c:pt>
                <c:pt idx="105">
                  <c:v>1.2</c:v>
                </c:pt>
                <c:pt idx="106">
                  <c:v>2.9</c:v>
                </c:pt>
                <c:pt idx="107">
                  <c:v>5.5</c:v>
                </c:pt>
                <c:pt idx="108">
                  <c:v>6.2</c:v>
                </c:pt>
                <c:pt idx="109">
                  <c:v>8.6999999999999993</c:v>
                </c:pt>
                <c:pt idx="110">
                  <c:v>5.7</c:v>
                </c:pt>
                <c:pt idx="111">
                  <c:v>1.8</c:v>
                </c:pt>
                <c:pt idx="112">
                  <c:v>0.2</c:v>
                </c:pt>
                <c:pt idx="113">
                  <c:v>2.2000000000000002</c:v>
                </c:pt>
                <c:pt idx="114">
                  <c:v>7.5</c:v>
                </c:pt>
                <c:pt idx="115">
                  <c:v>9.6</c:v>
                </c:pt>
                <c:pt idx="116">
                  <c:v>9.9</c:v>
                </c:pt>
                <c:pt idx="117">
                  <c:v>10.5</c:v>
                </c:pt>
                <c:pt idx="118">
                  <c:v>17.600000000000001</c:v>
                </c:pt>
                <c:pt idx="119">
                  <c:v>19</c:v>
                </c:pt>
                <c:pt idx="120">
                  <c:v>19</c:v>
                </c:pt>
                <c:pt idx="121">
                  <c:v>18.399999999999999</c:v>
                </c:pt>
                <c:pt idx="122">
                  <c:v>13.5</c:v>
                </c:pt>
                <c:pt idx="123">
                  <c:v>13.8</c:v>
                </c:pt>
                <c:pt idx="124">
                  <c:v>18.899999999999999</c:v>
                </c:pt>
                <c:pt idx="125">
                  <c:v>22.1</c:v>
                </c:pt>
                <c:pt idx="126">
                  <c:v>19.7</c:v>
                </c:pt>
                <c:pt idx="127">
                  <c:v>16.3</c:v>
                </c:pt>
                <c:pt idx="128">
                  <c:v>14.2</c:v>
                </c:pt>
                <c:pt idx="129">
                  <c:v>12.6</c:v>
                </c:pt>
                <c:pt idx="130">
                  <c:v>4.4000000000000004</c:v>
                </c:pt>
                <c:pt idx="131">
                  <c:v>1.2</c:v>
                </c:pt>
                <c:pt idx="132">
                  <c:v>-2</c:v>
                </c:pt>
                <c:pt idx="133">
                  <c:v>-10.6</c:v>
                </c:pt>
                <c:pt idx="134">
                  <c:v>-5.8</c:v>
                </c:pt>
                <c:pt idx="135">
                  <c:v>-5.9</c:v>
                </c:pt>
                <c:pt idx="136">
                  <c:v>-9.8000000000000007</c:v>
                </c:pt>
                <c:pt idx="137">
                  <c:v>-3.6</c:v>
                </c:pt>
                <c:pt idx="138">
                  <c:v>-6.5</c:v>
                </c:pt>
                <c:pt idx="139">
                  <c:v>-3.2</c:v>
                </c:pt>
                <c:pt idx="140">
                  <c:v>0.1</c:v>
                </c:pt>
                <c:pt idx="141">
                  <c:v>0</c:v>
                </c:pt>
                <c:pt idx="142">
                  <c:v>3.6</c:v>
                </c:pt>
                <c:pt idx="143">
                  <c:v>8.6999999999999993</c:v>
                </c:pt>
                <c:pt idx="144">
                  <c:v>11.0098</c:v>
                </c:pt>
                <c:pt idx="145">
                  <c:v>19.670000000000002</c:v>
                </c:pt>
                <c:pt idx="146">
                  <c:v>13.8964</c:v>
                </c:pt>
                <c:pt idx="147">
                  <c:v>12.2568</c:v>
                </c:pt>
                <c:pt idx="148">
                  <c:v>11.500999999999999</c:v>
                </c:pt>
                <c:pt idx="149">
                  <c:v>0.3367</c:v>
                </c:pt>
                <c:pt idx="150">
                  <c:v>1.2904</c:v>
                </c:pt>
                <c:pt idx="151">
                  <c:v>0.2555</c:v>
                </c:pt>
                <c:pt idx="152">
                  <c:v>1.3493999999999999</c:v>
                </c:pt>
                <c:pt idx="153">
                  <c:v>-0.73850000000000005</c:v>
                </c:pt>
                <c:pt idx="154">
                  <c:v>-1.6589</c:v>
                </c:pt>
                <c:pt idx="155">
                  <c:v>-4.0629999999999997</c:v>
                </c:pt>
                <c:pt idx="156">
                  <c:v>-3.7719</c:v>
                </c:pt>
                <c:pt idx="157">
                  <c:v>-5.8293999999999997</c:v>
                </c:pt>
                <c:pt idx="158">
                  <c:v>0.39529999999999998</c:v>
                </c:pt>
                <c:pt idx="159">
                  <c:v>7.0016999999999996</c:v>
                </c:pt>
                <c:pt idx="160">
                  <c:v>17.6282</c:v>
                </c:pt>
                <c:pt idx="161">
                  <c:v>13.106299999999999</c:v>
                </c:pt>
                <c:pt idx="162">
                  <c:v>19.5185</c:v>
                </c:pt>
                <c:pt idx="163">
                  <c:v>18.696000000000002</c:v>
                </c:pt>
                <c:pt idx="164">
                  <c:v>12.938700000000001</c:v>
                </c:pt>
              </c:numCache>
            </c:numRef>
          </c:val>
          <c:smooth val="0"/>
        </c:ser>
        <c:dLbls>
          <c:showLegendKey val="0"/>
          <c:showVal val="0"/>
          <c:showCatName val="0"/>
          <c:showSerName val="0"/>
          <c:showPercent val="0"/>
          <c:showBubbleSize val="0"/>
        </c:dLbls>
        <c:marker val="1"/>
        <c:smooth val="0"/>
        <c:axId val="228245504"/>
        <c:axId val="228247040"/>
      </c:lineChart>
      <c:dateAx>
        <c:axId val="228245504"/>
        <c:scaling>
          <c:orientation val="minMax"/>
        </c:scaling>
        <c:delete val="0"/>
        <c:axPos val="b"/>
        <c:numFmt formatCode="yyyy\-mm;@" sourceLinked="1"/>
        <c:majorTickMark val="none"/>
        <c:minorTickMark val="none"/>
        <c:tickLblPos val="nextTo"/>
        <c:crossAx val="228247040"/>
        <c:crosses val="autoZero"/>
        <c:auto val="1"/>
        <c:lblOffset val="100"/>
        <c:baseTimeUnit val="days"/>
      </c:dateAx>
      <c:valAx>
        <c:axId val="228247040"/>
        <c:scaling>
          <c:orientation val="minMax"/>
        </c:scaling>
        <c:delete val="0"/>
        <c:axPos val="l"/>
        <c:numFmt formatCode="###,###,###,###,##0.00" sourceLinked="1"/>
        <c:majorTickMark val="none"/>
        <c:minorTickMark val="none"/>
        <c:tickLblPos val="nextTo"/>
        <c:crossAx val="228245504"/>
        <c:crosses val="autoZero"/>
        <c:crossBetween val="between"/>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0833" l="0.70000000000000062" r="0.70000000000000062" t="0.750000000000008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禽肉价格!$N$4</c:f>
              <c:strCache>
                <c:ptCount val="1"/>
                <c:pt idx="0">
                  <c:v>元/千克</c:v>
                </c:pt>
              </c:strCache>
            </c:strRef>
          </c:tx>
          <c:marker>
            <c:symbol val="none"/>
          </c:marker>
          <c:cat>
            <c:numRef>
              <c:f>禽肉价格!birdmeatpricedate</c:f>
              <c:numCache>
                <c:formatCode>yyyy\-mm\-dd;@</c:formatCode>
                <c:ptCount val="500"/>
                <c:pt idx="0">
                  <c:v>39451</c:v>
                </c:pt>
                <c:pt idx="1">
                  <c:v>39458</c:v>
                </c:pt>
                <c:pt idx="2">
                  <c:v>39465</c:v>
                </c:pt>
                <c:pt idx="3">
                  <c:v>39472</c:v>
                </c:pt>
                <c:pt idx="4">
                  <c:v>39479</c:v>
                </c:pt>
                <c:pt idx="5">
                  <c:v>39486</c:v>
                </c:pt>
                <c:pt idx="6">
                  <c:v>39493</c:v>
                </c:pt>
                <c:pt idx="7">
                  <c:v>39500</c:v>
                </c:pt>
                <c:pt idx="8">
                  <c:v>39507</c:v>
                </c:pt>
                <c:pt idx="9">
                  <c:v>39514</c:v>
                </c:pt>
                <c:pt idx="10">
                  <c:v>39521</c:v>
                </c:pt>
                <c:pt idx="11">
                  <c:v>39528</c:v>
                </c:pt>
                <c:pt idx="12">
                  <c:v>39535</c:v>
                </c:pt>
                <c:pt idx="13">
                  <c:v>39542</c:v>
                </c:pt>
                <c:pt idx="14">
                  <c:v>39549</c:v>
                </c:pt>
                <c:pt idx="15">
                  <c:v>39556</c:v>
                </c:pt>
                <c:pt idx="16">
                  <c:v>39563</c:v>
                </c:pt>
                <c:pt idx="17">
                  <c:v>39570</c:v>
                </c:pt>
                <c:pt idx="18">
                  <c:v>39577</c:v>
                </c:pt>
                <c:pt idx="19">
                  <c:v>39584</c:v>
                </c:pt>
                <c:pt idx="20">
                  <c:v>39591</c:v>
                </c:pt>
                <c:pt idx="21">
                  <c:v>39598</c:v>
                </c:pt>
                <c:pt idx="22">
                  <c:v>39605</c:v>
                </c:pt>
                <c:pt idx="23">
                  <c:v>39612</c:v>
                </c:pt>
                <c:pt idx="24">
                  <c:v>39619</c:v>
                </c:pt>
                <c:pt idx="25">
                  <c:v>39626</c:v>
                </c:pt>
                <c:pt idx="26">
                  <c:v>39633</c:v>
                </c:pt>
                <c:pt idx="27">
                  <c:v>39640</c:v>
                </c:pt>
                <c:pt idx="28">
                  <c:v>39647</c:v>
                </c:pt>
                <c:pt idx="29">
                  <c:v>39654</c:v>
                </c:pt>
                <c:pt idx="30">
                  <c:v>39661</c:v>
                </c:pt>
                <c:pt idx="31">
                  <c:v>39668</c:v>
                </c:pt>
                <c:pt idx="32">
                  <c:v>39675</c:v>
                </c:pt>
                <c:pt idx="33">
                  <c:v>39682</c:v>
                </c:pt>
                <c:pt idx="34">
                  <c:v>39689</c:v>
                </c:pt>
                <c:pt idx="35">
                  <c:v>39696</c:v>
                </c:pt>
                <c:pt idx="36">
                  <c:v>39703</c:v>
                </c:pt>
                <c:pt idx="37">
                  <c:v>39710</c:v>
                </c:pt>
                <c:pt idx="38">
                  <c:v>39717</c:v>
                </c:pt>
                <c:pt idx="39">
                  <c:v>39724</c:v>
                </c:pt>
                <c:pt idx="40">
                  <c:v>39731</c:v>
                </c:pt>
                <c:pt idx="41">
                  <c:v>39738</c:v>
                </c:pt>
                <c:pt idx="42">
                  <c:v>39745</c:v>
                </c:pt>
                <c:pt idx="43">
                  <c:v>39752</c:v>
                </c:pt>
                <c:pt idx="44">
                  <c:v>39759</c:v>
                </c:pt>
                <c:pt idx="45">
                  <c:v>39766</c:v>
                </c:pt>
                <c:pt idx="46">
                  <c:v>39773</c:v>
                </c:pt>
                <c:pt idx="47">
                  <c:v>39780</c:v>
                </c:pt>
                <c:pt idx="48">
                  <c:v>39787</c:v>
                </c:pt>
                <c:pt idx="49">
                  <c:v>39794</c:v>
                </c:pt>
                <c:pt idx="50">
                  <c:v>39801</c:v>
                </c:pt>
                <c:pt idx="51">
                  <c:v>39808</c:v>
                </c:pt>
                <c:pt idx="52">
                  <c:v>39815</c:v>
                </c:pt>
                <c:pt idx="53">
                  <c:v>39822</c:v>
                </c:pt>
                <c:pt idx="54">
                  <c:v>39829</c:v>
                </c:pt>
                <c:pt idx="55">
                  <c:v>39836</c:v>
                </c:pt>
                <c:pt idx="56">
                  <c:v>39843</c:v>
                </c:pt>
                <c:pt idx="57">
                  <c:v>39850</c:v>
                </c:pt>
                <c:pt idx="58">
                  <c:v>39857</c:v>
                </c:pt>
                <c:pt idx="59">
                  <c:v>39864</c:v>
                </c:pt>
                <c:pt idx="60">
                  <c:v>39871</c:v>
                </c:pt>
                <c:pt idx="61">
                  <c:v>39878</c:v>
                </c:pt>
                <c:pt idx="62">
                  <c:v>39885</c:v>
                </c:pt>
                <c:pt idx="63">
                  <c:v>39892</c:v>
                </c:pt>
                <c:pt idx="64">
                  <c:v>39899</c:v>
                </c:pt>
                <c:pt idx="65">
                  <c:v>39906</c:v>
                </c:pt>
                <c:pt idx="66">
                  <c:v>39913</c:v>
                </c:pt>
                <c:pt idx="67">
                  <c:v>39920</c:v>
                </c:pt>
                <c:pt idx="68">
                  <c:v>39927</c:v>
                </c:pt>
                <c:pt idx="69">
                  <c:v>39934</c:v>
                </c:pt>
                <c:pt idx="70">
                  <c:v>39941</c:v>
                </c:pt>
                <c:pt idx="71">
                  <c:v>39948</c:v>
                </c:pt>
                <c:pt idx="72">
                  <c:v>39955</c:v>
                </c:pt>
                <c:pt idx="73">
                  <c:v>39962</c:v>
                </c:pt>
                <c:pt idx="74">
                  <c:v>39969</c:v>
                </c:pt>
                <c:pt idx="75">
                  <c:v>39976</c:v>
                </c:pt>
                <c:pt idx="76">
                  <c:v>39983</c:v>
                </c:pt>
                <c:pt idx="77">
                  <c:v>39990</c:v>
                </c:pt>
                <c:pt idx="78">
                  <c:v>39997</c:v>
                </c:pt>
                <c:pt idx="79">
                  <c:v>40004</c:v>
                </c:pt>
                <c:pt idx="80">
                  <c:v>40011</c:v>
                </c:pt>
                <c:pt idx="81">
                  <c:v>40018</c:v>
                </c:pt>
                <c:pt idx="82">
                  <c:v>40025</c:v>
                </c:pt>
                <c:pt idx="83">
                  <c:v>40032</c:v>
                </c:pt>
                <c:pt idx="84">
                  <c:v>40039</c:v>
                </c:pt>
                <c:pt idx="85">
                  <c:v>40046</c:v>
                </c:pt>
                <c:pt idx="86">
                  <c:v>40053</c:v>
                </c:pt>
                <c:pt idx="87">
                  <c:v>40060</c:v>
                </c:pt>
                <c:pt idx="88">
                  <c:v>40067</c:v>
                </c:pt>
                <c:pt idx="89">
                  <c:v>40074</c:v>
                </c:pt>
                <c:pt idx="90">
                  <c:v>40081</c:v>
                </c:pt>
                <c:pt idx="91">
                  <c:v>40088</c:v>
                </c:pt>
                <c:pt idx="92">
                  <c:v>40095</c:v>
                </c:pt>
                <c:pt idx="93">
                  <c:v>40102</c:v>
                </c:pt>
                <c:pt idx="94">
                  <c:v>40109</c:v>
                </c:pt>
                <c:pt idx="95">
                  <c:v>40116</c:v>
                </c:pt>
                <c:pt idx="96">
                  <c:v>40123</c:v>
                </c:pt>
                <c:pt idx="97">
                  <c:v>40130</c:v>
                </c:pt>
                <c:pt idx="98">
                  <c:v>40137</c:v>
                </c:pt>
                <c:pt idx="99">
                  <c:v>40144</c:v>
                </c:pt>
                <c:pt idx="100">
                  <c:v>40151</c:v>
                </c:pt>
                <c:pt idx="101">
                  <c:v>40158</c:v>
                </c:pt>
                <c:pt idx="102">
                  <c:v>40165</c:v>
                </c:pt>
                <c:pt idx="103">
                  <c:v>40172</c:v>
                </c:pt>
                <c:pt idx="104">
                  <c:v>40179</c:v>
                </c:pt>
                <c:pt idx="105">
                  <c:v>40186</c:v>
                </c:pt>
                <c:pt idx="106">
                  <c:v>40193</c:v>
                </c:pt>
                <c:pt idx="107">
                  <c:v>40200</c:v>
                </c:pt>
                <c:pt idx="108">
                  <c:v>40207</c:v>
                </c:pt>
                <c:pt idx="109">
                  <c:v>40214</c:v>
                </c:pt>
                <c:pt idx="110">
                  <c:v>40221</c:v>
                </c:pt>
                <c:pt idx="111">
                  <c:v>40228</c:v>
                </c:pt>
                <c:pt idx="112">
                  <c:v>40235</c:v>
                </c:pt>
                <c:pt idx="113">
                  <c:v>40242</c:v>
                </c:pt>
                <c:pt idx="114">
                  <c:v>40249</c:v>
                </c:pt>
                <c:pt idx="115">
                  <c:v>40256</c:v>
                </c:pt>
                <c:pt idx="116">
                  <c:v>40263</c:v>
                </c:pt>
                <c:pt idx="117">
                  <c:v>40270</c:v>
                </c:pt>
                <c:pt idx="118">
                  <c:v>40277</c:v>
                </c:pt>
                <c:pt idx="119">
                  <c:v>40284</c:v>
                </c:pt>
                <c:pt idx="120">
                  <c:v>40291</c:v>
                </c:pt>
                <c:pt idx="121">
                  <c:v>40298</c:v>
                </c:pt>
                <c:pt idx="122">
                  <c:v>40305</c:v>
                </c:pt>
                <c:pt idx="123">
                  <c:v>40312</c:v>
                </c:pt>
                <c:pt idx="124">
                  <c:v>40319</c:v>
                </c:pt>
                <c:pt idx="125">
                  <c:v>40326</c:v>
                </c:pt>
                <c:pt idx="126">
                  <c:v>40333</c:v>
                </c:pt>
                <c:pt idx="127">
                  <c:v>40340</c:v>
                </c:pt>
                <c:pt idx="128">
                  <c:v>40347</c:v>
                </c:pt>
                <c:pt idx="129">
                  <c:v>40354</c:v>
                </c:pt>
                <c:pt idx="130">
                  <c:v>40361</c:v>
                </c:pt>
                <c:pt idx="131">
                  <c:v>40368</c:v>
                </c:pt>
                <c:pt idx="132">
                  <c:v>40375</c:v>
                </c:pt>
                <c:pt idx="133">
                  <c:v>40382</c:v>
                </c:pt>
                <c:pt idx="134">
                  <c:v>40389</c:v>
                </c:pt>
                <c:pt idx="135">
                  <c:v>40396</c:v>
                </c:pt>
                <c:pt idx="136">
                  <c:v>40403</c:v>
                </c:pt>
                <c:pt idx="137">
                  <c:v>40410</c:v>
                </c:pt>
                <c:pt idx="138">
                  <c:v>40417</c:v>
                </c:pt>
                <c:pt idx="139">
                  <c:v>40424</c:v>
                </c:pt>
                <c:pt idx="140">
                  <c:v>40431</c:v>
                </c:pt>
                <c:pt idx="141">
                  <c:v>40438</c:v>
                </c:pt>
                <c:pt idx="142">
                  <c:v>40445</c:v>
                </c:pt>
                <c:pt idx="143">
                  <c:v>40452</c:v>
                </c:pt>
                <c:pt idx="144">
                  <c:v>40459</c:v>
                </c:pt>
                <c:pt idx="145">
                  <c:v>40466</c:v>
                </c:pt>
                <c:pt idx="146">
                  <c:v>40473</c:v>
                </c:pt>
                <c:pt idx="147">
                  <c:v>40480</c:v>
                </c:pt>
                <c:pt idx="148">
                  <c:v>40487</c:v>
                </c:pt>
                <c:pt idx="149">
                  <c:v>40494</c:v>
                </c:pt>
                <c:pt idx="150">
                  <c:v>40501</c:v>
                </c:pt>
                <c:pt idx="151">
                  <c:v>40508</c:v>
                </c:pt>
                <c:pt idx="152">
                  <c:v>40515</c:v>
                </c:pt>
                <c:pt idx="153">
                  <c:v>40522</c:v>
                </c:pt>
                <c:pt idx="154">
                  <c:v>40529</c:v>
                </c:pt>
                <c:pt idx="155">
                  <c:v>40536</c:v>
                </c:pt>
                <c:pt idx="156">
                  <c:v>40543</c:v>
                </c:pt>
                <c:pt idx="157">
                  <c:v>40550</c:v>
                </c:pt>
                <c:pt idx="158">
                  <c:v>40557</c:v>
                </c:pt>
                <c:pt idx="159">
                  <c:v>40564</c:v>
                </c:pt>
                <c:pt idx="160">
                  <c:v>40571</c:v>
                </c:pt>
                <c:pt idx="161">
                  <c:v>40578</c:v>
                </c:pt>
                <c:pt idx="162">
                  <c:v>40585</c:v>
                </c:pt>
                <c:pt idx="163">
                  <c:v>40592</c:v>
                </c:pt>
                <c:pt idx="164">
                  <c:v>40599</c:v>
                </c:pt>
                <c:pt idx="165">
                  <c:v>40606</c:v>
                </c:pt>
                <c:pt idx="166">
                  <c:v>40613</c:v>
                </c:pt>
                <c:pt idx="167">
                  <c:v>40620</c:v>
                </c:pt>
                <c:pt idx="168">
                  <c:v>40627</c:v>
                </c:pt>
                <c:pt idx="169">
                  <c:v>40634</c:v>
                </c:pt>
                <c:pt idx="170">
                  <c:v>40641</c:v>
                </c:pt>
                <c:pt idx="171">
                  <c:v>40648</c:v>
                </c:pt>
                <c:pt idx="172">
                  <c:v>40655</c:v>
                </c:pt>
                <c:pt idx="173">
                  <c:v>40662</c:v>
                </c:pt>
                <c:pt idx="174">
                  <c:v>40669</c:v>
                </c:pt>
                <c:pt idx="175">
                  <c:v>40676</c:v>
                </c:pt>
                <c:pt idx="176">
                  <c:v>40683</c:v>
                </c:pt>
                <c:pt idx="177">
                  <c:v>40690</c:v>
                </c:pt>
                <c:pt idx="178">
                  <c:v>40697</c:v>
                </c:pt>
                <c:pt idx="179">
                  <c:v>40704</c:v>
                </c:pt>
                <c:pt idx="180">
                  <c:v>40711</c:v>
                </c:pt>
                <c:pt idx="181">
                  <c:v>40718</c:v>
                </c:pt>
                <c:pt idx="182">
                  <c:v>40725</c:v>
                </c:pt>
                <c:pt idx="183">
                  <c:v>40732</c:v>
                </c:pt>
                <c:pt idx="184">
                  <c:v>40739</c:v>
                </c:pt>
                <c:pt idx="185">
                  <c:v>40746</c:v>
                </c:pt>
                <c:pt idx="186">
                  <c:v>40753</c:v>
                </c:pt>
                <c:pt idx="187">
                  <c:v>40760</c:v>
                </c:pt>
                <c:pt idx="188">
                  <c:v>40767</c:v>
                </c:pt>
                <c:pt idx="189">
                  <c:v>40774</c:v>
                </c:pt>
                <c:pt idx="190">
                  <c:v>40781</c:v>
                </c:pt>
                <c:pt idx="191">
                  <c:v>40788</c:v>
                </c:pt>
                <c:pt idx="192">
                  <c:v>40795</c:v>
                </c:pt>
                <c:pt idx="193">
                  <c:v>40802</c:v>
                </c:pt>
                <c:pt idx="194">
                  <c:v>40809</c:v>
                </c:pt>
                <c:pt idx="195">
                  <c:v>40816</c:v>
                </c:pt>
                <c:pt idx="196">
                  <c:v>40823</c:v>
                </c:pt>
                <c:pt idx="197">
                  <c:v>40830</c:v>
                </c:pt>
                <c:pt idx="198">
                  <c:v>40837</c:v>
                </c:pt>
                <c:pt idx="199">
                  <c:v>40844</c:v>
                </c:pt>
                <c:pt idx="200">
                  <c:v>40851</c:v>
                </c:pt>
                <c:pt idx="201">
                  <c:v>40858</c:v>
                </c:pt>
                <c:pt idx="202">
                  <c:v>40865</c:v>
                </c:pt>
                <c:pt idx="203">
                  <c:v>40872</c:v>
                </c:pt>
                <c:pt idx="204">
                  <c:v>40879</c:v>
                </c:pt>
                <c:pt idx="205">
                  <c:v>40886</c:v>
                </c:pt>
                <c:pt idx="206">
                  <c:v>40893</c:v>
                </c:pt>
                <c:pt idx="207">
                  <c:v>40900</c:v>
                </c:pt>
                <c:pt idx="208">
                  <c:v>40907</c:v>
                </c:pt>
                <c:pt idx="209">
                  <c:v>40914</c:v>
                </c:pt>
                <c:pt idx="210">
                  <c:v>40921</c:v>
                </c:pt>
                <c:pt idx="211">
                  <c:v>40928</c:v>
                </c:pt>
                <c:pt idx="212">
                  <c:v>40935</c:v>
                </c:pt>
                <c:pt idx="213">
                  <c:v>40942</c:v>
                </c:pt>
                <c:pt idx="214">
                  <c:v>40949</c:v>
                </c:pt>
                <c:pt idx="215">
                  <c:v>40956</c:v>
                </c:pt>
                <c:pt idx="216">
                  <c:v>40963</c:v>
                </c:pt>
                <c:pt idx="217">
                  <c:v>40970</c:v>
                </c:pt>
                <c:pt idx="218">
                  <c:v>40977</c:v>
                </c:pt>
                <c:pt idx="219">
                  <c:v>40984</c:v>
                </c:pt>
                <c:pt idx="220">
                  <c:v>40991</c:v>
                </c:pt>
                <c:pt idx="221">
                  <c:v>40998</c:v>
                </c:pt>
                <c:pt idx="222">
                  <c:v>41005</c:v>
                </c:pt>
                <c:pt idx="223">
                  <c:v>41012</c:v>
                </c:pt>
                <c:pt idx="224">
                  <c:v>41019</c:v>
                </c:pt>
                <c:pt idx="225">
                  <c:v>41026</c:v>
                </c:pt>
                <c:pt idx="226">
                  <c:v>41033</c:v>
                </c:pt>
                <c:pt idx="227">
                  <c:v>41040</c:v>
                </c:pt>
                <c:pt idx="228">
                  <c:v>41047</c:v>
                </c:pt>
                <c:pt idx="229">
                  <c:v>41054</c:v>
                </c:pt>
                <c:pt idx="230">
                  <c:v>41061</c:v>
                </c:pt>
                <c:pt idx="231">
                  <c:v>41068</c:v>
                </c:pt>
                <c:pt idx="232">
                  <c:v>41075</c:v>
                </c:pt>
                <c:pt idx="233">
                  <c:v>41082</c:v>
                </c:pt>
                <c:pt idx="234">
                  <c:v>41089</c:v>
                </c:pt>
                <c:pt idx="235">
                  <c:v>41096</c:v>
                </c:pt>
                <c:pt idx="236">
                  <c:v>41103</c:v>
                </c:pt>
                <c:pt idx="237">
                  <c:v>41110</c:v>
                </c:pt>
                <c:pt idx="238">
                  <c:v>41117</c:v>
                </c:pt>
                <c:pt idx="239">
                  <c:v>41124</c:v>
                </c:pt>
                <c:pt idx="240">
                  <c:v>41131</c:v>
                </c:pt>
                <c:pt idx="241">
                  <c:v>41138</c:v>
                </c:pt>
                <c:pt idx="242">
                  <c:v>41145</c:v>
                </c:pt>
                <c:pt idx="243">
                  <c:v>41152</c:v>
                </c:pt>
                <c:pt idx="244">
                  <c:v>41159</c:v>
                </c:pt>
                <c:pt idx="245">
                  <c:v>41166</c:v>
                </c:pt>
                <c:pt idx="246">
                  <c:v>41173</c:v>
                </c:pt>
                <c:pt idx="247">
                  <c:v>41180</c:v>
                </c:pt>
                <c:pt idx="248">
                  <c:v>41187</c:v>
                </c:pt>
                <c:pt idx="249">
                  <c:v>41194</c:v>
                </c:pt>
                <c:pt idx="250">
                  <c:v>41201</c:v>
                </c:pt>
                <c:pt idx="251">
                  <c:v>41208</c:v>
                </c:pt>
                <c:pt idx="252">
                  <c:v>41215</c:v>
                </c:pt>
                <c:pt idx="253">
                  <c:v>41222</c:v>
                </c:pt>
                <c:pt idx="254">
                  <c:v>41229</c:v>
                </c:pt>
                <c:pt idx="255">
                  <c:v>41236</c:v>
                </c:pt>
                <c:pt idx="256">
                  <c:v>41243</c:v>
                </c:pt>
                <c:pt idx="257">
                  <c:v>41250</c:v>
                </c:pt>
                <c:pt idx="258">
                  <c:v>41257</c:v>
                </c:pt>
                <c:pt idx="259">
                  <c:v>41264</c:v>
                </c:pt>
                <c:pt idx="260">
                  <c:v>41271</c:v>
                </c:pt>
                <c:pt idx="261">
                  <c:v>41278</c:v>
                </c:pt>
                <c:pt idx="262">
                  <c:v>41285</c:v>
                </c:pt>
                <c:pt idx="263">
                  <c:v>41292</c:v>
                </c:pt>
                <c:pt idx="264">
                  <c:v>41299</c:v>
                </c:pt>
                <c:pt idx="265">
                  <c:v>41306</c:v>
                </c:pt>
                <c:pt idx="266">
                  <c:v>41313</c:v>
                </c:pt>
                <c:pt idx="267">
                  <c:v>41320</c:v>
                </c:pt>
                <c:pt idx="268">
                  <c:v>41327</c:v>
                </c:pt>
                <c:pt idx="269">
                  <c:v>41334</c:v>
                </c:pt>
                <c:pt idx="270">
                  <c:v>41341</c:v>
                </c:pt>
                <c:pt idx="271">
                  <c:v>41348</c:v>
                </c:pt>
                <c:pt idx="272">
                  <c:v>41355</c:v>
                </c:pt>
                <c:pt idx="273">
                  <c:v>41362</c:v>
                </c:pt>
                <c:pt idx="274">
                  <c:v>41369</c:v>
                </c:pt>
                <c:pt idx="275">
                  <c:v>41376</c:v>
                </c:pt>
                <c:pt idx="276">
                  <c:v>41383</c:v>
                </c:pt>
                <c:pt idx="277">
                  <c:v>41390</c:v>
                </c:pt>
                <c:pt idx="278">
                  <c:v>41397</c:v>
                </c:pt>
                <c:pt idx="279">
                  <c:v>41404</c:v>
                </c:pt>
                <c:pt idx="280">
                  <c:v>41411</c:v>
                </c:pt>
                <c:pt idx="281">
                  <c:v>41418</c:v>
                </c:pt>
                <c:pt idx="282">
                  <c:v>41425</c:v>
                </c:pt>
                <c:pt idx="283">
                  <c:v>41432</c:v>
                </c:pt>
                <c:pt idx="284">
                  <c:v>41439</c:v>
                </c:pt>
                <c:pt idx="285">
                  <c:v>41446</c:v>
                </c:pt>
                <c:pt idx="286">
                  <c:v>41453</c:v>
                </c:pt>
                <c:pt idx="287">
                  <c:v>41460</c:v>
                </c:pt>
                <c:pt idx="288">
                  <c:v>41467</c:v>
                </c:pt>
                <c:pt idx="289">
                  <c:v>41474</c:v>
                </c:pt>
                <c:pt idx="290">
                  <c:v>41481</c:v>
                </c:pt>
                <c:pt idx="291">
                  <c:v>41488</c:v>
                </c:pt>
                <c:pt idx="292">
                  <c:v>41495</c:v>
                </c:pt>
                <c:pt idx="293">
                  <c:v>41502</c:v>
                </c:pt>
                <c:pt idx="294">
                  <c:v>41509</c:v>
                </c:pt>
                <c:pt idx="295">
                  <c:v>41516</c:v>
                </c:pt>
                <c:pt idx="296">
                  <c:v>41523</c:v>
                </c:pt>
                <c:pt idx="297">
                  <c:v>41530</c:v>
                </c:pt>
                <c:pt idx="298">
                  <c:v>41537</c:v>
                </c:pt>
                <c:pt idx="299">
                  <c:v>41544</c:v>
                </c:pt>
                <c:pt idx="300">
                  <c:v>41551</c:v>
                </c:pt>
                <c:pt idx="301">
                  <c:v>41558</c:v>
                </c:pt>
                <c:pt idx="302">
                  <c:v>41565</c:v>
                </c:pt>
                <c:pt idx="303">
                  <c:v>41572</c:v>
                </c:pt>
                <c:pt idx="304">
                  <c:v>41579</c:v>
                </c:pt>
                <c:pt idx="305">
                  <c:v>41586</c:v>
                </c:pt>
                <c:pt idx="306">
                  <c:v>41593</c:v>
                </c:pt>
                <c:pt idx="307">
                  <c:v>41600</c:v>
                </c:pt>
                <c:pt idx="308">
                  <c:v>41607</c:v>
                </c:pt>
                <c:pt idx="309">
                  <c:v>41614</c:v>
                </c:pt>
                <c:pt idx="310">
                  <c:v>41621</c:v>
                </c:pt>
                <c:pt idx="311">
                  <c:v>41628</c:v>
                </c:pt>
                <c:pt idx="312">
                  <c:v>41635</c:v>
                </c:pt>
                <c:pt idx="313">
                  <c:v>41642</c:v>
                </c:pt>
                <c:pt idx="314">
                  <c:v>41649</c:v>
                </c:pt>
                <c:pt idx="315">
                  <c:v>41656</c:v>
                </c:pt>
                <c:pt idx="316">
                  <c:v>41663</c:v>
                </c:pt>
                <c:pt idx="317">
                  <c:v>41670</c:v>
                </c:pt>
                <c:pt idx="318">
                  <c:v>41677</c:v>
                </c:pt>
                <c:pt idx="319">
                  <c:v>41684</c:v>
                </c:pt>
                <c:pt idx="320">
                  <c:v>41691</c:v>
                </c:pt>
                <c:pt idx="321">
                  <c:v>41698</c:v>
                </c:pt>
                <c:pt idx="322">
                  <c:v>41705</c:v>
                </c:pt>
                <c:pt idx="323">
                  <c:v>41712</c:v>
                </c:pt>
                <c:pt idx="324">
                  <c:v>41719</c:v>
                </c:pt>
                <c:pt idx="325">
                  <c:v>41726</c:v>
                </c:pt>
                <c:pt idx="326">
                  <c:v>41733</c:v>
                </c:pt>
                <c:pt idx="327">
                  <c:v>41740</c:v>
                </c:pt>
                <c:pt idx="328">
                  <c:v>41747</c:v>
                </c:pt>
                <c:pt idx="329">
                  <c:v>41754</c:v>
                </c:pt>
                <c:pt idx="330">
                  <c:v>41761</c:v>
                </c:pt>
                <c:pt idx="331">
                  <c:v>41768</c:v>
                </c:pt>
                <c:pt idx="332">
                  <c:v>41775</c:v>
                </c:pt>
                <c:pt idx="333">
                  <c:v>41782</c:v>
                </c:pt>
                <c:pt idx="334">
                  <c:v>41789</c:v>
                </c:pt>
                <c:pt idx="335">
                  <c:v>41796</c:v>
                </c:pt>
                <c:pt idx="336">
                  <c:v>41803</c:v>
                </c:pt>
                <c:pt idx="337">
                  <c:v>41810</c:v>
                </c:pt>
                <c:pt idx="338">
                  <c:v>41817</c:v>
                </c:pt>
                <c:pt idx="339">
                  <c:v>41824</c:v>
                </c:pt>
                <c:pt idx="340">
                  <c:v>41831</c:v>
                </c:pt>
                <c:pt idx="341">
                  <c:v>41838</c:v>
                </c:pt>
                <c:pt idx="342">
                  <c:v>41845</c:v>
                </c:pt>
                <c:pt idx="343">
                  <c:v>41852</c:v>
                </c:pt>
                <c:pt idx="344">
                  <c:v>41859</c:v>
                </c:pt>
                <c:pt idx="345">
                  <c:v>41866</c:v>
                </c:pt>
                <c:pt idx="346">
                  <c:v>41873</c:v>
                </c:pt>
                <c:pt idx="347">
                  <c:v>41880</c:v>
                </c:pt>
                <c:pt idx="348">
                  <c:v>41887</c:v>
                </c:pt>
                <c:pt idx="349">
                  <c:v>41894</c:v>
                </c:pt>
                <c:pt idx="350">
                  <c:v>41901</c:v>
                </c:pt>
                <c:pt idx="351">
                  <c:v>41908</c:v>
                </c:pt>
                <c:pt idx="352">
                  <c:v>41915</c:v>
                </c:pt>
                <c:pt idx="353">
                  <c:v>41922</c:v>
                </c:pt>
                <c:pt idx="354">
                  <c:v>41929</c:v>
                </c:pt>
                <c:pt idx="355">
                  <c:v>41936</c:v>
                </c:pt>
                <c:pt idx="356">
                  <c:v>41943</c:v>
                </c:pt>
              </c:numCache>
            </c:numRef>
          </c:cat>
          <c:val>
            <c:numRef>
              <c:f>禽肉价格!birdmeatprice</c:f>
              <c:numCache>
                <c:formatCode>###,###,###,###,##0.00</c:formatCode>
                <c:ptCount val="500"/>
                <c:pt idx="0">
                  <c:v>21.5</c:v>
                </c:pt>
                <c:pt idx="1">
                  <c:v>20.67</c:v>
                </c:pt>
                <c:pt idx="2">
                  <c:v>19.329999999999998</c:v>
                </c:pt>
                <c:pt idx="3">
                  <c:v>20</c:v>
                </c:pt>
                <c:pt idx="4">
                  <c:v>19</c:v>
                </c:pt>
                <c:pt idx="5">
                  <c:v>18</c:v>
                </c:pt>
                <c:pt idx="6">
                  <c:v>18</c:v>
                </c:pt>
                <c:pt idx="7">
                  <c:v>19.14</c:v>
                </c:pt>
                <c:pt idx="8">
                  <c:v>20</c:v>
                </c:pt>
                <c:pt idx="9">
                  <c:v>20.29</c:v>
                </c:pt>
                <c:pt idx="10">
                  <c:v>20</c:v>
                </c:pt>
                <c:pt idx="11">
                  <c:v>20.29</c:v>
                </c:pt>
                <c:pt idx="12">
                  <c:v>19.78</c:v>
                </c:pt>
                <c:pt idx="13">
                  <c:v>20</c:v>
                </c:pt>
                <c:pt idx="14">
                  <c:v>20</c:v>
                </c:pt>
                <c:pt idx="15">
                  <c:v>20</c:v>
                </c:pt>
                <c:pt idx="16">
                  <c:v>19.5</c:v>
                </c:pt>
                <c:pt idx="17">
                  <c:v>20</c:v>
                </c:pt>
                <c:pt idx="18">
                  <c:v>19.5</c:v>
                </c:pt>
                <c:pt idx="19">
                  <c:v>21.33</c:v>
                </c:pt>
                <c:pt idx="20">
                  <c:v>22</c:v>
                </c:pt>
                <c:pt idx="21">
                  <c:v>22</c:v>
                </c:pt>
                <c:pt idx="22">
                  <c:v>22</c:v>
                </c:pt>
                <c:pt idx="23">
                  <c:v>25</c:v>
                </c:pt>
                <c:pt idx="24">
                  <c:v>19.12</c:v>
                </c:pt>
                <c:pt idx="25">
                  <c:v>25</c:v>
                </c:pt>
                <c:pt idx="26">
                  <c:v>20.67</c:v>
                </c:pt>
                <c:pt idx="27">
                  <c:v>25</c:v>
                </c:pt>
                <c:pt idx="28">
                  <c:v>20.12</c:v>
                </c:pt>
                <c:pt idx="29">
                  <c:v>25</c:v>
                </c:pt>
                <c:pt idx="30">
                  <c:v>18</c:v>
                </c:pt>
                <c:pt idx="31">
                  <c:v>25</c:v>
                </c:pt>
                <c:pt idx="32">
                  <c:v>18</c:v>
                </c:pt>
                <c:pt idx="33">
                  <c:v>25</c:v>
                </c:pt>
                <c:pt idx="34">
                  <c:v>16.440000000000001</c:v>
                </c:pt>
                <c:pt idx="35">
                  <c:v>25</c:v>
                </c:pt>
                <c:pt idx="36">
                  <c:v>25</c:v>
                </c:pt>
                <c:pt idx="37">
                  <c:v>25</c:v>
                </c:pt>
                <c:pt idx="38">
                  <c:v>21</c:v>
                </c:pt>
                <c:pt idx="39">
                  <c:v>25</c:v>
                </c:pt>
                <c:pt idx="40">
                  <c:v>19.57</c:v>
                </c:pt>
                <c:pt idx="41">
                  <c:v>25</c:v>
                </c:pt>
                <c:pt idx="42">
                  <c:v>18.88</c:v>
                </c:pt>
                <c:pt idx="43">
                  <c:v>25</c:v>
                </c:pt>
                <c:pt idx="44">
                  <c:v>25</c:v>
                </c:pt>
                <c:pt idx="45">
                  <c:v>25</c:v>
                </c:pt>
                <c:pt idx="46">
                  <c:v>25</c:v>
                </c:pt>
                <c:pt idx="47">
                  <c:v>25</c:v>
                </c:pt>
                <c:pt idx="48">
                  <c:v>25</c:v>
                </c:pt>
                <c:pt idx="49">
                  <c:v>25</c:v>
                </c:pt>
                <c:pt idx="50">
                  <c:v>25</c:v>
                </c:pt>
                <c:pt idx="51">
                  <c:v>25</c:v>
                </c:pt>
                <c:pt idx="52">
                  <c:v>25</c:v>
                </c:pt>
                <c:pt idx="53">
                  <c:v>25</c:v>
                </c:pt>
                <c:pt idx="54">
                  <c:v>18.29</c:v>
                </c:pt>
                <c:pt idx="55">
                  <c:v>25</c:v>
                </c:pt>
                <c:pt idx="56">
                  <c:v>17</c:v>
                </c:pt>
                <c:pt idx="57">
                  <c:v>17.75</c:v>
                </c:pt>
                <c:pt idx="58">
                  <c:v>17.86</c:v>
                </c:pt>
                <c:pt idx="59">
                  <c:v>18.88</c:v>
                </c:pt>
                <c:pt idx="60">
                  <c:v>18.71</c:v>
                </c:pt>
                <c:pt idx="61">
                  <c:v>18.329999999999998</c:v>
                </c:pt>
                <c:pt idx="62">
                  <c:v>18.29</c:v>
                </c:pt>
                <c:pt idx="63">
                  <c:v>18.2</c:v>
                </c:pt>
                <c:pt idx="64">
                  <c:v>18.29</c:v>
                </c:pt>
                <c:pt idx="65">
                  <c:v>17.5</c:v>
                </c:pt>
                <c:pt idx="66">
                  <c:v>18.2</c:v>
                </c:pt>
                <c:pt idx="67">
                  <c:v>18</c:v>
                </c:pt>
                <c:pt idx="68">
                  <c:v>25</c:v>
                </c:pt>
                <c:pt idx="69">
                  <c:v>18.29</c:v>
                </c:pt>
                <c:pt idx="70">
                  <c:v>25</c:v>
                </c:pt>
                <c:pt idx="71">
                  <c:v>25</c:v>
                </c:pt>
                <c:pt idx="72">
                  <c:v>25</c:v>
                </c:pt>
                <c:pt idx="73">
                  <c:v>25</c:v>
                </c:pt>
                <c:pt idx="74">
                  <c:v>25</c:v>
                </c:pt>
                <c:pt idx="75">
                  <c:v>25</c:v>
                </c:pt>
                <c:pt idx="76">
                  <c:v>25</c:v>
                </c:pt>
                <c:pt idx="77">
                  <c:v>25</c:v>
                </c:pt>
                <c:pt idx="78">
                  <c:v>25</c:v>
                </c:pt>
                <c:pt idx="79">
                  <c:v>25</c:v>
                </c:pt>
                <c:pt idx="80">
                  <c:v>25</c:v>
                </c:pt>
                <c:pt idx="81">
                  <c:v>15.57</c:v>
                </c:pt>
                <c:pt idx="82">
                  <c:v>25</c:v>
                </c:pt>
                <c:pt idx="83">
                  <c:v>25</c:v>
                </c:pt>
                <c:pt idx="84">
                  <c:v>25</c:v>
                </c:pt>
                <c:pt idx="85">
                  <c:v>25</c:v>
                </c:pt>
                <c:pt idx="86">
                  <c:v>25</c:v>
                </c:pt>
                <c:pt idx="87">
                  <c:v>25</c:v>
                </c:pt>
                <c:pt idx="88">
                  <c:v>25</c:v>
                </c:pt>
                <c:pt idx="89">
                  <c:v>25</c:v>
                </c:pt>
                <c:pt idx="90">
                  <c:v>25</c:v>
                </c:pt>
                <c:pt idx="91">
                  <c:v>25</c:v>
                </c:pt>
                <c:pt idx="92">
                  <c:v>25</c:v>
                </c:pt>
                <c:pt idx="93">
                  <c:v>25</c:v>
                </c:pt>
                <c:pt idx="94">
                  <c:v>16.12</c:v>
                </c:pt>
                <c:pt idx="95">
                  <c:v>16.559999999999999</c:v>
                </c:pt>
                <c:pt idx="96">
                  <c:v>16.12</c:v>
                </c:pt>
                <c:pt idx="97">
                  <c:v>16.899999999999999</c:v>
                </c:pt>
                <c:pt idx="98">
                  <c:v>13.8</c:v>
                </c:pt>
                <c:pt idx="99">
                  <c:v>12.33</c:v>
                </c:pt>
                <c:pt idx="100">
                  <c:v>15.4</c:v>
                </c:pt>
                <c:pt idx="101">
                  <c:v>14.25</c:v>
                </c:pt>
                <c:pt idx="102">
                  <c:v>14.25</c:v>
                </c:pt>
                <c:pt idx="103">
                  <c:v>14.25</c:v>
                </c:pt>
                <c:pt idx="104">
                  <c:v>14.74</c:v>
                </c:pt>
                <c:pt idx="105">
                  <c:v>14.25</c:v>
                </c:pt>
                <c:pt idx="106">
                  <c:v>10.8</c:v>
                </c:pt>
                <c:pt idx="107">
                  <c:v>13.87</c:v>
                </c:pt>
                <c:pt idx="108">
                  <c:v>16.55</c:v>
                </c:pt>
                <c:pt idx="109">
                  <c:v>14.25</c:v>
                </c:pt>
                <c:pt idx="110">
                  <c:v>12.33</c:v>
                </c:pt>
                <c:pt idx="111">
                  <c:v>0</c:v>
                </c:pt>
                <c:pt idx="112">
                  <c:v>13.87</c:v>
                </c:pt>
                <c:pt idx="113">
                  <c:v>14.89</c:v>
                </c:pt>
                <c:pt idx="114">
                  <c:v>14.25</c:v>
                </c:pt>
                <c:pt idx="115">
                  <c:v>14.89</c:v>
                </c:pt>
                <c:pt idx="116">
                  <c:v>14.89</c:v>
                </c:pt>
                <c:pt idx="117">
                  <c:v>15.4</c:v>
                </c:pt>
                <c:pt idx="118">
                  <c:v>15.4</c:v>
                </c:pt>
                <c:pt idx="119">
                  <c:v>15.4</c:v>
                </c:pt>
                <c:pt idx="120">
                  <c:v>16.32</c:v>
                </c:pt>
                <c:pt idx="121">
                  <c:v>14.89</c:v>
                </c:pt>
                <c:pt idx="122">
                  <c:v>15.4</c:v>
                </c:pt>
                <c:pt idx="123">
                  <c:v>15.4</c:v>
                </c:pt>
                <c:pt idx="124">
                  <c:v>13.43</c:v>
                </c:pt>
                <c:pt idx="125">
                  <c:v>13.43</c:v>
                </c:pt>
                <c:pt idx="126">
                  <c:v>15.4</c:v>
                </c:pt>
                <c:pt idx="127">
                  <c:v>14.89</c:v>
                </c:pt>
                <c:pt idx="128">
                  <c:v>14.74</c:v>
                </c:pt>
                <c:pt idx="129">
                  <c:v>15.4</c:v>
                </c:pt>
                <c:pt idx="130">
                  <c:v>15.4</c:v>
                </c:pt>
                <c:pt idx="131">
                  <c:v>14.89</c:v>
                </c:pt>
                <c:pt idx="132">
                  <c:v>15.4</c:v>
                </c:pt>
                <c:pt idx="133">
                  <c:v>14.88</c:v>
                </c:pt>
                <c:pt idx="134">
                  <c:v>15.9</c:v>
                </c:pt>
                <c:pt idx="135">
                  <c:v>15.33</c:v>
                </c:pt>
                <c:pt idx="136">
                  <c:v>14.62</c:v>
                </c:pt>
                <c:pt idx="137">
                  <c:v>16.899999999999999</c:v>
                </c:pt>
                <c:pt idx="138">
                  <c:v>16.899999999999999</c:v>
                </c:pt>
                <c:pt idx="139">
                  <c:v>16.079999999999998</c:v>
                </c:pt>
                <c:pt idx="140">
                  <c:v>16.899999999999999</c:v>
                </c:pt>
                <c:pt idx="141">
                  <c:v>16.079999999999998</c:v>
                </c:pt>
                <c:pt idx="142">
                  <c:v>15.53</c:v>
                </c:pt>
                <c:pt idx="143">
                  <c:v>16.22</c:v>
                </c:pt>
                <c:pt idx="144">
                  <c:v>12.8</c:v>
                </c:pt>
                <c:pt idx="145">
                  <c:v>16.579999999999998</c:v>
                </c:pt>
                <c:pt idx="146">
                  <c:v>15.26</c:v>
                </c:pt>
                <c:pt idx="147">
                  <c:v>16.43</c:v>
                </c:pt>
                <c:pt idx="148">
                  <c:v>18.25</c:v>
                </c:pt>
                <c:pt idx="149">
                  <c:v>18.25</c:v>
                </c:pt>
                <c:pt idx="150">
                  <c:v>17.809999999999999</c:v>
                </c:pt>
                <c:pt idx="151">
                  <c:v>15.5</c:v>
                </c:pt>
                <c:pt idx="152">
                  <c:v>18.829999999999998</c:v>
                </c:pt>
                <c:pt idx="153">
                  <c:v>18.5</c:v>
                </c:pt>
                <c:pt idx="154">
                  <c:v>19.59</c:v>
                </c:pt>
                <c:pt idx="155">
                  <c:v>19.25</c:v>
                </c:pt>
                <c:pt idx="156">
                  <c:v>19.45</c:v>
                </c:pt>
                <c:pt idx="157">
                  <c:v>18.7</c:v>
                </c:pt>
                <c:pt idx="158">
                  <c:v>19.059999999999999</c:v>
                </c:pt>
                <c:pt idx="159">
                  <c:v>18.829999999999998</c:v>
                </c:pt>
                <c:pt idx="160">
                  <c:v>18.170000000000002</c:v>
                </c:pt>
                <c:pt idx="161">
                  <c:v>15.5</c:v>
                </c:pt>
                <c:pt idx="162">
                  <c:v>15.5</c:v>
                </c:pt>
                <c:pt idx="163">
                  <c:v>18.41</c:v>
                </c:pt>
                <c:pt idx="164">
                  <c:v>18.829999999999998</c:v>
                </c:pt>
                <c:pt idx="165">
                  <c:v>19.14</c:v>
                </c:pt>
                <c:pt idx="166">
                  <c:v>18.41</c:v>
                </c:pt>
                <c:pt idx="167">
                  <c:v>18.55</c:v>
                </c:pt>
                <c:pt idx="168">
                  <c:v>19.75</c:v>
                </c:pt>
                <c:pt idx="169">
                  <c:v>19.36</c:v>
                </c:pt>
                <c:pt idx="170">
                  <c:v>19.28</c:v>
                </c:pt>
                <c:pt idx="171">
                  <c:v>19.36</c:v>
                </c:pt>
                <c:pt idx="172">
                  <c:v>19.36</c:v>
                </c:pt>
                <c:pt idx="173">
                  <c:v>18.59</c:v>
                </c:pt>
                <c:pt idx="174">
                  <c:v>19.36</c:v>
                </c:pt>
                <c:pt idx="175">
                  <c:v>19.04</c:v>
                </c:pt>
                <c:pt idx="176">
                  <c:v>19.36</c:v>
                </c:pt>
                <c:pt idx="177">
                  <c:v>18.899999999999999</c:v>
                </c:pt>
                <c:pt idx="178">
                  <c:v>20.46</c:v>
                </c:pt>
                <c:pt idx="179">
                  <c:v>20.22</c:v>
                </c:pt>
                <c:pt idx="180">
                  <c:v>19.04</c:v>
                </c:pt>
                <c:pt idx="181">
                  <c:v>18.329999999999998</c:v>
                </c:pt>
                <c:pt idx="182">
                  <c:v>19.75</c:v>
                </c:pt>
                <c:pt idx="183">
                  <c:v>19.04</c:v>
                </c:pt>
                <c:pt idx="184">
                  <c:v>19.420000000000002</c:v>
                </c:pt>
                <c:pt idx="185">
                  <c:v>19.36</c:v>
                </c:pt>
                <c:pt idx="186">
                  <c:v>20.6</c:v>
                </c:pt>
                <c:pt idx="187">
                  <c:v>20.079999999999998</c:v>
                </c:pt>
                <c:pt idx="188">
                  <c:v>19.75</c:v>
                </c:pt>
                <c:pt idx="189">
                  <c:v>19.75</c:v>
                </c:pt>
                <c:pt idx="190">
                  <c:v>15.5</c:v>
                </c:pt>
                <c:pt idx="191">
                  <c:v>15.5</c:v>
                </c:pt>
                <c:pt idx="192">
                  <c:v>19.72</c:v>
                </c:pt>
                <c:pt idx="193">
                  <c:v>19.82</c:v>
                </c:pt>
                <c:pt idx="194">
                  <c:v>20.25</c:v>
                </c:pt>
                <c:pt idx="195">
                  <c:v>15.5</c:v>
                </c:pt>
                <c:pt idx="196">
                  <c:v>0</c:v>
                </c:pt>
                <c:pt idx="197">
                  <c:v>21.15</c:v>
                </c:pt>
                <c:pt idx="198">
                  <c:v>20.8</c:v>
                </c:pt>
                <c:pt idx="199">
                  <c:v>21.58</c:v>
                </c:pt>
                <c:pt idx="200">
                  <c:v>21.58</c:v>
                </c:pt>
                <c:pt idx="201">
                  <c:v>20.67</c:v>
                </c:pt>
                <c:pt idx="202">
                  <c:v>21.15</c:v>
                </c:pt>
                <c:pt idx="203">
                  <c:v>20.38</c:v>
                </c:pt>
                <c:pt idx="204">
                  <c:v>21.15</c:v>
                </c:pt>
                <c:pt idx="205">
                  <c:v>20.51</c:v>
                </c:pt>
                <c:pt idx="206">
                  <c:v>20.72</c:v>
                </c:pt>
                <c:pt idx="207">
                  <c:v>20.92</c:v>
                </c:pt>
                <c:pt idx="208">
                  <c:v>21.65</c:v>
                </c:pt>
                <c:pt idx="209">
                  <c:v>21.65</c:v>
                </c:pt>
                <c:pt idx="210">
                  <c:v>21.55</c:v>
                </c:pt>
                <c:pt idx="211">
                  <c:v>21.94</c:v>
                </c:pt>
                <c:pt idx="212">
                  <c:v>22.4</c:v>
                </c:pt>
                <c:pt idx="213">
                  <c:v>21.34</c:v>
                </c:pt>
                <c:pt idx="214">
                  <c:v>22.59</c:v>
                </c:pt>
                <c:pt idx="215">
                  <c:v>22.59</c:v>
                </c:pt>
                <c:pt idx="216">
                  <c:v>22.59</c:v>
                </c:pt>
                <c:pt idx="217">
                  <c:v>22.96</c:v>
                </c:pt>
                <c:pt idx="218">
                  <c:v>22.15</c:v>
                </c:pt>
                <c:pt idx="219">
                  <c:v>21.34</c:v>
                </c:pt>
                <c:pt idx="220">
                  <c:v>22.59</c:v>
                </c:pt>
                <c:pt idx="221">
                  <c:v>21.71</c:v>
                </c:pt>
                <c:pt idx="222">
                  <c:v>21.61</c:v>
                </c:pt>
                <c:pt idx="223">
                  <c:v>21.18</c:v>
                </c:pt>
                <c:pt idx="224">
                  <c:v>19.72</c:v>
                </c:pt>
                <c:pt idx="225">
                  <c:v>23.77</c:v>
                </c:pt>
                <c:pt idx="226">
                  <c:v>21.61</c:v>
                </c:pt>
                <c:pt idx="227">
                  <c:v>20.68</c:v>
                </c:pt>
                <c:pt idx="228">
                  <c:v>20.72</c:v>
                </c:pt>
                <c:pt idx="229">
                  <c:v>20.85</c:v>
                </c:pt>
                <c:pt idx="230">
                  <c:v>20.51</c:v>
                </c:pt>
                <c:pt idx="231">
                  <c:v>20.85</c:v>
                </c:pt>
                <c:pt idx="232">
                  <c:v>21.15</c:v>
                </c:pt>
                <c:pt idx="233">
                  <c:v>20.100000000000001</c:v>
                </c:pt>
                <c:pt idx="234">
                  <c:v>19.61</c:v>
                </c:pt>
                <c:pt idx="235">
                  <c:v>21.15</c:v>
                </c:pt>
                <c:pt idx="236">
                  <c:v>20.92</c:v>
                </c:pt>
                <c:pt idx="237">
                  <c:v>21.25</c:v>
                </c:pt>
                <c:pt idx="238">
                  <c:v>20.2</c:v>
                </c:pt>
                <c:pt idx="239">
                  <c:v>20.92</c:v>
                </c:pt>
                <c:pt idx="240">
                  <c:v>20.92</c:v>
                </c:pt>
                <c:pt idx="241">
                  <c:v>19.48</c:v>
                </c:pt>
                <c:pt idx="242">
                  <c:v>21.65</c:v>
                </c:pt>
                <c:pt idx="243">
                  <c:v>20.420000000000002</c:v>
                </c:pt>
                <c:pt idx="244">
                  <c:v>19.829999999999998</c:v>
                </c:pt>
                <c:pt idx="245">
                  <c:v>16.3</c:v>
                </c:pt>
                <c:pt idx="246">
                  <c:v>19.920000000000002</c:v>
                </c:pt>
                <c:pt idx="247">
                  <c:v>19.920000000000002</c:v>
                </c:pt>
                <c:pt idx="248">
                  <c:v>17.39</c:v>
                </c:pt>
                <c:pt idx="249">
                  <c:v>19.46</c:v>
                </c:pt>
                <c:pt idx="250">
                  <c:v>19.920000000000002</c:v>
                </c:pt>
                <c:pt idx="251">
                  <c:v>18.23</c:v>
                </c:pt>
                <c:pt idx="252">
                  <c:v>19.059999999999999</c:v>
                </c:pt>
                <c:pt idx="253">
                  <c:v>19.38</c:v>
                </c:pt>
                <c:pt idx="254">
                  <c:v>19.22</c:v>
                </c:pt>
                <c:pt idx="255">
                  <c:v>16.3</c:v>
                </c:pt>
                <c:pt idx="256">
                  <c:v>18.36</c:v>
                </c:pt>
                <c:pt idx="257">
                  <c:v>19.739999999999998</c:v>
                </c:pt>
                <c:pt idx="258">
                  <c:v>20.55</c:v>
                </c:pt>
                <c:pt idx="259">
                  <c:v>21.18</c:v>
                </c:pt>
                <c:pt idx="260">
                  <c:v>22.15</c:v>
                </c:pt>
                <c:pt idx="261">
                  <c:v>20.55</c:v>
                </c:pt>
                <c:pt idx="262">
                  <c:v>22.29</c:v>
                </c:pt>
                <c:pt idx="263">
                  <c:v>19.850000000000001</c:v>
                </c:pt>
                <c:pt idx="264">
                  <c:v>20.149999999999999</c:v>
                </c:pt>
                <c:pt idx="265">
                  <c:v>19.510000000000002</c:v>
                </c:pt>
                <c:pt idx="266">
                  <c:v>18.61</c:v>
                </c:pt>
                <c:pt idx="267">
                  <c:v>20.71</c:v>
                </c:pt>
                <c:pt idx="268">
                  <c:v>19.21</c:v>
                </c:pt>
                <c:pt idx="269">
                  <c:v>21.7</c:v>
                </c:pt>
                <c:pt idx="270">
                  <c:v>21.18</c:v>
                </c:pt>
                <c:pt idx="271">
                  <c:v>22.15</c:v>
                </c:pt>
                <c:pt idx="272">
                  <c:v>21.7</c:v>
                </c:pt>
                <c:pt idx="273">
                  <c:v>22.48</c:v>
                </c:pt>
                <c:pt idx="274">
                  <c:v>21.54</c:v>
                </c:pt>
                <c:pt idx="275">
                  <c:v>20.329999999999998</c:v>
                </c:pt>
                <c:pt idx="276">
                  <c:v>17.82</c:v>
                </c:pt>
                <c:pt idx="277">
                  <c:v>18.670000000000002</c:v>
                </c:pt>
                <c:pt idx="278">
                  <c:v>19.09</c:v>
                </c:pt>
                <c:pt idx="279">
                  <c:v>19</c:v>
                </c:pt>
                <c:pt idx="280">
                  <c:v>15.16</c:v>
                </c:pt>
                <c:pt idx="281">
                  <c:v>19</c:v>
                </c:pt>
                <c:pt idx="282">
                  <c:v>20.309999999999999</c:v>
                </c:pt>
                <c:pt idx="283">
                  <c:v>18.670000000000002</c:v>
                </c:pt>
                <c:pt idx="284">
                  <c:v>20</c:v>
                </c:pt>
                <c:pt idx="285">
                  <c:v>20</c:v>
                </c:pt>
                <c:pt idx="286">
                  <c:v>20.62</c:v>
                </c:pt>
                <c:pt idx="287">
                  <c:v>19.27</c:v>
                </c:pt>
                <c:pt idx="288">
                  <c:v>19.38</c:v>
                </c:pt>
                <c:pt idx="289">
                  <c:v>18.670000000000002</c:v>
                </c:pt>
                <c:pt idx="290">
                  <c:v>19.38</c:v>
                </c:pt>
                <c:pt idx="291">
                  <c:v>17.82</c:v>
                </c:pt>
                <c:pt idx="292">
                  <c:v>17.82</c:v>
                </c:pt>
                <c:pt idx="293">
                  <c:v>16.8</c:v>
                </c:pt>
                <c:pt idx="294">
                  <c:v>17.82</c:v>
                </c:pt>
                <c:pt idx="295">
                  <c:v>18.670000000000002</c:v>
                </c:pt>
                <c:pt idx="296">
                  <c:v>20</c:v>
                </c:pt>
                <c:pt idx="297">
                  <c:v>17.82</c:v>
                </c:pt>
                <c:pt idx="298">
                  <c:v>19.11</c:v>
                </c:pt>
                <c:pt idx="299">
                  <c:v>19</c:v>
                </c:pt>
                <c:pt idx="300">
                  <c:v>18.55</c:v>
                </c:pt>
                <c:pt idx="301">
                  <c:v>21</c:v>
                </c:pt>
                <c:pt idx="302">
                  <c:v>21</c:v>
                </c:pt>
                <c:pt idx="303">
                  <c:v>23.08</c:v>
                </c:pt>
                <c:pt idx="304">
                  <c:v>22</c:v>
                </c:pt>
                <c:pt idx="305">
                  <c:v>23.08</c:v>
                </c:pt>
                <c:pt idx="306">
                  <c:v>24</c:v>
                </c:pt>
                <c:pt idx="307">
                  <c:v>22</c:v>
                </c:pt>
                <c:pt idx="308">
                  <c:v>23.08</c:v>
                </c:pt>
                <c:pt idx="309">
                  <c:v>23.08</c:v>
                </c:pt>
                <c:pt idx="310">
                  <c:v>22</c:v>
                </c:pt>
                <c:pt idx="311">
                  <c:v>22</c:v>
                </c:pt>
                <c:pt idx="312">
                  <c:v>24</c:v>
                </c:pt>
                <c:pt idx="313">
                  <c:v>23.08</c:v>
                </c:pt>
                <c:pt idx="314">
                  <c:v>24.14</c:v>
                </c:pt>
                <c:pt idx="315">
                  <c:v>24</c:v>
                </c:pt>
                <c:pt idx="316">
                  <c:v>24.64</c:v>
                </c:pt>
                <c:pt idx="317">
                  <c:v>25.5</c:v>
                </c:pt>
                <c:pt idx="318">
                  <c:v>24.69</c:v>
                </c:pt>
                <c:pt idx="319">
                  <c:v>23.75</c:v>
                </c:pt>
                <c:pt idx="320">
                  <c:v>25.5</c:v>
                </c:pt>
                <c:pt idx="321">
                  <c:v>25.5</c:v>
                </c:pt>
                <c:pt idx="322">
                  <c:v>25.5</c:v>
                </c:pt>
                <c:pt idx="323">
                  <c:v>24.69</c:v>
                </c:pt>
                <c:pt idx="324">
                  <c:v>26.45</c:v>
                </c:pt>
                <c:pt idx="325">
                  <c:v>27.25</c:v>
                </c:pt>
                <c:pt idx="326">
                  <c:v>25.5</c:v>
                </c:pt>
                <c:pt idx="327">
                  <c:v>21.21</c:v>
                </c:pt>
                <c:pt idx="328">
                  <c:v>20.5</c:v>
                </c:pt>
                <c:pt idx="329">
                  <c:v>20.079999999999998</c:v>
                </c:pt>
                <c:pt idx="330">
                  <c:v>19</c:v>
                </c:pt>
                <c:pt idx="331">
                  <c:v>20.5</c:v>
                </c:pt>
                <c:pt idx="332">
                  <c:v>20.5</c:v>
                </c:pt>
                <c:pt idx="333">
                  <c:v>20.5</c:v>
                </c:pt>
                <c:pt idx="334">
                  <c:v>20.5</c:v>
                </c:pt>
                <c:pt idx="335">
                  <c:v>20.5</c:v>
                </c:pt>
                <c:pt idx="336">
                  <c:v>20.5</c:v>
                </c:pt>
                <c:pt idx="337">
                  <c:v>19.21</c:v>
                </c:pt>
                <c:pt idx="338">
                  <c:v>17.5</c:v>
                </c:pt>
                <c:pt idx="339">
                  <c:v>17.5</c:v>
                </c:pt>
                <c:pt idx="340">
                  <c:v>17.5</c:v>
                </c:pt>
                <c:pt idx="341">
                  <c:v>17.5</c:v>
                </c:pt>
                <c:pt idx="342">
                  <c:v>16.850000000000001</c:v>
                </c:pt>
                <c:pt idx="343">
                  <c:v>15.18</c:v>
                </c:pt>
                <c:pt idx="344">
                  <c:v>16.850000000000001</c:v>
                </c:pt>
                <c:pt idx="345">
                  <c:v>19.149999999999999</c:v>
                </c:pt>
                <c:pt idx="346">
                  <c:v>23.54</c:v>
                </c:pt>
                <c:pt idx="347">
                  <c:v>23.54</c:v>
                </c:pt>
                <c:pt idx="348">
                  <c:v>21.69</c:v>
                </c:pt>
                <c:pt idx="349">
                  <c:v>21.14</c:v>
                </c:pt>
                <c:pt idx="350">
                  <c:v>18.170000000000002</c:v>
                </c:pt>
                <c:pt idx="351">
                  <c:v>19</c:v>
                </c:pt>
                <c:pt idx="352">
                  <c:v>19</c:v>
                </c:pt>
                <c:pt idx="353">
                  <c:v>0</c:v>
                </c:pt>
                <c:pt idx="354">
                  <c:v>18.309999999999999</c:v>
                </c:pt>
                <c:pt idx="355">
                  <c:v>18.309999999999999</c:v>
                </c:pt>
                <c:pt idx="356">
                  <c:v>18.309999999999999</c:v>
                </c:pt>
              </c:numCache>
            </c:numRef>
          </c:val>
          <c:smooth val="0"/>
        </c:ser>
        <c:dLbls>
          <c:showLegendKey val="0"/>
          <c:showVal val="0"/>
          <c:showCatName val="0"/>
          <c:showSerName val="0"/>
          <c:showPercent val="0"/>
          <c:showBubbleSize val="0"/>
        </c:dLbls>
        <c:marker val="1"/>
        <c:smooth val="0"/>
        <c:axId val="229716352"/>
        <c:axId val="229717888"/>
      </c:lineChart>
      <c:dateAx>
        <c:axId val="229716352"/>
        <c:scaling>
          <c:orientation val="minMax"/>
        </c:scaling>
        <c:delete val="0"/>
        <c:axPos val="b"/>
        <c:numFmt formatCode="yyyy\-mm\-dd;@" sourceLinked="1"/>
        <c:majorTickMark val="none"/>
        <c:minorTickMark val="none"/>
        <c:tickLblPos val="nextTo"/>
        <c:crossAx val="229717888"/>
        <c:crosses val="autoZero"/>
        <c:auto val="1"/>
        <c:lblOffset val="100"/>
        <c:baseTimeUnit val="days"/>
      </c:dateAx>
      <c:valAx>
        <c:axId val="229717888"/>
        <c:scaling>
          <c:orientation val="minMax"/>
        </c:scaling>
        <c:delete val="0"/>
        <c:axPos val="l"/>
        <c:numFmt formatCode="###,###,###,###,##0.00" sourceLinked="1"/>
        <c:majorTickMark val="none"/>
        <c:minorTickMark val="none"/>
        <c:tickLblPos val="nextTo"/>
        <c:crossAx val="229716352"/>
        <c:crosses val="autoZero"/>
        <c:crossBetween val="between"/>
        <c:majorUnit val="2"/>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[0]!meatvolunit</c:f>
              <c:strCache>
                <c:ptCount val="1"/>
                <c:pt idx="0">
                  <c:v>美元/千克</c:v>
                </c:pt>
              </c:strCache>
            </c:strRef>
          </c:tx>
          <c:invertIfNegative val="0"/>
          <c:dLbls>
            <c:delete val="1"/>
          </c:dLbls>
          <c:cat>
            <c:numRef>
              <c:f>[0]!meatvoldate</c:f>
              <c:numCache>
                <c:formatCode>yyyy\-mm;@</c:formatCode>
                <c:ptCount val="500"/>
                <c:pt idx="0">
                  <c:v>39872</c:v>
                </c:pt>
                <c:pt idx="1">
                  <c:v>39903</c:v>
                </c:pt>
                <c:pt idx="2">
                  <c:v>39933</c:v>
                </c:pt>
                <c:pt idx="3">
                  <c:v>39964</c:v>
                </c:pt>
                <c:pt idx="4">
                  <c:v>39994</c:v>
                </c:pt>
                <c:pt idx="5">
                  <c:v>40025</c:v>
                </c:pt>
                <c:pt idx="6">
                  <c:v>40056</c:v>
                </c:pt>
                <c:pt idx="7">
                  <c:v>40086</c:v>
                </c:pt>
                <c:pt idx="8">
                  <c:v>40117</c:v>
                </c:pt>
                <c:pt idx="9">
                  <c:v>40147</c:v>
                </c:pt>
                <c:pt idx="10">
                  <c:v>40178</c:v>
                </c:pt>
                <c:pt idx="11">
                  <c:v>40209</c:v>
                </c:pt>
                <c:pt idx="12">
                  <c:v>40237</c:v>
                </c:pt>
                <c:pt idx="13">
                  <c:v>40268</c:v>
                </c:pt>
                <c:pt idx="14">
                  <c:v>40298</c:v>
                </c:pt>
                <c:pt idx="15">
                  <c:v>40329</c:v>
                </c:pt>
                <c:pt idx="16">
                  <c:v>40359</c:v>
                </c:pt>
                <c:pt idx="17">
                  <c:v>40390</c:v>
                </c:pt>
                <c:pt idx="18">
                  <c:v>40421</c:v>
                </c:pt>
                <c:pt idx="19">
                  <c:v>40451</c:v>
                </c:pt>
                <c:pt idx="20">
                  <c:v>40482</c:v>
                </c:pt>
                <c:pt idx="21">
                  <c:v>40512</c:v>
                </c:pt>
                <c:pt idx="22">
                  <c:v>40543</c:v>
                </c:pt>
                <c:pt idx="23">
                  <c:v>40574</c:v>
                </c:pt>
                <c:pt idx="24">
                  <c:v>40602</c:v>
                </c:pt>
                <c:pt idx="25">
                  <c:v>40633</c:v>
                </c:pt>
                <c:pt idx="26">
                  <c:v>40663</c:v>
                </c:pt>
                <c:pt idx="27">
                  <c:v>40694</c:v>
                </c:pt>
                <c:pt idx="28">
                  <c:v>40724</c:v>
                </c:pt>
                <c:pt idx="29">
                  <c:v>40755</c:v>
                </c:pt>
                <c:pt idx="30">
                  <c:v>40786</c:v>
                </c:pt>
                <c:pt idx="31">
                  <c:v>40816</c:v>
                </c:pt>
                <c:pt idx="32">
                  <c:v>40847</c:v>
                </c:pt>
                <c:pt idx="33">
                  <c:v>40877</c:v>
                </c:pt>
                <c:pt idx="34">
                  <c:v>40908</c:v>
                </c:pt>
                <c:pt idx="35">
                  <c:v>40939</c:v>
                </c:pt>
                <c:pt idx="36">
                  <c:v>40968</c:v>
                </c:pt>
                <c:pt idx="37">
                  <c:v>40999</c:v>
                </c:pt>
                <c:pt idx="38">
                  <c:v>41029</c:v>
                </c:pt>
                <c:pt idx="39">
                  <c:v>41060</c:v>
                </c:pt>
                <c:pt idx="40">
                  <c:v>41090</c:v>
                </c:pt>
                <c:pt idx="41">
                  <c:v>41121</c:v>
                </c:pt>
                <c:pt idx="42">
                  <c:v>41152</c:v>
                </c:pt>
                <c:pt idx="43">
                  <c:v>41182</c:v>
                </c:pt>
                <c:pt idx="44">
                  <c:v>41213</c:v>
                </c:pt>
                <c:pt idx="45">
                  <c:v>41243</c:v>
                </c:pt>
                <c:pt idx="46">
                  <c:v>41274</c:v>
                </c:pt>
                <c:pt idx="47">
                  <c:v>41305</c:v>
                </c:pt>
                <c:pt idx="48">
                  <c:v>41333</c:v>
                </c:pt>
                <c:pt idx="49">
                  <c:v>41364</c:v>
                </c:pt>
                <c:pt idx="50">
                  <c:v>41394</c:v>
                </c:pt>
                <c:pt idx="51">
                  <c:v>41425</c:v>
                </c:pt>
                <c:pt idx="52">
                  <c:v>41455</c:v>
                </c:pt>
                <c:pt idx="53">
                  <c:v>41486</c:v>
                </c:pt>
                <c:pt idx="54">
                  <c:v>41517</c:v>
                </c:pt>
                <c:pt idx="55">
                  <c:v>41547</c:v>
                </c:pt>
                <c:pt idx="56">
                  <c:v>41578</c:v>
                </c:pt>
                <c:pt idx="57">
                  <c:v>41608</c:v>
                </c:pt>
                <c:pt idx="58">
                  <c:v>41639</c:v>
                </c:pt>
                <c:pt idx="59">
                  <c:v>41670</c:v>
                </c:pt>
                <c:pt idx="60">
                  <c:v>41698</c:v>
                </c:pt>
                <c:pt idx="61">
                  <c:v>41729</c:v>
                </c:pt>
                <c:pt idx="62">
                  <c:v>41759</c:v>
                </c:pt>
                <c:pt idx="63">
                  <c:v>41790</c:v>
                </c:pt>
                <c:pt idx="64">
                  <c:v>41820</c:v>
                </c:pt>
                <c:pt idx="65">
                  <c:v>41851</c:v>
                </c:pt>
                <c:pt idx="66">
                  <c:v>41882</c:v>
                </c:pt>
                <c:pt idx="67">
                  <c:v>41912</c:v>
                </c:pt>
              </c:numCache>
            </c:numRef>
          </c:cat>
          <c:val>
            <c:numRef>
              <c:f>[0]!meatvol</c:f>
              <c:numCache>
                <c:formatCode>###,###,###,###,##0.00</c:formatCode>
                <c:ptCount val="500"/>
                <c:pt idx="0">
                  <c:v>0.97115300000000004</c:v>
                </c:pt>
                <c:pt idx="1">
                  <c:v>1.1120369999999999</c:v>
                </c:pt>
                <c:pt idx="2">
                  <c:v>1.193179</c:v>
                </c:pt>
                <c:pt idx="3">
                  <c:v>1.0903769999999999</c:v>
                </c:pt>
                <c:pt idx="4">
                  <c:v>1.0608040000000001</c:v>
                </c:pt>
                <c:pt idx="5">
                  <c:v>0.97855899999999996</c:v>
                </c:pt>
                <c:pt idx="6">
                  <c:v>1.019387</c:v>
                </c:pt>
                <c:pt idx="7">
                  <c:v>1.0568960000000001</c:v>
                </c:pt>
                <c:pt idx="8">
                  <c:v>0.92981499999999995</c:v>
                </c:pt>
                <c:pt idx="9">
                  <c:v>0.89564600000000005</c:v>
                </c:pt>
                <c:pt idx="10">
                  <c:v>0.85413899999999998</c:v>
                </c:pt>
                <c:pt idx="11">
                  <c:v>0.77454400000000001</c:v>
                </c:pt>
                <c:pt idx="12">
                  <c:v>0.73751599999999995</c:v>
                </c:pt>
                <c:pt idx="13">
                  <c:v>0.77967299999999995</c:v>
                </c:pt>
                <c:pt idx="14">
                  <c:v>0.84307399999999999</c:v>
                </c:pt>
                <c:pt idx="15">
                  <c:v>0.90566400000000002</c:v>
                </c:pt>
                <c:pt idx="16">
                  <c:v>0.922848</c:v>
                </c:pt>
                <c:pt idx="17">
                  <c:v>0.97188300000000005</c:v>
                </c:pt>
                <c:pt idx="18">
                  <c:v>1.221892</c:v>
                </c:pt>
                <c:pt idx="19">
                  <c:v>1.3141240000000001</c:v>
                </c:pt>
                <c:pt idx="20">
                  <c:v>1.203473</c:v>
                </c:pt>
                <c:pt idx="21">
                  <c:v>1.2316910000000001</c:v>
                </c:pt>
                <c:pt idx="22">
                  <c:v>1.2419119999999999</c:v>
                </c:pt>
                <c:pt idx="23">
                  <c:v>1.277441</c:v>
                </c:pt>
                <c:pt idx="24">
                  <c:v>1.147923</c:v>
                </c:pt>
                <c:pt idx="25">
                  <c:v>1.3070440000000001</c:v>
                </c:pt>
                <c:pt idx="26">
                  <c:v>1.3543229999999999</c:v>
                </c:pt>
                <c:pt idx="27">
                  <c:v>1.4972570000000001</c:v>
                </c:pt>
                <c:pt idx="28">
                  <c:v>1.601353</c:v>
                </c:pt>
                <c:pt idx="29">
                  <c:v>1.573833</c:v>
                </c:pt>
                <c:pt idx="30">
                  <c:v>1.7656579999999999</c:v>
                </c:pt>
                <c:pt idx="31">
                  <c:v>1.9125369999999999</c:v>
                </c:pt>
                <c:pt idx="32">
                  <c:v>2.0063550000000001</c:v>
                </c:pt>
                <c:pt idx="33">
                  <c:v>2.1062439999999998</c:v>
                </c:pt>
                <c:pt idx="34">
                  <c:v>2.099869</c:v>
                </c:pt>
                <c:pt idx="35">
                  <c:v>2.0557820000000002</c:v>
                </c:pt>
                <c:pt idx="36">
                  <c:v>2.0152749999999999</c:v>
                </c:pt>
                <c:pt idx="37">
                  <c:v>1.8105249999999999</c:v>
                </c:pt>
                <c:pt idx="38">
                  <c:v>1.7346680000000001</c:v>
                </c:pt>
                <c:pt idx="39">
                  <c:v>1.762014</c:v>
                </c:pt>
                <c:pt idx="40">
                  <c:v>1.8071550000000001</c:v>
                </c:pt>
                <c:pt idx="41">
                  <c:v>1.8810340000000001</c:v>
                </c:pt>
                <c:pt idx="42">
                  <c:v>1.8997090000000001</c:v>
                </c:pt>
                <c:pt idx="43">
                  <c:v>1.8984859999999999</c:v>
                </c:pt>
                <c:pt idx="44">
                  <c:v>1.906523</c:v>
                </c:pt>
                <c:pt idx="45">
                  <c:v>1.8723259999999999</c:v>
                </c:pt>
                <c:pt idx="46">
                  <c:v>1.8363149999999999</c:v>
                </c:pt>
                <c:pt idx="47">
                  <c:v>1.88493</c:v>
                </c:pt>
                <c:pt idx="48">
                  <c:v>1.9198010000000001</c:v>
                </c:pt>
                <c:pt idx="49">
                  <c:v>1.954224</c:v>
                </c:pt>
                <c:pt idx="50">
                  <c:v>1.854878</c:v>
                </c:pt>
                <c:pt idx="51">
                  <c:v>1.863688</c:v>
                </c:pt>
                <c:pt idx="52">
                  <c:v>1.8265709999999999</c:v>
                </c:pt>
                <c:pt idx="53">
                  <c:v>1.874495</c:v>
                </c:pt>
                <c:pt idx="54">
                  <c:v>1.8878159999999999</c:v>
                </c:pt>
                <c:pt idx="55">
                  <c:v>1.8901520000000001</c:v>
                </c:pt>
                <c:pt idx="56">
                  <c:v>1.9253670000000001</c:v>
                </c:pt>
                <c:pt idx="57">
                  <c:v>1.928515</c:v>
                </c:pt>
                <c:pt idx="58">
                  <c:v>1.9222239999999999</c:v>
                </c:pt>
                <c:pt idx="59">
                  <c:v>1.8719859999999999</c:v>
                </c:pt>
                <c:pt idx="60">
                  <c:v>1.910752</c:v>
                </c:pt>
                <c:pt idx="61">
                  <c:v>1.8644350000000001</c:v>
                </c:pt>
                <c:pt idx="62">
                  <c:v>1.950556</c:v>
                </c:pt>
                <c:pt idx="63">
                  <c:v>1.8935949999999999</c:v>
                </c:pt>
                <c:pt idx="64">
                  <c:v>1.718842</c:v>
                </c:pt>
                <c:pt idx="65">
                  <c:v>1.6551400000000001</c:v>
                </c:pt>
                <c:pt idx="66">
                  <c:v>1.7561869999999999</c:v>
                </c:pt>
                <c:pt idx="67">
                  <c:v>1.773244</c:v>
                </c:pt>
              </c:numCache>
            </c:numRef>
          </c:val>
        </c:ser>
        <c:dLbls>
          <c:showLegendKey val="0"/>
          <c:showVal val="1"/>
          <c:showCatName val="0"/>
          <c:showSerName val="0"/>
          <c:showPercent val="0"/>
          <c:showBubbleSize val="0"/>
        </c:dLbls>
        <c:gapWidth val="75"/>
        <c:axId val="229722368"/>
        <c:axId val="229748736"/>
      </c:barChart>
      <c:dateAx>
        <c:axId val="229722368"/>
        <c:scaling>
          <c:orientation val="minMax"/>
        </c:scaling>
        <c:delete val="0"/>
        <c:axPos val="b"/>
        <c:numFmt formatCode="yyyy\-mm;@" sourceLinked="1"/>
        <c:majorTickMark val="none"/>
        <c:minorTickMark val="none"/>
        <c:tickLblPos val="nextTo"/>
        <c:crossAx val="229748736"/>
        <c:crosses val="autoZero"/>
        <c:auto val="1"/>
        <c:lblOffset val="100"/>
        <c:baseTimeUnit val="months"/>
      </c:dateAx>
      <c:valAx>
        <c:axId val="229748736"/>
        <c:scaling>
          <c:orientation val="minMax"/>
        </c:scaling>
        <c:delete val="0"/>
        <c:axPos val="l"/>
        <c:numFmt formatCode="###,###,###,###,##0.00" sourceLinked="1"/>
        <c:majorTickMark val="none"/>
        <c:minorTickMark val="none"/>
        <c:tickLblPos val="nextTo"/>
        <c:crossAx val="229722368"/>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[0]!meatpriceunit</c:f>
              <c:strCache>
                <c:ptCount val="1"/>
                <c:pt idx="0">
                  <c:v>元/千克</c:v>
                </c:pt>
              </c:strCache>
            </c:strRef>
          </c:tx>
          <c:marker>
            <c:symbol val="none"/>
          </c:marker>
          <c:cat>
            <c:numRef>
              <c:f>[0]!meatpricedate</c:f>
              <c:numCache>
                <c:formatCode>yyyy\-mm\-dd;@</c:formatCode>
                <c:ptCount val="500"/>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pt idx="426">
                  <c:v>41887</c:v>
                </c:pt>
                <c:pt idx="427">
                  <c:v>41894</c:v>
                </c:pt>
                <c:pt idx="428">
                  <c:v>41901</c:v>
                </c:pt>
                <c:pt idx="429">
                  <c:v>41908</c:v>
                </c:pt>
                <c:pt idx="430">
                  <c:v>41915</c:v>
                </c:pt>
                <c:pt idx="431">
                  <c:v>41922</c:v>
                </c:pt>
                <c:pt idx="432">
                  <c:v>41929</c:v>
                </c:pt>
                <c:pt idx="433">
                  <c:v>41936</c:v>
                </c:pt>
                <c:pt idx="434">
                  <c:v>41943</c:v>
                </c:pt>
              </c:numCache>
            </c:numRef>
          </c:cat>
          <c:val>
            <c:numRef>
              <c:f>[0]!meatprice</c:f>
              <c:numCache>
                <c:formatCode>###,###,###,###,##0.00</c:formatCode>
                <c:ptCount val="500"/>
                <c:pt idx="0">
                  <c:v>0</c:v>
                </c:pt>
                <c:pt idx="1">
                  <c:v>6.76</c:v>
                </c:pt>
                <c:pt idx="2">
                  <c:v>6.96</c:v>
                </c:pt>
                <c:pt idx="3">
                  <c:v>7.26</c:v>
                </c:pt>
                <c:pt idx="4">
                  <c:v>8.2279999999999998</c:v>
                </c:pt>
                <c:pt idx="5">
                  <c:v>8.5399999999999991</c:v>
                </c:pt>
                <c:pt idx="6">
                  <c:v>8.4239999999999995</c:v>
                </c:pt>
                <c:pt idx="7">
                  <c:v>8.1999999999999993</c:v>
                </c:pt>
                <c:pt idx="8">
                  <c:v>8.1620000000000008</c:v>
                </c:pt>
                <c:pt idx="9">
                  <c:v>8.1839999999999993</c:v>
                </c:pt>
                <c:pt idx="10">
                  <c:v>8.2959999999999994</c:v>
                </c:pt>
                <c:pt idx="11">
                  <c:v>8.6020000000000003</c:v>
                </c:pt>
                <c:pt idx="12">
                  <c:v>8.9359999999999999</c:v>
                </c:pt>
                <c:pt idx="13">
                  <c:v>9.19</c:v>
                </c:pt>
                <c:pt idx="14">
                  <c:v>9.6620000000000008</c:v>
                </c:pt>
                <c:pt idx="15">
                  <c:v>9.8879999999999999</c:v>
                </c:pt>
                <c:pt idx="16">
                  <c:v>9.9939999999999998</c:v>
                </c:pt>
                <c:pt idx="17">
                  <c:v>9.984</c:v>
                </c:pt>
                <c:pt idx="18">
                  <c:v>9.9260000000000002</c:v>
                </c:pt>
                <c:pt idx="19">
                  <c:v>10.029999999999999</c:v>
                </c:pt>
                <c:pt idx="20">
                  <c:v>10.064</c:v>
                </c:pt>
                <c:pt idx="21">
                  <c:v>10.02</c:v>
                </c:pt>
                <c:pt idx="22">
                  <c:v>9.8979999999999997</c:v>
                </c:pt>
                <c:pt idx="23">
                  <c:v>9.468</c:v>
                </c:pt>
                <c:pt idx="24">
                  <c:v>9.1059999999999999</c:v>
                </c:pt>
                <c:pt idx="25">
                  <c:v>9.1539999999999999</c:v>
                </c:pt>
                <c:pt idx="26">
                  <c:v>9.0519999999999996</c:v>
                </c:pt>
                <c:pt idx="27">
                  <c:v>8.9149999999999991</c:v>
                </c:pt>
                <c:pt idx="28">
                  <c:v>8.8670000000000009</c:v>
                </c:pt>
                <c:pt idx="29">
                  <c:v>8.92</c:v>
                </c:pt>
                <c:pt idx="30">
                  <c:v>8.9529999999999994</c:v>
                </c:pt>
                <c:pt idx="31">
                  <c:v>9.0760000000000005</c:v>
                </c:pt>
                <c:pt idx="32">
                  <c:v>9.4819999999999993</c:v>
                </c:pt>
                <c:pt idx="33">
                  <c:v>9.7789999999999999</c:v>
                </c:pt>
                <c:pt idx="34">
                  <c:v>10.51</c:v>
                </c:pt>
                <c:pt idx="35">
                  <c:v>11.276999999999999</c:v>
                </c:pt>
                <c:pt idx="36">
                  <c:v>12.067</c:v>
                </c:pt>
                <c:pt idx="37">
                  <c:v>11.907999999999999</c:v>
                </c:pt>
                <c:pt idx="38">
                  <c:v>12.061999999999999</c:v>
                </c:pt>
                <c:pt idx="39">
                  <c:v>12.13</c:v>
                </c:pt>
                <c:pt idx="40">
                  <c:v>12.363</c:v>
                </c:pt>
                <c:pt idx="41">
                  <c:v>12.638999999999999</c:v>
                </c:pt>
                <c:pt idx="42">
                  <c:v>13.186</c:v>
                </c:pt>
                <c:pt idx="43">
                  <c:v>13.89</c:v>
                </c:pt>
                <c:pt idx="44">
                  <c:v>14.478</c:v>
                </c:pt>
                <c:pt idx="45">
                  <c:v>14.929</c:v>
                </c:pt>
                <c:pt idx="46">
                  <c:v>15.135999999999999</c:v>
                </c:pt>
                <c:pt idx="47">
                  <c:v>14.936</c:v>
                </c:pt>
                <c:pt idx="48">
                  <c:v>14.62</c:v>
                </c:pt>
                <c:pt idx="49">
                  <c:v>14.239000000000001</c:v>
                </c:pt>
                <c:pt idx="50">
                  <c:v>13.757</c:v>
                </c:pt>
                <c:pt idx="51">
                  <c:v>13.394</c:v>
                </c:pt>
                <c:pt idx="52">
                  <c:v>13.513</c:v>
                </c:pt>
                <c:pt idx="53">
                  <c:v>13.298999999999999</c:v>
                </c:pt>
                <c:pt idx="54">
                  <c:v>12.96</c:v>
                </c:pt>
                <c:pt idx="55">
                  <c:v>12.864000000000001</c:v>
                </c:pt>
                <c:pt idx="56">
                  <c:v>13.087999999999999</c:v>
                </c:pt>
                <c:pt idx="57">
                  <c:v>13.202999999999999</c:v>
                </c:pt>
                <c:pt idx="58">
                  <c:v>13.499000000000001</c:v>
                </c:pt>
                <c:pt idx="59">
                  <c:v>14.519</c:v>
                </c:pt>
                <c:pt idx="60">
                  <c:v>14.840999999999999</c:v>
                </c:pt>
                <c:pt idx="61">
                  <c:v>15.145</c:v>
                </c:pt>
                <c:pt idx="62">
                  <c:v>15.499000000000001</c:v>
                </c:pt>
                <c:pt idx="63">
                  <c:v>15.869</c:v>
                </c:pt>
                <c:pt idx="64">
                  <c:v>16.184000000000001</c:v>
                </c:pt>
                <c:pt idx="65">
                  <c:v>16.335000000000001</c:v>
                </c:pt>
                <c:pt idx="66">
                  <c:v>16.529</c:v>
                </c:pt>
                <c:pt idx="67">
                  <c:v>16.966999999999999</c:v>
                </c:pt>
                <c:pt idx="68">
                  <c:v>17.117999999999999</c:v>
                </c:pt>
                <c:pt idx="69">
                  <c:v>16.818999999999999</c:v>
                </c:pt>
                <c:pt idx="70">
                  <c:v>17.036000000000001</c:v>
                </c:pt>
                <c:pt idx="71">
                  <c:v>17.257000000000001</c:v>
                </c:pt>
                <c:pt idx="72">
                  <c:v>17.309000000000001</c:v>
                </c:pt>
                <c:pt idx="73">
                  <c:v>17.306000000000001</c:v>
                </c:pt>
                <c:pt idx="74">
                  <c:v>17.352</c:v>
                </c:pt>
                <c:pt idx="75">
                  <c:v>17.445</c:v>
                </c:pt>
                <c:pt idx="76">
                  <c:v>17.396999999999998</c:v>
                </c:pt>
                <c:pt idx="77">
                  <c:v>17.398</c:v>
                </c:pt>
                <c:pt idx="78">
                  <c:v>17.337</c:v>
                </c:pt>
                <c:pt idx="79">
                  <c:v>17.061</c:v>
                </c:pt>
                <c:pt idx="80">
                  <c:v>16.805</c:v>
                </c:pt>
                <c:pt idx="81">
                  <c:v>16.588000000000001</c:v>
                </c:pt>
                <c:pt idx="82">
                  <c:v>15.887</c:v>
                </c:pt>
                <c:pt idx="83">
                  <c:v>15.522</c:v>
                </c:pt>
                <c:pt idx="84">
                  <c:v>15.678000000000001</c:v>
                </c:pt>
                <c:pt idx="85">
                  <c:v>15.84</c:v>
                </c:pt>
                <c:pt idx="86">
                  <c:v>15.77</c:v>
                </c:pt>
                <c:pt idx="87">
                  <c:v>0</c:v>
                </c:pt>
                <c:pt idx="88">
                  <c:v>15.63</c:v>
                </c:pt>
                <c:pt idx="89">
                  <c:v>0</c:v>
                </c:pt>
                <c:pt idx="90">
                  <c:v>15.54</c:v>
                </c:pt>
                <c:pt idx="91">
                  <c:v>15.55</c:v>
                </c:pt>
                <c:pt idx="92">
                  <c:v>0</c:v>
                </c:pt>
                <c:pt idx="93">
                  <c:v>15.42</c:v>
                </c:pt>
                <c:pt idx="94">
                  <c:v>0</c:v>
                </c:pt>
                <c:pt idx="95">
                  <c:v>15.28</c:v>
                </c:pt>
                <c:pt idx="96">
                  <c:v>14.92</c:v>
                </c:pt>
                <c:pt idx="97">
                  <c:v>14.68</c:v>
                </c:pt>
                <c:pt idx="98">
                  <c:v>14.37</c:v>
                </c:pt>
                <c:pt idx="99">
                  <c:v>14.4</c:v>
                </c:pt>
                <c:pt idx="100">
                  <c:v>14.42</c:v>
                </c:pt>
                <c:pt idx="101">
                  <c:v>14.31</c:v>
                </c:pt>
                <c:pt idx="102">
                  <c:v>14.1</c:v>
                </c:pt>
                <c:pt idx="103">
                  <c:v>13.83</c:v>
                </c:pt>
                <c:pt idx="104">
                  <c:v>13.5</c:v>
                </c:pt>
                <c:pt idx="105">
                  <c:v>13.09</c:v>
                </c:pt>
                <c:pt idx="106">
                  <c:v>12.15</c:v>
                </c:pt>
                <c:pt idx="107">
                  <c:v>0</c:v>
                </c:pt>
                <c:pt idx="108">
                  <c:v>0</c:v>
                </c:pt>
                <c:pt idx="109">
                  <c:v>11.88</c:v>
                </c:pt>
                <c:pt idx="110">
                  <c:v>11.95</c:v>
                </c:pt>
                <c:pt idx="111">
                  <c:v>11.96</c:v>
                </c:pt>
                <c:pt idx="112">
                  <c:v>11.83</c:v>
                </c:pt>
                <c:pt idx="113">
                  <c:v>11.71</c:v>
                </c:pt>
                <c:pt idx="114">
                  <c:v>11.68</c:v>
                </c:pt>
                <c:pt idx="115">
                  <c:v>11.69</c:v>
                </c:pt>
                <c:pt idx="116">
                  <c:v>12.02</c:v>
                </c:pt>
                <c:pt idx="117">
                  <c:v>0</c:v>
                </c:pt>
                <c:pt idx="118">
                  <c:v>12.72</c:v>
                </c:pt>
                <c:pt idx="119">
                  <c:v>13.54</c:v>
                </c:pt>
                <c:pt idx="120">
                  <c:v>13.45</c:v>
                </c:pt>
                <c:pt idx="121">
                  <c:v>0</c:v>
                </c:pt>
                <c:pt idx="122">
                  <c:v>13.55</c:v>
                </c:pt>
                <c:pt idx="123">
                  <c:v>0</c:v>
                </c:pt>
                <c:pt idx="124">
                  <c:v>13.56</c:v>
                </c:pt>
                <c:pt idx="125">
                  <c:v>0</c:v>
                </c:pt>
                <c:pt idx="126">
                  <c:v>13.605</c:v>
                </c:pt>
                <c:pt idx="127">
                  <c:v>0</c:v>
                </c:pt>
                <c:pt idx="128">
                  <c:v>13.459</c:v>
                </c:pt>
                <c:pt idx="129">
                  <c:v>13.385999999999999</c:v>
                </c:pt>
                <c:pt idx="130">
                  <c:v>0</c:v>
                </c:pt>
                <c:pt idx="131">
                  <c:v>13.02</c:v>
                </c:pt>
                <c:pt idx="132">
                  <c:v>12.05</c:v>
                </c:pt>
                <c:pt idx="133">
                  <c:v>11.81</c:v>
                </c:pt>
                <c:pt idx="134">
                  <c:v>11.58</c:v>
                </c:pt>
                <c:pt idx="135">
                  <c:v>11.42</c:v>
                </c:pt>
                <c:pt idx="136">
                  <c:v>0</c:v>
                </c:pt>
                <c:pt idx="137">
                  <c:v>11.23</c:v>
                </c:pt>
                <c:pt idx="138">
                  <c:v>10.66</c:v>
                </c:pt>
                <c:pt idx="139">
                  <c:v>10.24</c:v>
                </c:pt>
                <c:pt idx="140">
                  <c:v>10.08</c:v>
                </c:pt>
                <c:pt idx="141">
                  <c:v>10.050000000000001</c:v>
                </c:pt>
                <c:pt idx="142">
                  <c:v>10.08</c:v>
                </c:pt>
                <c:pt idx="143">
                  <c:v>8.98</c:v>
                </c:pt>
                <c:pt idx="144">
                  <c:v>9.4499999999999993</c:v>
                </c:pt>
                <c:pt idx="145">
                  <c:v>9.5299999999999994</c:v>
                </c:pt>
                <c:pt idx="146">
                  <c:v>9.56</c:v>
                </c:pt>
                <c:pt idx="147">
                  <c:v>9.59</c:v>
                </c:pt>
                <c:pt idx="148">
                  <c:v>0</c:v>
                </c:pt>
                <c:pt idx="149">
                  <c:v>9.64</c:v>
                </c:pt>
                <c:pt idx="150">
                  <c:v>9.76</c:v>
                </c:pt>
                <c:pt idx="151">
                  <c:v>10.23</c:v>
                </c:pt>
                <c:pt idx="152">
                  <c:v>10.58</c:v>
                </c:pt>
                <c:pt idx="153">
                  <c:v>10.56</c:v>
                </c:pt>
                <c:pt idx="154">
                  <c:v>10.67</c:v>
                </c:pt>
                <c:pt idx="155">
                  <c:v>10.85</c:v>
                </c:pt>
                <c:pt idx="156">
                  <c:v>11.09</c:v>
                </c:pt>
                <c:pt idx="157">
                  <c:v>11.29</c:v>
                </c:pt>
                <c:pt idx="158">
                  <c:v>11.77</c:v>
                </c:pt>
                <c:pt idx="159">
                  <c:v>12.17</c:v>
                </c:pt>
                <c:pt idx="160">
                  <c:v>12.25</c:v>
                </c:pt>
                <c:pt idx="161">
                  <c:v>12.15</c:v>
                </c:pt>
                <c:pt idx="162">
                  <c:v>12.18</c:v>
                </c:pt>
                <c:pt idx="163">
                  <c:v>12.25</c:v>
                </c:pt>
                <c:pt idx="164">
                  <c:v>12.15</c:v>
                </c:pt>
                <c:pt idx="165">
                  <c:v>11.92</c:v>
                </c:pt>
                <c:pt idx="166">
                  <c:v>11.75</c:v>
                </c:pt>
                <c:pt idx="167">
                  <c:v>0</c:v>
                </c:pt>
                <c:pt idx="168">
                  <c:v>0</c:v>
                </c:pt>
                <c:pt idx="169">
                  <c:v>11.59</c:v>
                </c:pt>
                <c:pt idx="170">
                  <c:v>11.43</c:v>
                </c:pt>
                <c:pt idx="171">
                  <c:v>11.37</c:v>
                </c:pt>
                <c:pt idx="172">
                  <c:v>11.38</c:v>
                </c:pt>
                <c:pt idx="173">
                  <c:v>11.48</c:v>
                </c:pt>
                <c:pt idx="174">
                  <c:v>11.71</c:v>
                </c:pt>
                <c:pt idx="175">
                  <c:v>12.02</c:v>
                </c:pt>
                <c:pt idx="176">
                  <c:v>12.3</c:v>
                </c:pt>
                <c:pt idx="177">
                  <c:v>12.69</c:v>
                </c:pt>
                <c:pt idx="178">
                  <c:v>12.87</c:v>
                </c:pt>
                <c:pt idx="179">
                  <c:v>12.78</c:v>
                </c:pt>
                <c:pt idx="180">
                  <c:v>12.63</c:v>
                </c:pt>
                <c:pt idx="181">
                  <c:v>12.52</c:v>
                </c:pt>
                <c:pt idx="182">
                  <c:v>12.41</c:v>
                </c:pt>
                <c:pt idx="183">
                  <c:v>12.16</c:v>
                </c:pt>
                <c:pt idx="184">
                  <c:v>11.64</c:v>
                </c:pt>
                <c:pt idx="185">
                  <c:v>11.02</c:v>
                </c:pt>
                <c:pt idx="186">
                  <c:v>10.76</c:v>
                </c:pt>
                <c:pt idx="187">
                  <c:v>0</c:v>
                </c:pt>
                <c:pt idx="188">
                  <c:v>0</c:v>
                </c:pt>
                <c:pt idx="189">
                  <c:v>10.35</c:v>
                </c:pt>
                <c:pt idx="190">
                  <c:v>9.85</c:v>
                </c:pt>
                <c:pt idx="191">
                  <c:v>9.9600000000000009</c:v>
                </c:pt>
                <c:pt idx="192">
                  <c:v>9.83</c:v>
                </c:pt>
                <c:pt idx="193">
                  <c:v>9.6300000000000008</c:v>
                </c:pt>
                <c:pt idx="194">
                  <c:v>9.48</c:v>
                </c:pt>
                <c:pt idx="195">
                  <c:v>9.48</c:v>
                </c:pt>
                <c:pt idx="196">
                  <c:v>9.6199999999999992</c:v>
                </c:pt>
                <c:pt idx="197">
                  <c:v>9.91</c:v>
                </c:pt>
                <c:pt idx="198">
                  <c:v>10.01</c:v>
                </c:pt>
                <c:pt idx="199">
                  <c:v>10.02</c:v>
                </c:pt>
                <c:pt idx="200">
                  <c:v>9.8800000000000008</c:v>
                </c:pt>
                <c:pt idx="201">
                  <c:v>9.77</c:v>
                </c:pt>
                <c:pt idx="202">
                  <c:v>9.6999999999999993</c:v>
                </c:pt>
                <c:pt idx="203">
                  <c:v>9.75</c:v>
                </c:pt>
                <c:pt idx="204">
                  <c:v>9.8800000000000008</c:v>
                </c:pt>
                <c:pt idx="205">
                  <c:v>10.09</c:v>
                </c:pt>
                <c:pt idx="206">
                  <c:v>10.37</c:v>
                </c:pt>
                <c:pt idx="207">
                  <c:v>10.89</c:v>
                </c:pt>
                <c:pt idx="208">
                  <c:v>11.44</c:v>
                </c:pt>
                <c:pt idx="209">
                  <c:v>12.15</c:v>
                </c:pt>
                <c:pt idx="210">
                  <c:v>12.67</c:v>
                </c:pt>
                <c:pt idx="211">
                  <c:v>12.84</c:v>
                </c:pt>
                <c:pt idx="212">
                  <c:v>12.76</c:v>
                </c:pt>
                <c:pt idx="213">
                  <c:v>12.7</c:v>
                </c:pt>
                <c:pt idx="214">
                  <c:v>12.68</c:v>
                </c:pt>
                <c:pt idx="215">
                  <c:v>12.68</c:v>
                </c:pt>
                <c:pt idx="216">
                  <c:v>12.67</c:v>
                </c:pt>
                <c:pt idx="217">
                  <c:v>12.86</c:v>
                </c:pt>
                <c:pt idx="218">
                  <c:v>12.9</c:v>
                </c:pt>
                <c:pt idx="219">
                  <c:v>12.79</c:v>
                </c:pt>
                <c:pt idx="220">
                  <c:v>12.79</c:v>
                </c:pt>
                <c:pt idx="221">
                  <c:v>12.82</c:v>
                </c:pt>
                <c:pt idx="222">
                  <c:v>12.89</c:v>
                </c:pt>
                <c:pt idx="223">
                  <c:v>13.17</c:v>
                </c:pt>
                <c:pt idx="224">
                  <c:v>13.44</c:v>
                </c:pt>
                <c:pt idx="225">
                  <c:v>13.6</c:v>
                </c:pt>
                <c:pt idx="226">
                  <c:v>14.03</c:v>
                </c:pt>
                <c:pt idx="227">
                  <c:v>14.49</c:v>
                </c:pt>
                <c:pt idx="228">
                  <c:v>14.29</c:v>
                </c:pt>
                <c:pt idx="229">
                  <c:v>14.09</c:v>
                </c:pt>
                <c:pt idx="230">
                  <c:v>13.97</c:v>
                </c:pt>
                <c:pt idx="231">
                  <c:v>13.88</c:v>
                </c:pt>
                <c:pt idx="232">
                  <c:v>13.74</c:v>
                </c:pt>
                <c:pt idx="233">
                  <c:v>13.61</c:v>
                </c:pt>
                <c:pt idx="234">
                  <c:v>13.67</c:v>
                </c:pt>
                <c:pt idx="235">
                  <c:v>13.86</c:v>
                </c:pt>
                <c:pt idx="236">
                  <c:v>13.88</c:v>
                </c:pt>
                <c:pt idx="237">
                  <c:v>14.06</c:v>
                </c:pt>
                <c:pt idx="238">
                  <c:v>0</c:v>
                </c:pt>
                <c:pt idx="239">
                  <c:v>14.65</c:v>
                </c:pt>
                <c:pt idx="240">
                  <c:v>14.7</c:v>
                </c:pt>
                <c:pt idx="241">
                  <c:v>15.04</c:v>
                </c:pt>
                <c:pt idx="242">
                  <c:v>15.1</c:v>
                </c:pt>
                <c:pt idx="243">
                  <c:v>15.08</c:v>
                </c:pt>
                <c:pt idx="244">
                  <c:v>15</c:v>
                </c:pt>
                <c:pt idx="245">
                  <c:v>15.01</c:v>
                </c:pt>
                <c:pt idx="246">
                  <c:v>15.04</c:v>
                </c:pt>
                <c:pt idx="247">
                  <c:v>15.16</c:v>
                </c:pt>
                <c:pt idx="248">
                  <c:v>15.13</c:v>
                </c:pt>
                <c:pt idx="249">
                  <c:v>15.1</c:v>
                </c:pt>
                <c:pt idx="250">
                  <c:v>15.14</c:v>
                </c:pt>
                <c:pt idx="251">
                  <c:v>15.23</c:v>
                </c:pt>
                <c:pt idx="252">
                  <c:v>15.81</c:v>
                </c:pt>
                <c:pt idx="253">
                  <c:v>16.32</c:v>
                </c:pt>
                <c:pt idx="254">
                  <c:v>16.89</c:v>
                </c:pt>
                <c:pt idx="255">
                  <c:v>17.829999999999998</c:v>
                </c:pt>
                <c:pt idx="256">
                  <c:v>18.05</c:v>
                </c:pt>
                <c:pt idx="257">
                  <c:v>18.71</c:v>
                </c:pt>
                <c:pt idx="258">
                  <c:v>19.61</c:v>
                </c:pt>
                <c:pt idx="259">
                  <c:v>19.739999999999998</c:v>
                </c:pt>
                <c:pt idx="260">
                  <c:v>19.8</c:v>
                </c:pt>
                <c:pt idx="261">
                  <c:v>19.8</c:v>
                </c:pt>
                <c:pt idx="262">
                  <c:v>19.46</c:v>
                </c:pt>
                <c:pt idx="263">
                  <c:v>19.29</c:v>
                </c:pt>
                <c:pt idx="264">
                  <c:v>19.27</c:v>
                </c:pt>
                <c:pt idx="265">
                  <c:v>19.77</c:v>
                </c:pt>
                <c:pt idx="266">
                  <c:v>19.63</c:v>
                </c:pt>
                <c:pt idx="267">
                  <c:v>19.68</c:v>
                </c:pt>
                <c:pt idx="268">
                  <c:v>19.920000000000002</c:v>
                </c:pt>
                <c:pt idx="269">
                  <c:v>19.920000000000002</c:v>
                </c:pt>
                <c:pt idx="270">
                  <c:v>19.78</c:v>
                </c:pt>
                <c:pt idx="271">
                  <c:v>19.63</c:v>
                </c:pt>
                <c:pt idx="272">
                  <c:v>19.149999999999999</c:v>
                </c:pt>
                <c:pt idx="273">
                  <c:v>0</c:v>
                </c:pt>
                <c:pt idx="274">
                  <c:v>18.75</c:v>
                </c:pt>
                <c:pt idx="275">
                  <c:v>17.87</c:v>
                </c:pt>
                <c:pt idx="276">
                  <c:v>17.489999999999998</c:v>
                </c:pt>
                <c:pt idx="277">
                  <c:v>16.93</c:v>
                </c:pt>
                <c:pt idx="278">
                  <c:v>16.8</c:v>
                </c:pt>
                <c:pt idx="279">
                  <c:v>16.63</c:v>
                </c:pt>
                <c:pt idx="280">
                  <c:v>16.559999999999999</c:v>
                </c:pt>
                <c:pt idx="281">
                  <c:v>16.420000000000002</c:v>
                </c:pt>
                <c:pt idx="282">
                  <c:v>16.579999999999998</c:v>
                </c:pt>
                <c:pt idx="283">
                  <c:v>16.920000000000002</c:v>
                </c:pt>
                <c:pt idx="284">
                  <c:v>17.14</c:v>
                </c:pt>
                <c:pt idx="285">
                  <c:v>17.25</c:v>
                </c:pt>
                <c:pt idx="286">
                  <c:v>17.420000000000002</c:v>
                </c:pt>
                <c:pt idx="287">
                  <c:v>17.55</c:v>
                </c:pt>
                <c:pt idx="288">
                  <c:v>17.559999999999999</c:v>
                </c:pt>
                <c:pt idx="289">
                  <c:v>17.48</c:v>
                </c:pt>
                <c:pt idx="290">
                  <c:v>16.97</c:v>
                </c:pt>
                <c:pt idx="291">
                  <c:v>16.52</c:v>
                </c:pt>
                <c:pt idx="292">
                  <c:v>16.079999999999998</c:v>
                </c:pt>
                <c:pt idx="293">
                  <c:v>15.8</c:v>
                </c:pt>
                <c:pt idx="294">
                  <c:v>15.59</c:v>
                </c:pt>
                <c:pt idx="295">
                  <c:v>15.46</c:v>
                </c:pt>
                <c:pt idx="296">
                  <c:v>15.2</c:v>
                </c:pt>
                <c:pt idx="297">
                  <c:v>14.77</c:v>
                </c:pt>
                <c:pt idx="298">
                  <c:v>14.32</c:v>
                </c:pt>
                <c:pt idx="299">
                  <c:v>14.25</c:v>
                </c:pt>
                <c:pt idx="300">
                  <c:v>14.23</c:v>
                </c:pt>
                <c:pt idx="301">
                  <c:v>14.41</c:v>
                </c:pt>
                <c:pt idx="302">
                  <c:v>14.39</c:v>
                </c:pt>
                <c:pt idx="303">
                  <c:v>14.16</c:v>
                </c:pt>
                <c:pt idx="304">
                  <c:v>14</c:v>
                </c:pt>
                <c:pt idx="305">
                  <c:v>13.8</c:v>
                </c:pt>
                <c:pt idx="306">
                  <c:v>13.66</c:v>
                </c:pt>
                <c:pt idx="307">
                  <c:v>13.81</c:v>
                </c:pt>
                <c:pt idx="308">
                  <c:v>14.02</c:v>
                </c:pt>
                <c:pt idx="309">
                  <c:v>14.23</c:v>
                </c:pt>
                <c:pt idx="310">
                  <c:v>0</c:v>
                </c:pt>
                <c:pt idx="311">
                  <c:v>14.11</c:v>
                </c:pt>
                <c:pt idx="312">
                  <c:v>14.07</c:v>
                </c:pt>
                <c:pt idx="313">
                  <c:v>14.03</c:v>
                </c:pt>
                <c:pt idx="314">
                  <c:v>13.92</c:v>
                </c:pt>
                <c:pt idx="315">
                  <c:v>13.88</c:v>
                </c:pt>
                <c:pt idx="316">
                  <c:v>13.85</c:v>
                </c:pt>
                <c:pt idx="317">
                  <c:v>14.08</c:v>
                </c:pt>
                <c:pt idx="318">
                  <c:v>14.39</c:v>
                </c:pt>
                <c:pt idx="319">
                  <c:v>14.6</c:v>
                </c:pt>
                <c:pt idx="320">
                  <c:v>14.64</c:v>
                </c:pt>
                <c:pt idx="321">
                  <c:v>14.67</c:v>
                </c:pt>
                <c:pt idx="322">
                  <c:v>14.83</c:v>
                </c:pt>
                <c:pt idx="323">
                  <c:v>14.89</c:v>
                </c:pt>
                <c:pt idx="324">
                  <c:v>14.74</c:v>
                </c:pt>
                <c:pt idx="325">
                  <c:v>14.61</c:v>
                </c:pt>
                <c:pt idx="326">
                  <c:v>14.49</c:v>
                </c:pt>
                <c:pt idx="327">
                  <c:v>14.46</c:v>
                </c:pt>
                <c:pt idx="328">
                  <c:v>14.43</c:v>
                </c:pt>
                <c:pt idx="329">
                  <c:v>14.49</c:v>
                </c:pt>
                <c:pt idx="330">
                  <c:v>14.61</c:v>
                </c:pt>
                <c:pt idx="331">
                  <c:v>14.92</c:v>
                </c:pt>
                <c:pt idx="332">
                  <c:v>15.31</c:v>
                </c:pt>
                <c:pt idx="333">
                  <c:v>15.86</c:v>
                </c:pt>
                <c:pt idx="334">
                  <c:v>16.149999999999999</c:v>
                </c:pt>
                <c:pt idx="335">
                  <c:v>16.27</c:v>
                </c:pt>
                <c:pt idx="336">
                  <c:v>16.46</c:v>
                </c:pt>
                <c:pt idx="337">
                  <c:v>0</c:v>
                </c:pt>
                <c:pt idx="338">
                  <c:v>16.89</c:v>
                </c:pt>
                <c:pt idx="339">
                  <c:v>17.48</c:v>
                </c:pt>
                <c:pt idx="340">
                  <c:v>17.54</c:v>
                </c:pt>
                <c:pt idx="341">
                  <c:v>17.18</c:v>
                </c:pt>
                <c:pt idx="342">
                  <c:v>16.32</c:v>
                </c:pt>
                <c:pt idx="343">
                  <c:v>0</c:v>
                </c:pt>
                <c:pt idx="344">
                  <c:v>0</c:v>
                </c:pt>
                <c:pt idx="345">
                  <c:v>14.7</c:v>
                </c:pt>
                <c:pt idx="346">
                  <c:v>14.18</c:v>
                </c:pt>
                <c:pt idx="347">
                  <c:v>13.64</c:v>
                </c:pt>
                <c:pt idx="348">
                  <c:v>13.12</c:v>
                </c:pt>
                <c:pt idx="349">
                  <c:v>12.95</c:v>
                </c:pt>
                <c:pt idx="350">
                  <c:v>12.77</c:v>
                </c:pt>
                <c:pt idx="351">
                  <c:v>0</c:v>
                </c:pt>
                <c:pt idx="352">
                  <c:v>12.47</c:v>
                </c:pt>
                <c:pt idx="353">
                  <c:v>12.07</c:v>
                </c:pt>
                <c:pt idx="354">
                  <c:v>12.24</c:v>
                </c:pt>
                <c:pt idx="355">
                  <c:v>12.32</c:v>
                </c:pt>
                <c:pt idx="356">
                  <c:v>12.25</c:v>
                </c:pt>
                <c:pt idx="357">
                  <c:v>12.27</c:v>
                </c:pt>
                <c:pt idx="358">
                  <c:v>12.51</c:v>
                </c:pt>
                <c:pt idx="359">
                  <c:v>13.37</c:v>
                </c:pt>
                <c:pt idx="360">
                  <c:v>13.91</c:v>
                </c:pt>
                <c:pt idx="361">
                  <c:v>14.4</c:v>
                </c:pt>
                <c:pt idx="362">
                  <c:v>14.35</c:v>
                </c:pt>
                <c:pt idx="363">
                  <c:v>14.45</c:v>
                </c:pt>
                <c:pt idx="364">
                  <c:v>14.4</c:v>
                </c:pt>
                <c:pt idx="365">
                  <c:v>14.39</c:v>
                </c:pt>
                <c:pt idx="366">
                  <c:v>14.46</c:v>
                </c:pt>
                <c:pt idx="367">
                  <c:v>14.64</c:v>
                </c:pt>
                <c:pt idx="368">
                  <c:v>15.09</c:v>
                </c:pt>
                <c:pt idx="369">
                  <c:v>15.52</c:v>
                </c:pt>
                <c:pt idx="370">
                  <c:v>15.81</c:v>
                </c:pt>
                <c:pt idx="371">
                  <c:v>15.96</c:v>
                </c:pt>
                <c:pt idx="372">
                  <c:v>15.92</c:v>
                </c:pt>
                <c:pt idx="373">
                  <c:v>16.05</c:v>
                </c:pt>
                <c:pt idx="374">
                  <c:v>16.100000000000001</c:v>
                </c:pt>
                <c:pt idx="375">
                  <c:v>16.05</c:v>
                </c:pt>
                <c:pt idx="376">
                  <c:v>15.91</c:v>
                </c:pt>
                <c:pt idx="377">
                  <c:v>0</c:v>
                </c:pt>
                <c:pt idx="378">
                  <c:v>15.87</c:v>
                </c:pt>
                <c:pt idx="379">
                  <c:v>15.69</c:v>
                </c:pt>
                <c:pt idx="380">
                  <c:v>15.57</c:v>
                </c:pt>
                <c:pt idx="381">
                  <c:v>15.55</c:v>
                </c:pt>
                <c:pt idx="382">
                  <c:v>15.44</c:v>
                </c:pt>
                <c:pt idx="383">
                  <c:v>15.48</c:v>
                </c:pt>
                <c:pt idx="384">
                  <c:v>15.58</c:v>
                </c:pt>
                <c:pt idx="385">
                  <c:v>15.71</c:v>
                </c:pt>
                <c:pt idx="386">
                  <c:v>15.77</c:v>
                </c:pt>
                <c:pt idx="387">
                  <c:v>15.82</c:v>
                </c:pt>
                <c:pt idx="388">
                  <c:v>15.74</c:v>
                </c:pt>
                <c:pt idx="389">
                  <c:v>15.61</c:v>
                </c:pt>
                <c:pt idx="390">
                  <c:v>15.38</c:v>
                </c:pt>
                <c:pt idx="391">
                  <c:v>15.04</c:v>
                </c:pt>
                <c:pt idx="392">
                  <c:v>13.92</c:v>
                </c:pt>
                <c:pt idx="393">
                  <c:v>13.07</c:v>
                </c:pt>
                <c:pt idx="394">
                  <c:v>12.35</c:v>
                </c:pt>
                <c:pt idx="395">
                  <c:v>0</c:v>
                </c:pt>
                <c:pt idx="396">
                  <c:v>0</c:v>
                </c:pt>
                <c:pt idx="397">
                  <c:v>12.37</c:v>
                </c:pt>
                <c:pt idx="398">
                  <c:v>12.19</c:v>
                </c:pt>
                <c:pt idx="399">
                  <c:v>11.92</c:v>
                </c:pt>
                <c:pt idx="400">
                  <c:v>11.62</c:v>
                </c:pt>
                <c:pt idx="401">
                  <c:v>11.38</c:v>
                </c:pt>
                <c:pt idx="402">
                  <c:v>11.15</c:v>
                </c:pt>
                <c:pt idx="403">
                  <c:v>10.77</c:v>
                </c:pt>
                <c:pt idx="404">
                  <c:v>10.58</c:v>
                </c:pt>
                <c:pt idx="405">
                  <c:v>10.5</c:v>
                </c:pt>
                <c:pt idx="406">
                  <c:v>10.45</c:v>
                </c:pt>
                <c:pt idx="407">
                  <c:v>10.55</c:v>
                </c:pt>
                <c:pt idx="408">
                  <c:v>10.76</c:v>
                </c:pt>
                <c:pt idx="409">
                  <c:v>12.99</c:v>
                </c:pt>
                <c:pt idx="410">
                  <c:v>12.64</c:v>
                </c:pt>
                <c:pt idx="411">
                  <c:v>12.78</c:v>
                </c:pt>
                <c:pt idx="412">
                  <c:v>13.37</c:v>
                </c:pt>
                <c:pt idx="413">
                  <c:v>13.24</c:v>
                </c:pt>
                <c:pt idx="414">
                  <c:v>13.2</c:v>
                </c:pt>
                <c:pt idx="415">
                  <c:v>13.01</c:v>
                </c:pt>
                <c:pt idx="416">
                  <c:v>13.01</c:v>
                </c:pt>
                <c:pt idx="417">
                  <c:v>12.93</c:v>
                </c:pt>
                <c:pt idx="418">
                  <c:v>13.33</c:v>
                </c:pt>
                <c:pt idx="419">
                  <c:v>13.84</c:v>
                </c:pt>
                <c:pt idx="420">
                  <c:v>13.97</c:v>
                </c:pt>
                <c:pt idx="421">
                  <c:v>14.33</c:v>
                </c:pt>
                <c:pt idx="422">
                  <c:v>14.89</c:v>
                </c:pt>
                <c:pt idx="423">
                  <c:v>15.12</c:v>
                </c:pt>
                <c:pt idx="424">
                  <c:v>15.36</c:v>
                </c:pt>
                <c:pt idx="425">
                  <c:v>15.35</c:v>
                </c:pt>
                <c:pt idx="426">
                  <c:v>15.23</c:v>
                </c:pt>
                <c:pt idx="427">
                  <c:v>15.1</c:v>
                </c:pt>
                <c:pt idx="428">
                  <c:v>14.77</c:v>
                </c:pt>
                <c:pt idx="429">
                  <c:v>14.52</c:v>
                </c:pt>
                <c:pt idx="430">
                  <c:v>14.35</c:v>
                </c:pt>
                <c:pt idx="431">
                  <c:v>14.33</c:v>
                </c:pt>
                <c:pt idx="432">
                  <c:v>14.25</c:v>
                </c:pt>
                <c:pt idx="433">
                  <c:v>14.07</c:v>
                </c:pt>
                <c:pt idx="434">
                  <c:v>13.78</c:v>
                </c:pt>
              </c:numCache>
            </c:numRef>
          </c:val>
          <c:smooth val="0"/>
        </c:ser>
        <c:dLbls>
          <c:showLegendKey val="0"/>
          <c:showVal val="0"/>
          <c:showCatName val="0"/>
          <c:showSerName val="0"/>
          <c:showPercent val="0"/>
          <c:showBubbleSize val="0"/>
        </c:dLbls>
        <c:marker val="1"/>
        <c:smooth val="0"/>
        <c:axId val="229643008"/>
        <c:axId val="229644544"/>
      </c:lineChart>
      <c:dateAx>
        <c:axId val="229643008"/>
        <c:scaling>
          <c:orientation val="minMax"/>
        </c:scaling>
        <c:delete val="0"/>
        <c:axPos val="b"/>
        <c:numFmt formatCode="yyyy\-mm\-dd;@" sourceLinked="1"/>
        <c:majorTickMark val="out"/>
        <c:minorTickMark val="in"/>
        <c:tickLblPos val="nextTo"/>
        <c:crossAx val="229644544"/>
        <c:crosses val="autoZero"/>
        <c:auto val="1"/>
        <c:lblOffset val="100"/>
        <c:baseTimeUnit val="days"/>
        <c:majorUnit val="1"/>
        <c:majorTimeUnit val="years"/>
        <c:minorUnit val="3"/>
        <c:minorTimeUnit val="months"/>
      </c:dateAx>
      <c:valAx>
        <c:axId val="229644544"/>
        <c:scaling>
          <c:orientation val="minMax"/>
        </c:scaling>
        <c:delete val="0"/>
        <c:axPos val="l"/>
        <c:numFmt formatCode="###,###,###,###,##0.00" sourceLinked="1"/>
        <c:majorTickMark val="none"/>
        <c:minorTickMark val="none"/>
        <c:tickLblPos val="nextTo"/>
        <c:crossAx val="229643008"/>
        <c:crosses val="autoZero"/>
        <c:crossBetween val="between"/>
      </c:val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猪肉价格及生猪存栏!$I$1</c:f>
              <c:strCache>
                <c:ptCount val="1"/>
                <c:pt idx="0">
                  <c:v>22省市仔猪平均价</c:v>
                </c:pt>
              </c:strCache>
            </c:strRef>
          </c:tx>
          <c:marker>
            <c:symbol val="none"/>
          </c:marker>
          <c:cat>
            <c:numRef>
              <c:f>猪肉价格及生猪存栏!$H$5:$H$446</c:f>
              <c:numCache>
                <c:formatCode>yyyy\-mm\-dd;@</c:formatCode>
                <c:ptCount val="442"/>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pt idx="426">
                  <c:v>41887</c:v>
                </c:pt>
                <c:pt idx="427">
                  <c:v>41894</c:v>
                </c:pt>
                <c:pt idx="428">
                  <c:v>41901</c:v>
                </c:pt>
                <c:pt idx="429">
                  <c:v>41908</c:v>
                </c:pt>
                <c:pt idx="430">
                  <c:v>41915</c:v>
                </c:pt>
                <c:pt idx="431">
                  <c:v>41922</c:v>
                </c:pt>
                <c:pt idx="432">
                  <c:v>41929</c:v>
                </c:pt>
                <c:pt idx="433">
                  <c:v>41936</c:v>
                </c:pt>
                <c:pt idx="434">
                  <c:v>41943</c:v>
                </c:pt>
              </c:numCache>
            </c:numRef>
          </c:cat>
          <c:val>
            <c:numRef>
              <c:f>猪肉价格及生猪存栏!$I$5:$I$446</c:f>
              <c:numCache>
                <c:formatCode>###,###,###,###,##0.00</c:formatCode>
                <c:ptCount val="442"/>
                <c:pt idx="0">
                  <c:v>8.84</c:v>
                </c:pt>
                <c:pt idx="1">
                  <c:v>8.66</c:v>
                </c:pt>
                <c:pt idx="2">
                  <c:v>8.5960000000000001</c:v>
                </c:pt>
                <c:pt idx="3">
                  <c:v>9.19</c:v>
                </c:pt>
                <c:pt idx="4">
                  <c:v>12.518000000000001</c:v>
                </c:pt>
                <c:pt idx="5">
                  <c:v>13.231999999999999</c:v>
                </c:pt>
                <c:pt idx="6">
                  <c:v>13.032</c:v>
                </c:pt>
                <c:pt idx="7">
                  <c:v>12.708</c:v>
                </c:pt>
                <c:pt idx="8">
                  <c:v>12.456</c:v>
                </c:pt>
                <c:pt idx="9">
                  <c:v>12.682</c:v>
                </c:pt>
                <c:pt idx="10">
                  <c:v>12.682</c:v>
                </c:pt>
                <c:pt idx="11">
                  <c:v>13.4</c:v>
                </c:pt>
                <c:pt idx="12">
                  <c:v>13.391999999999999</c:v>
                </c:pt>
                <c:pt idx="13">
                  <c:v>14.054</c:v>
                </c:pt>
                <c:pt idx="14">
                  <c:v>14.933999999999999</c:v>
                </c:pt>
                <c:pt idx="15">
                  <c:v>15.667999999999999</c:v>
                </c:pt>
                <c:pt idx="16">
                  <c:v>16.462</c:v>
                </c:pt>
                <c:pt idx="17">
                  <c:v>16.38</c:v>
                </c:pt>
                <c:pt idx="18">
                  <c:v>16.012</c:v>
                </c:pt>
                <c:pt idx="19">
                  <c:v>16.481999999999999</c:v>
                </c:pt>
                <c:pt idx="20">
                  <c:v>17.07</c:v>
                </c:pt>
                <c:pt idx="21">
                  <c:v>17.135999999999999</c:v>
                </c:pt>
                <c:pt idx="22">
                  <c:v>16.783999999999999</c:v>
                </c:pt>
                <c:pt idx="23">
                  <c:v>16.349</c:v>
                </c:pt>
                <c:pt idx="24">
                  <c:v>16.805</c:v>
                </c:pt>
                <c:pt idx="25">
                  <c:v>16.263000000000002</c:v>
                </c:pt>
                <c:pt idx="26">
                  <c:v>15.877000000000001</c:v>
                </c:pt>
                <c:pt idx="27">
                  <c:v>17.013999999999999</c:v>
                </c:pt>
                <c:pt idx="28">
                  <c:v>16.253</c:v>
                </c:pt>
                <c:pt idx="29">
                  <c:v>17.045000000000002</c:v>
                </c:pt>
                <c:pt idx="30">
                  <c:v>16.574000000000002</c:v>
                </c:pt>
                <c:pt idx="31">
                  <c:v>17.013999999999999</c:v>
                </c:pt>
                <c:pt idx="32">
                  <c:v>17.254000000000001</c:v>
                </c:pt>
                <c:pt idx="33">
                  <c:v>17.707000000000001</c:v>
                </c:pt>
                <c:pt idx="34">
                  <c:v>18.710999999999999</c:v>
                </c:pt>
                <c:pt idx="35">
                  <c:v>21.186</c:v>
                </c:pt>
                <c:pt idx="36">
                  <c:v>21.45</c:v>
                </c:pt>
                <c:pt idx="37">
                  <c:v>22.547000000000001</c:v>
                </c:pt>
                <c:pt idx="38">
                  <c:v>21.431999999999999</c:v>
                </c:pt>
                <c:pt idx="39">
                  <c:v>22.108000000000001</c:v>
                </c:pt>
                <c:pt idx="40">
                  <c:v>21.88</c:v>
                </c:pt>
                <c:pt idx="41">
                  <c:v>22.312000000000001</c:v>
                </c:pt>
                <c:pt idx="42">
                  <c:v>24.231000000000002</c:v>
                </c:pt>
                <c:pt idx="43">
                  <c:v>24.51</c:v>
                </c:pt>
                <c:pt idx="44">
                  <c:v>26.303999999999998</c:v>
                </c:pt>
                <c:pt idx="45">
                  <c:v>28.963000000000001</c:v>
                </c:pt>
                <c:pt idx="46">
                  <c:v>30.466999999999999</c:v>
                </c:pt>
                <c:pt idx="47">
                  <c:v>31.515999999999998</c:v>
                </c:pt>
                <c:pt idx="48">
                  <c:v>31.475999999999999</c:v>
                </c:pt>
                <c:pt idx="49">
                  <c:v>29.692</c:v>
                </c:pt>
                <c:pt idx="50">
                  <c:v>29.478999999999999</c:v>
                </c:pt>
                <c:pt idx="51">
                  <c:v>27.864000000000001</c:v>
                </c:pt>
                <c:pt idx="52">
                  <c:v>27.568000000000001</c:v>
                </c:pt>
                <c:pt idx="53">
                  <c:v>27.928999999999998</c:v>
                </c:pt>
                <c:pt idx="54">
                  <c:v>26.670999999999999</c:v>
                </c:pt>
                <c:pt idx="55">
                  <c:v>27.167999999999999</c:v>
                </c:pt>
                <c:pt idx="56">
                  <c:v>27.12</c:v>
                </c:pt>
                <c:pt idx="57">
                  <c:v>27.666</c:v>
                </c:pt>
                <c:pt idx="58">
                  <c:v>27.331</c:v>
                </c:pt>
                <c:pt idx="59">
                  <c:v>28.341999999999999</c:v>
                </c:pt>
                <c:pt idx="60">
                  <c:v>30.518000000000001</c:v>
                </c:pt>
                <c:pt idx="61">
                  <c:v>28.838999999999999</c:v>
                </c:pt>
                <c:pt idx="62">
                  <c:v>31.561</c:v>
                </c:pt>
                <c:pt idx="63">
                  <c:v>31.945</c:v>
                </c:pt>
                <c:pt idx="64">
                  <c:v>33.345999999999997</c:v>
                </c:pt>
                <c:pt idx="65">
                  <c:v>33.313000000000002</c:v>
                </c:pt>
                <c:pt idx="66">
                  <c:v>32.435000000000002</c:v>
                </c:pt>
                <c:pt idx="67">
                  <c:v>33.869</c:v>
                </c:pt>
                <c:pt idx="68">
                  <c:v>32.671999999999997</c:v>
                </c:pt>
                <c:pt idx="69">
                  <c:v>33.561</c:v>
                </c:pt>
                <c:pt idx="70">
                  <c:v>33.609000000000002</c:v>
                </c:pt>
                <c:pt idx="71">
                  <c:v>37.725999999999999</c:v>
                </c:pt>
                <c:pt idx="72">
                  <c:v>40.627000000000002</c:v>
                </c:pt>
                <c:pt idx="73">
                  <c:v>41.603999999999999</c:v>
                </c:pt>
                <c:pt idx="74">
                  <c:v>45.762</c:v>
                </c:pt>
                <c:pt idx="75">
                  <c:v>45.350999999999999</c:v>
                </c:pt>
                <c:pt idx="76">
                  <c:v>48.838000000000001</c:v>
                </c:pt>
                <c:pt idx="77">
                  <c:v>47.512999999999998</c:v>
                </c:pt>
                <c:pt idx="78">
                  <c:v>47.972999999999999</c:v>
                </c:pt>
                <c:pt idx="79">
                  <c:v>46.448999999999998</c:v>
                </c:pt>
                <c:pt idx="80">
                  <c:v>45.59</c:v>
                </c:pt>
                <c:pt idx="81">
                  <c:v>44.595999999999997</c:v>
                </c:pt>
                <c:pt idx="82">
                  <c:v>40.624000000000002</c:v>
                </c:pt>
                <c:pt idx="83">
                  <c:v>39.188000000000002</c:v>
                </c:pt>
                <c:pt idx="84">
                  <c:v>39.161999999999999</c:v>
                </c:pt>
                <c:pt idx="85">
                  <c:v>40.68</c:v>
                </c:pt>
                <c:pt idx="86">
                  <c:v>39.56</c:v>
                </c:pt>
                <c:pt idx="87">
                  <c:v>0</c:v>
                </c:pt>
                <c:pt idx="88">
                  <c:v>39.65</c:v>
                </c:pt>
                <c:pt idx="89">
                  <c:v>0</c:v>
                </c:pt>
                <c:pt idx="90">
                  <c:v>39.01</c:v>
                </c:pt>
                <c:pt idx="91">
                  <c:v>38.93</c:v>
                </c:pt>
                <c:pt idx="92">
                  <c:v>0</c:v>
                </c:pt>
                <c:pt idx="93">
                  <c:v>39.25</c:v>
                </c:pt>
                <c:pt idx="94">
                  <c:v>0</c:v>
                </c:pt>
                <c:pt idx="95">
                  <c:v>37.79</c:v>
                </c:pt>
                <c:pt idx="96">
                  <c:v>35.729999999999997</c:v>
                </c:pt>
                <c:pt idx="97">
                  <c:v>33.79</c:v>
                </c:pt>
                <c:pt idx="98">
                  <c:v>32.44</c:v>
                </c:pt>
                <c:pt idx="99">
                  <c:v>32.17</c:v>
                </c:pt>
                <c:pt idx="100">
                  <c:v>30.75</c:v>
                </c:pt>
                <c:pt idx="101">
                  <c:v>29.47</c:v>
                </c:pt>
                <c:pt idx="102">
                  <c:v>29.45</c:v>
                </c:pt>
                <c:pt idx="103">
                  <c:v>28.23</c:v>
                </c:pt>
                <c:pt idx="104">
                  <c:v>27.01</c:v>
                </c:pt>
                <c:pt idx="105">
                  <c:v>24.87</c:v>
                </c:pt>
                <c:pt idx="106">
                  <c:v>23.05</c:v>
                </c:pt>
                <c:pt idx="107">
                  <c:v>0</c:v>
                </c:pt>
                <c:pt idx="108">
                  <c:v>0</c:v>
                </c:pt>
                <c:pt idx="109">
                  <c:v>20.81</c:v>
                </c:pt>
                <c:pt idx="110">
                  <c:v>19.63</c:v>
                </c:pt>
                <c:pt idx="111">
                  <c:v>19.670000000000002</c:v>
                </c:pt>
                <c:pt idx="112">
                  <c:v>19.61</c:v>
                </c:pt>
                <c:pt idx="113">
                  <c:v>19.079999999999998</c:v>
                </c:pt>
                <c:pt idx="114">
                  <c:v>18.260000000000002</c:v>
                </c:pt>
                <c:pt idx="115">
                  <c:v>17.91</c:v>
                </c:pt>
                <c:pt idx="116">
                  <c:v>17.989999999999998</c:v>
                </c:pt>
                <c:pt idx="117">
                  <c:v>0</c:v>
                </c:pt>
                <c:pt idx="118">
                  <c:v>18.73</c:v>
                </c:pt>
                <c:pt idx="119">
                  <c:v>20</c:v>
                </c:pt>
                <c:pt idx="120">
                  <c:v>19.53</c:v>
                </c:pt>
                <c:pt idx="121">
                  <c:v>0</c:v>
                </c:pt>
                <c:pt idx="122">
                  <c:v>20.21</c:v>
                </c:pt>
                <c:pt idx="123">
                  <c:v>0</c:v>
                </c:pt>
                <c:pt idx="124">
                  <c:v>20.52</c:v>
                </c:pt>
                <c:pt idx="125">
                  <c:v>0</c:v>
                </c:pt>
                <c:pt idx="126">
                  <c:v>20.878</c:v>
                </c:pt>
                <c:pt idx="127">
                  <c:v>0</c:v>
                </c:pt>
                <c:pt idx="128">
                  <c:v>21.141999999999999</c:v>
                </c:pt>
                <c:pt idx="129">
                  <c:v>21.998000000000001</c:v>
                </c:pt>
                <c:pt idx="130">
                  <c:v>0</c:v>
                </c:pt>
                <c:pt idx="131">
                  <c:v>22.24</c:v>
                </c:pt>
                <c:pt idx="132">
                  <c:v>21.67</c:v>
                </c:pt>
                <c:pt idx="133">
                  <c:v>21.38</c:v>
                </c:pt>
                <c:pt idx="134">
                  <c:v>21.09</c:v>
                </c:pt>
                <c:pt idx="135">
                  <c:v>20.78</c:v>
                </c:pt>
                <c:pt idx="136">
                  <c:v>0</c:v>
                </c:pt>
                <c:pt idx="137">
                  <c:v>21.11</c:v>
                </c:pt>
                <c:pt idx="138">
                  <c:v>20.75</c:v>
                </c:pt>
                <c:pt idx="139">
                  <c:v>20.7</c:v>
                </c:pt>
                <c:pt idx="140">
                  <c:v>20.2</c:v>
                </c:pt>
                <c:pt idx="141">
                  <c:v>19.670000000000002</c:v>
                </c:pt>
                <c:pt idx="142">
                  <c:v>20.02</c:v>
                </c:pt>
                <c:pt idx="143">
                  <c:v>18.93</c:v>
                </c:pt>
                <c:pt idx="144">
                  <c:v>18.850000000000001</c:v>
                </c:pt>
                <c:pt idx="145">
                  <c:v>18.93</c:v>
                </c:pt>
                <c:pt idx="146">
                  <c:v>18.399999999999999</c:v>
                </c:pt>
                <c:pt idx="147">
                  <c:v>18.04</c:v>
                </c:pt>
                <c:pt idx="148">
                  <c:v>0</c:v>
                </c:pt>
                <c:pt idx="149">
                  <c:v>18.23</c:v>
                </c:pt>
                <c:pt idx="150">
                  <c:v>18.149999999999999</c:v>
                </c:pt>
                <c:pt idx="151">
                  <c:v>18.78</c:v>
                </c:pt>
                <c:pt idx="152">
                  <c:v>19.489999999999998</c:v>
                </c:pt>
                <c:pt idx="153">
                  <c:v>19.39</c:v>
                </c:pt>
                <c:pt idx="154">
                  <c:v>19.72</c:v>
                </c:pt>
                <c:pt idx="155">
                  <c:v>20.07</c:v>
                </c:pt>
                <c:pt idx="156">
                  <c:v>20.54</c:v>
                </c:pt>
                <c:pt idx="157">
                  <c:v>21.27</c:v>
                </c:pt>
                <c:pt idx="158">
                  <c:v>21.88</c:v>
                </c:pt>
                <c:pt idx="159">
                  <c:v>22.44</c:v>
                </c:pt>
                <c:pt idx="160">
                  <c:v>22.75</c:v>
                </c:pt>
                <c:pt idx="161">
                  <c:v>22.7</c:v>
                </c:pt>
                <c:pt idx="162">
                  <c:v>22.81</c:v>
                </c:pt>
                <c:pt idx="163">
                  <c:v>23.51</c:v>
                </c:pt>
                <c:pt idx="164">
                  <c:v>23.48</c:v>
                </c:pt>
                <c:pt idx="165">
                  <c:v>22.21</c:v>
                </c:pt>
                <c:pt idx="166">
                  <c:v>22.09</c:v>
                </c:pt>
                <c:pt idx="167">
                  <c:v>0</c:v>
                </c:pt>
                <c:pt idx="168">
                  <c:v>0</c:v>
                </c:pt>
                <c:pt idx="169">
                  <c:v>21.72</c:v>
                </c:pt>
                <c:pt idx="170">
                  <c:v>21.47</c:v>
                </c:pt>
                <c:pt idx="171">
                  <c:v>21</c:v>
                </c:pt>
                <c:pt idx="172">
                  <c:v>20.68</c:v>
                </c:pt>
                <c:pt idx="173">
                  <c:v>20.61</c:v>
                </c:pt>
                <c:pt idx="174">
                  <c:v>20.72</c:v>
                </c:pt>
                <c:pt idx="175">
                  <c:v>21</c:v>
                </c:pt>
                <c:pt idx="176">
                  <c:v>21.21</c:v>
                </c:pt>
                <c:pt idx="177">
                  <c:v>21.73</c:v>
                </c:pt>
                <c:pt idx="178">
                  <c:v>21</c:v>
                </c:pt>
                <c:pt idx="179">
                  <c:v>21.25</c:v>
                </c:pt>
                <c:pt idx="180">
                  <c:v>20.8</c:v>
                </c:pt>
                <c:pt idx="181">
                  <c:v>21.22</c:v>
                </c:pt>
                <c:pt idx="182">
                  <c:v>20.84</c:v>
                </c:pt>
                <c:pt idx="183">
                  <c:v>20.8</c:v>
                </c:pt>
                <c:pt idx="184">
                  <c:v>20.14</c:v>
                </c:pt>
                <c:pt idx="185">
                  <c:v>18.989999999999998</c:v>
                </c:pt>
                <c:pt idx="186">
                  <c:v>18.649999999999999</c:v>
                </c:pt>
                <c:pt idx="187">
                  <c:v>0</c:v>
                </c:pt>
                <c:pt idx="188">
                  <c:v>0</c:v>
                </c:pt>
                <c:pt idx="189">
                  <c:v>18.489999999999998</c:v>
                </c:pt>
                <c:pt idx="190">
                  <c:v>18.059999999999999</c:v>
                </c:pt>
                <c:pt idx="191">
                  <c:v>18.21</c:v>
                </c:pt>
                <c:pt idx="192">
                  <c:v>18.27</c:v>
                </c:pt>
                <c:pt idx="193">
                  <c:v>18.010000000000002</c:v>
                </c:pt>
                <c:pt idx="194">
                  <c:v>17.46</c:v>
                </c:pt>
                <c:pt idx="195">
                  <c:v>18</c:v>
                </c:pt>
                <c:pt idx="196">
                  <c:v>17.850000000000001</c:v>
                </c:pt>
                <c:pt idx="197">
                  <c:v>18.440000000000001</c:v>
                </c:pt>
                <c:pt idx="198">
                  <c:v>18.77</c:v>
                </c:pt>
                <c:pt idx="199">
                  <c:v>18.57</c:v>
                </c:pt>
                <c:pt idx="200">
                  <c:v>18.38</c:v>
                </c:pt>
                <c:pt idx="201">
                  <c:v>17.68</c:v>
                </c:pt>
                <c:pt idx="202">
                  <c:v>16.86</c:v>
                </c:pt>
                <c:pt idx="203">
                  <c:v>16.79</c:v>
                </c:pt>
                <c:pt idx="204">
                  <c:v>16.63</c:v>
                </c:pt>
                <c:pt idx="205">
                  <c:v>16.850000000000001</c:v>
                </c:pt>
                <c:pt idx="206">
                  <c:v>17.11</c:v>
                </c:pt>
                <c:pt idx="207">
                  <c:v>17.7</c:v>
                </c:pt>
                <c:pt idx="208">
                  <c:v>18.559999999999999</c:v>
                </c:pt>
                <c:pt idx="209">
                  <c:v>18.54</c:v>
                </c:pt>
                <c:pt idx="210">
                  <c:v>19.77</c:v>
                </c:pt>
                <c:pt idx="211">
                  <c:v>20.329999999999998</c:v>
                </c:pt>
                <c:pt idx="212">
                  <c:v>20.83</c:v>
                </c:pt>
                <c:pt idx="213">
                  <c:v>21.42</c:v>
                </c:pt>
                <c:pt idx="214">
                  <c:v>21.35</c:v>
                </c:pt>
                <c:pt idx="215">
                  <c:v>21.3</c:v>
                </c:pt>
                <c:pt idx="216">
                  <c:v>20.41</c:v>
                </c:pt>
                <c:pt idx="217">
                  <c:v>21.05</c:v>
                </c:pt>
                <c:pt idx="218">
                  <c:v>21.45</c:v>
                </c:pt>
                <c:pt idx="219">
                  <c:v>20.45</c:v>
                </c:pt>
                <c:pt idx="220">
                  <c:v>19.66</c:v>
                </c:pt>
                <c:pt idx="221">
                  <c:v>19.78</c:v>
                </c:pt>
                <c:pt idx="222">
                  <c:v>19.63</c:v>
                </c:pt>
                <c:pt idx="223">
                  <c:v>19.89</c:v>
                </c:pt>
                <c:pt idx="224">
                  <c:v>20.65</c:v>
                </c:pt>
                <c:pt idx="225">
                  <c:v>21.06</c:v>
                </c:pt>
                <c:pt idx="226">
                  <c:v>21.04</c:v>
                </c:pt>
                <c:pt idx="227">
                  <c:v>21.51</c:v>
                </c:pt>
                <c:pt idx="228">
                  <c:v>21.09</c:v>
                </c:pt>
                <c:pt idx="229">
                  <c:v>20.56</c:v>
                </c:pt>
                <c:pt idx="230">
                  <c:v>20.440000000000001</c:v>
                </c:pt>
                <c:pt idx="231">
                  <c:v>20.87</c:v>
                </c:pt>
                <c:pt idx="232">
                  <c:v>19.82</c:v>
                </c:pt>
                <c:pt idx="233">
                  <c:v>19.670000000000002</c:v>
                </c:pt>
                <c:pt idx="234">
                  <c:v>19.46</c:v>
                </c:pt>
                <c:pt idx="235">
                  <c:v>19.989999999999998</c:v>
                </c:pt>
                <c:pt idx="236">
                  <c:v>20.100000000000001</c:v>
                </c:pt>
                <c:pt idx="237">
                  <c:v>20.260000000000002</c:v>
                </c:pt>
                <c:pt idx="238">
                  <c:v>0</c:v>
                </c:pt>
                <c:pt idx="239">
                  <c:v>21.16</c:v>
                </c:pt>
                <c:pt idx="240">
                  <c:v>21.35</c:v>
                </c:pt>
                <c:pt idx="241">
                  <c:v>24.06</c:v>
                </c:pt>
                <c:pt idx="242">
                  <c:v>25</c:v>
                </c:pt>
                <c:pt idx="243">
                  <c:v>25.34</c:v>
                </c:pt>
                <c:pt idx="244">
                  <c:v>25.76</c:v>
                </c:pt>
                <c:pt idx="245">
                  <c:v>25.67</c:v>
                </c:pt>
                <c:pt idx="246">
                  <c:v>25.81</c:v>
                </c:pt>
                <c:pt idx="247">
                  <c:v>28.09</c:v>
                </c:pt>
                <c:pt idx="248">
                  <c:v>27.97</c:v>
                </c:pt>
                <c:pt idx="249">
                  <c:v>28.56</c:v>
                </c:pt>
                <c:pt idx="250">
                  <c:v>28.22</c:v>
                </c:pt>
                <c:pt idx="251">
                  <c:v>29.04</c:v>
                </c:pt>
                <c:pt idx="252">
                  <c:v>29.53</c:v>
                </c:pt>
                <c:pt idx="253">
                  <c:v>31.82</c:v>
                </c:pt>
                <c:pt idx="254">
                  <c:v>32.340000000000003</c:v>
                </c:pt>
                <c:pt idx="255">
                  <c:v>34.06</c:v>
                </c:pt>
                <c:pt idx="256">
                  <c:v>36.25</c:v>
                </c:pt>
                <c:pt idx="257">
                  <c:v>36.840000000000003</c:v>
                </c:pt>
                <c:pt idx="258">
                  <c:v>39.22</c:v>
                </c:pt>
                <c:pt idx="259">
                  <c:v>39.340000000000003</c:v>
                </c:pt>
                <c:pt idx="260">
                  <c:v>40.96</c:v>
                </c:pt>
                <c:pt idx="261">
                  <c:v>40.85</c:v>
                </c:pt>
                <c:pt idx="262">
                  <c:v>40.6</c:v>
                </c:pt>
                <c:pt idx="263">
                  <c:v>40.909999999999997</c:v>
                </c:pt>
                <c:pt idx="264">
                  <c:v>38.56</c:v>
                </c:pt>
                <c:pt idx="265">
                  <c:v>36.25</c:v>
                </c:pt>
                <c:pt idx="266">
                  <c:v>39.99</c:v>
                </c:pt>
                <c:pt idx="267">
                  <c:v>40.299999999999997</c:v>
                </c:pt>
                <c:pt idx="268">
                  <c:v>41.17</c:v>
                </c:pt>
                <c:pt idx="269">
                  <c:v>41.73</c:v>
                </c:pt>
                <c:pt idx="270">
                  <c:v>40.46</c:v>
                </c:pt>
                <c:pt idx="271">
                  <c:v>42.41</c:v>
                </c:pt>
                <c:pt idx="272">
                  <c:v>40.840000000000003</c:v>
                </c:pt>
                <c:pt idx="273">
                  <c:v>0</c:v>
                </c:pt>
                <c:pt idx="274">
                  <c:v>37.64</c:v>
                </c:pt>
                <c:pt idx="275">
                  <c:v>36.86</c:v>
                </c:pt>
                <c:pt idx="276">
                  <c:v>33.92</c:v>
                </c:pt>
                <c:pt idx="277">
                  <c:v>33.130000000000003</c:v>
                </c:pt>
                <c:pt idx="278">
                  <c:v>29.85</c:v>
                </c:pt>
                <c:pt idx="279">
                  <c:v>30.5</c:v>
                </c:pt>
                <c:pt idx="280">
                  <c:v>29.61</c:v>
                </c:pt>
                <c:pt idx="281">
                  <c:v>28.49</c:v>
                </c:pt>
                <c:pt idx="282">
                  <c:v>28.12</c:v>
                </c:pt>
                <c:pt idx="283">
                  <c:v>28.69</c:v>
                </c:pt>
                <c:pt idx="284">
                  <c:v>28.95</c:v>
                </c:pt>
                <c:pt idx="285">
                  <c:v>28.92</c:v>
                </c:pt>
                <c:pt idx="286">
                  <c:v>28.86</c:v>
                </c:pt>
                <c:pt idx="287">
                  <c:v>29.77</c:v>
                </c:pt>
                <c:pt idx="288">
                  <c:v>30.58</c:v>
                </c:pt>
                <c:pt idx="289">
                  <c:v>29.48</c:v>
                </c:pt>
                <c:pt idx="290">
                  <c:v>30.34</c:v>
                </c:pt>
                <c:pt idx="291">
                  <c:v>34.71</c:v>
                </c:pt>
                <c:pt idx="292">
                  <c:v>36.479999999999997</c:v>
                </c:pt>
                <c:pt idx="293">
                  <c:v>36.19</c:v>
                </c:pt>
                <c:pt idx="294">
                  <c:v>36.380000000000003</c:v>
                </c:pt>
                <c:pt idx="295">
                  <c:v>37.5</c:v>
                </c:pt>
                <c:pt idx="296">
                  <c:v>37.380000000000003</c:v>
                </c:pt>
                <c:pt idx="297">
                  <c:v>36.86</c:v>
                </c:pt>
                <c:pt idx="298">
                  <c:v>34.950000000000003</c:v>
                </c:pt>
                <c:pt idx="299">
                  <c:v>34.31</c:v>
                </c:pt>
                <c:pt idx="300">
                  <c:v>33.53</c:v>
                </c:pt>
                <c:pt idx="301">
                  <c:v>32.909999999999997</c:v>
                </c:pt>
                <c:pt idx="302">
                  <c:v>32.79</c:v>
                </c:pt>
                <c:pt idx="303">
                  <c:v>33.33</c:v>
                </c:pt>
                <c:pt idx="304">
                  <c:v>33.44</c:v>
                </c:pt>
                <c:pt idx="305">
                  <c:v>32.43</c:v>
                </c:pt>
                <c:pt idx="306">
                  <c:v>31.69</c:v>
                </c:pt>
                <c:pt idx="307">
                  <c:v>32.14</c:v>
                </c:pt>
                <c:pt idx="308">
                  <c:v>32.43</c:v>
                </c:pt>
                <c:pt idx="309">
                  <c:v>31.7</c:v>
                </c:pt>
                <c:pt idx="310">
                  <c:v>0</c:v>
                </c:pt>
                <c:pt idx="311">
                  <c:v>33.020000000000003</c:v>
                </c:pt>
                <c:pt idx="312">
                  <c:v>32.840000000000003</c:v>
                </c:pt>
                <c:pt idx="313">
                  <c:v>32.380000000000003</c:v>
                </c:pt>
                <c:pt idx="314">
                  <c:v>31.61</c:v>
                </c:pt>
                <c:pt idx="315">
                  <c:v>30.02</c:v>
                </c:pt>
                <c:pt idx="316">
                  <c:v>29.52</c:v>
                </c:pt>
                <c:pt idx="317">
                  <c:v>28.81</c:v>
                </c:pt>
                <c:pt idx="318">
                  <c:v>28.69</c:v>
                </c:pt>
                <c:pt idx="319">
                  <c:v>29.77</c:v>
                </c:pt>
                <c:pt idx="320">
                  <c:v>29.6</c:v>
                </c:pt>
                <c:pt idx="321">
                  <c:v>28.84</c:v>
                </c:pt>
                <c:pt idx="322">
                  <c:v>28.71</c:v>
                </c:pt>
                <c:pt idx="323">
                  <c:v>28.23</c:v>
                </c:pt>
                <c:pt idx="324">
                  <c:v>28.07</c:v>
                </c:pt>
                <c:pt idx="325">
                  <c:v>27.02</c:v>
                </c:pt>
                <c:pt idx="326">
                  <c:v>25.23</c:v>
                </c:pt>
                <c:pt idx="327">
                  <c:v>24.05</c:v>
                </c:pt>
                <c:pt idx="328">
                  <c:v>24.14</c:v>
                </c:pt>
                <c:pt idx="329">
                  <c:v>23.57</c:v>
                </c:pt>
                <c:pt idx="330">
                  <c:v>22.78</c:v>
                </c:pt>
                <c:pt idx="331">
                  <c:v>22.81</c:v>
                </c:pt>
                <c:pt idx="332">
                  <c:v>24.14</c:v>
                </c:pt>
                <c:pt idx="333">
                  <c:v>24.86</c:v>
                </c:pt>
                <c:pt idx="334">
                  <c:v>25.25</c:v>
                </c:pt>
                <c:pt idx="335">
                  <c:v>25.89</c:v>
                </c:pt>
                <c:pt idx="336">
                  <c:v>25.49</c:v>
                </c:pt>
                <c:pt idx="337">
                  <c:v>0</c:v>
                </c:pt>
                <c:pt idx="338">
                  <c:v>26.88</c:v>
                </c:pt>
                <c:pt idx="339">
                  <c:v>27.82</c:v>
                </c:pt>
                <c:pt idx="340">
                  <c:v>28.16</c:v>
                </c:pt>
                <c:pt idx="341">
                  <c:v>29.4</c:v>
                </c:pt>
                <c:pt idx="342">
                  <c:v>29.25</c:v>
                </c:pt>
                <c:pt idx="343">
                  <c:v>0</c:v>
                </c:pt>
                <c:pt idx="344">
                  <c:v>0</c:v>
                </c:pt>
                <c:pt idx="345">
                  <c:v>27.67</c:v>
                </c:pt>
                <c:pt idx="346">
                  <c:v>26.85</c:v>
                </c:pt>
                <c:pt idx="347">
                  <c:v>26.49</c:v>
                </c:pt>
                <c:pt idx="348">
                  <c:v>25.7</c:v>
                </c:pt>
                <c:pt idx="349">
                  <c:v>25.44</c:v>
                </c:pt>
                <c:pt idx="350">
                  <c:v>25.41</c:v>
                </c:pt>
                <c:pt idx="351">
                  <c:v>0</c:v>
                </c:pt>
                <c:pt idx="352">
                  <c:v>24.8</c:v>
                </c:pt>
                <c:pt idx="353">
                  <c:v>24.44</c:v>
                </c:pt>
                <c:pt idx="354">
                  <c:v>24.44</c:v>
                </c:pt>
                <c:pt idx="355">
                  <c:v>24.72</c:v>
                </c:pt>
                <c:pt idx="356">
                  <c:v>24.08</c:v>
                </c:pt>
                <c:pt idx="357">
                  <c:v>24.66</c:v>
                </c:pt>
                <c:pt idx="358">
                  <c:v>25.2</c:v>
                </c:pt>
                <c:pt idx="359">
                  <c:v>25.6</c:v>
                </c:pt>
                <c:pt idx="360">
                  <c:v>26.09</c:v>
                </c:pt>
                <c:pt idx="361">
                  <c:v>26.39</c:v>
                </c:pt>
                <c:pt idx="362">
                  <c:v>26.74</c:v>
                </c:pt>
                <c:pt idx="363">
                  <c:v>27.32</c:v>
                </c:pt>
                <c:pt idx="364">
                  <c:v>28.22</c:v>
                </c:pt>
                <c:pt idx="365">
                  <c:v>28.37</c:v>
                </c:pt>
                <c:pt idx="366">
                  <c:v>28.89</c:v>
                </c:pt>
                <c:pt idx="367">
                  <c:v>29.36</c:v>
                </c:pt>
                <c:pt idx="368">
                  <c:v>30.72</c:v>
                </c:pt>
                <c:pt idx="369">
                  <c:v>30.68</c:v>
                </c:pt>
                <c:pt idx="370">
                  <c:v>30.83</c:v>
                </c:pt>
                <c:pt idx="371">
                  <c:v>32.4</c:v>
                </c:pt>
                <c:pt idx="372">
                  <c:v>31.74</c:v>
                </c:pt>
                <c:pt idx="373">
                  <c:v>31.98</c:v>
                </c:pt>
                <c:pt idx="374">
                  <c:v>31.44</c:v>
                </c:pt>
                <c:pt idx="375">
                  <c:v>31.23</c:v>
                </c:pt>
                <c:pt idx="376">
                  <c:v>30.77</c:v>
                </c:pt>
                <c:pt idx="377">
                  <c:v>0</c:v>
                </c:pt>
                <c:pt idx="378">
                  <c:v>29.73</c:v>
                </c:pt>
                <c:pt idx="379">
                  <c:v>28.64</c:v>
                </c:pt>
                <c:pt idx="380">
                  <c:v>27.57</c:v>
                </c:pt>
                <c:pt idx="381">
                  <c:v>26.17</c:v>
                </c:pt>
                <c:pt idx="382">
                  <c:v>24.76</c:v>
                </c:pt>
                <c:pt idx="383">
                  <c:v>24.26</c:v>
                </c:pt>
                <c:pt idx="384">
                  <c:v>23.69</c:v>
                </c:pt>
                <c:pt idx="385">
                  <c:v>23.3</c:v>
                </c:pt>
                <c:pt idx="386">
                  <c:v>23.94</c:v>
                </c:pt>
                <c:pt idx="387">
                  <c:v>23.52</c:v>
                </c:pt>
                <c:pt idx="388">
                  <c:v>23.43</c:v>
                </c:pt>
                <c:pt idx="389">
                  <c:v>23.41</c:v>
                </c:pt>
                <c:pt idx="390">
                  <c:v>23.24</c:v>
                </c:pt>
                <c:pt idx="391">
                  <c:v>23.94</c:v>
                </c:pt>
                <c:pt idx="392">
                  <c:v>23.47</c:v>
                </c:pt>
                <c:pt idx="393">
                  <c:v>22.7</c:v>
                </c:pt>
                <c:pt idx="394">
                  <c:v>21.67</c:v>
                </c:pt>
                <c:pt idx="395">
                  <c:v>0</c:v>
                </c:pt>
                <c:pt idx="396">
                  <c:v>0</c:v>
                </c:pt>
                <c:pt idx="397">
                  <c:v>22.81</c:v>
                </c:pt>
                <c:pt idx="398">
                  <c:v>22.98</c:v>
                </c:pt>
                <c:pt idx="399">
                  <c:v>24.1</c:v>
                </c:pt>
                <c:pt idx="400">
                  <c:v>24.17</c:v>
                </c:pt>
                <c:pt idx="401">
                  <c:v>24.32</c:v>
                </c:pt>
                <c:pt idx="402">
                  <c:v>23.52</c:v>
                </c:pt>
                <c:pt idx="403">
                  <c:v>23.69</c:v>
                </c:pt>
                <c:pt idx="404">
                  <c:v>22.83</c:v>
                </c:pt>
                <c:pt idx="405">
                  <c:v>23.37</c:v>
                </c:pt>
                <c:pt idx="406">
                  <c:v>22.82</c:v>
                </c:pt>
                <c:pt idx="407">
                  <c:v>20.46</c:v>
                </c:pt>
                <c:pt idx="408">
                  <c:v>22.8</c:v>
                </c:pt>
                <c:pt idx="409">
                  <c:v>25.21</c:v>
                </c:pt>
                <c:pt idx="410">
                  <c:v>27.45</c:v>
                </c:pt>
                <c:pt idx="411">
                  <c:v>28.09</c:v>
                </c:pt>
                <c:pt idx="412">
                  <c:v>27.95</c:v>
                </c:pt>
                <c:pt idx="413">
                  <c:v>27.34</c:v>
                </c:pt>
                <c:pt idx="414">
                  <c:v>27.41</c:v>
                </c:pt>
                <c:pt idx="415">
                  <c:v>27.15</c:v>
                </c:pt>
                <c:pt idx="416">
                  <c:v>27.26</c:v>
                </c:pt>
                <c:pt idx="417">
                  <c:v>26.62</c:v>
                </c:pt>
                <c:pt idx="418">
                  <c:v>26.73</c:v>
                </c:pt>
                <c:pt idx="419">
                  <c:v>26.43</c:v>
                </c:pt>
                <c:pt idx="420">
                  <c:v>26.61</c:v>
                </c:pt>
                <c:pt idx="421">
                  <c:v>26.96</c:v>
                </c:pt>
                <c:pt idx="422">
                  <c:v>26.45</c:v>
                </c:pt>
                <c:pt idx="423">
                  <c:v>27.55</c:v>
                </c:pt>
                <c:pt idx="424">
                  <c:v>28.29</c:v>
                </c:pt>
                <c:pt idx="425">
                  <c:v>28.03</c:v>
                </c:pt>
                <c:pt idx="426">
                  <c:v>28.42</c:v>
                </c:pt>
                <c:pt idx="427">
                  <c:v>26.35</c:v>
                </c:pt>
                <c:pt idx="428">
                  <c:v>25.45</c:v>
                </c:pt>
                <c:pt idx="429">
                  <c:v>24.7</c:v>
                </c:pt>
                <c:pt idx="430">
                  <c:v>24.44</c:v>
                </c:pt>
                <c:pt idx="431">
                  <c:v>24.39</c:v>
                </c:pt>
                <c:pt idx="432">
                  <c:v>23.59</c:v>
                </c:pt>
                <c:pt idx="433">
                  <c:v>22.7</c:v>
                </c:pt>
                <c:pt idx="434">
                  <c:v>21.42</c:v>
                </c:pt>
              </c:numCache>
            </c:numRef>
          </c:val>
          <c:smooth val="0"/>
        </c:ser>
        <c:dLbls>
          <c:showLegendKey val="0"/>
          <c:showVal val="0"/>
          <c:showCatName val="0"/>
          <c:showSerName val="0"/>
          <c:showPercent val="0"/>
          <c:showBubbleSize val="0"/>
        </c:dLbls>
        <c:marker val="1"/>
        <c:smooth val="0"/>
        <c:axId val="229662720"/>
        <c:axId val="229664256"/>
      </c:lineChart>
      <c:lineChart>
        <c:grouping val="standard"/>
        <c:varyColors val="0"/>
        <c:ser>
          <c:idx val="1"/>
          <c:order val="1"/>
          <c:tx>
            <c:strRef>
              <c:f>猪肉价格及生猪存栏!$J$1</c:f>
              <c:strCache>
                <c:ptCount val="1"/>
                <c:pt idx="0">
                  <c:v>22省市生猪平均价</c:v>
                </c:pt>
              </c:strCache>
            </c:strRef>
          </c:tx>
          <c:marker>
            <c:symbol val="none"/>
          </c:marker>
          <c:cat>
            <c:numRef>
              <c:f>猪肉价格及生猪存栏!$H$5:$H$486</c:f>
              <c:numCache>
                <c:formatCode>yyyy\-mm\-dd;@</c:formatCode>
                <c:ptCount val="482"/>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pt idx="426">
                  <c:v>41887</c:v>
                </c:pt>
                <c:pt idx="427">
                  <c:v>41894</c:v>
                </c:pt>
                <c:pt idx="428">
                  <c:v>41901</c:v>
                </c:pt>
                <c:pt idx="429">
                  <c:v>41908</c:v>
                </c:pt>
                <c:pt idx="430">
                  <c:v>41915</c:v>
                </c:pt>
                <c:pt idx="431">
                  <c:v>41922</c:v>
                </c:pt>
                <c:pt idx="432">
                  <c:v>41929</c:v>
                </c:pt>
                <c:pt idx="433">
                  <c:v>41936</c:v>
                </c:pt>
                <c:pt idx="434">
                  <c:v>41943</c:v>
                </c:pt>
              </c:numCache>
            </c:numRef>
          </c:cat>
          <c:val>
            <c:numRef>
              <c:f>猪肉价格及生猪存栏!$J$5:$J$486</c:f>
              <c:numCache>
                <c:formatCode>###,###,###,###,##0.00</c:formatCode>
                <c:ptCount val="482"/>
                <c:pt idx="0">
                  <c:v>0</c:v>
                </c:pt>
                <c:pt idx="1">
                  <c:v>6.76</c:v>
                </c:pt>
                <c:pt idx="2">
                  <c:v>6.96</c:v>
                </c:pt>
                <c:pt idx="3">
                  <c:v>7.26</c:v>
                </c:pt>
                <c:pt idx="4">
                  <c:v>8.2279999999999998</c:v>
                </c:pt>
                <c:pt idx="5">
                  <c:v>8.5399999999999991</c:v>
                </c:pt>
                <c:pt idx="6">
                  <c:v>8.4239999999999995</c:v>
                </c:pt>
                <c:pt idx="7">
                  <c:v>8.1999999999999993</c:v>
                </c:pt>
                <c:pt idx="8">
                  <c:v>8.1620000000000008</c:v>
                </c:pt>
                <c:pt idx="9">
                  <c:v>8.1839999999999993</c:v>
                </c:pt>
                <c:pt idx="10">
                  <c:v>8.2959999999999994</c:v>
                </c:pt>
                <c:pt idx="11">
                  <c:v>8.6020000000000003</c:v>
                </c:pt>
                <c:pt idx="12">
                  <c:v>8.9359999999999999</c:v>
                </c:pt>
                <c:pt idx="13">
                  <c:v>9.19</c:v>
                </c:pt>
                <c:pt idx="14">
                  <c:v>9.6620000000000008</c:v>
                </c:pt>
                <c:pt idx="15">
                  <c:v>9.8879999999999999</c:v>
                </c:pt>
                <c:pt idx="16">
                  <c:v>9.9939999999999998</c:v>
                </c:pt>
                <c:pt idx="17">
                  <c:v>9.984</c:v>
                </c:pt>
                <c:pt idx="18">
                  <c:v>9.9260000000000002</c:v>
                </c:pt>
                <c:pt idx="19">
                  <c:v>10.029999999999999</c:v>
                </c:pt>
                <c:pt idx="20">
                  <c:v>10.064</c:v>
                </c:pt>
                <c:pt idx="21">
                  <c:v>10.02</c:v>
                </c:pt>
                <c:pt idx="22">
                  <c:v>9.8979999999999997</c:v>
                </c:pt>
                <c:pt idx="23">
                  <c:v>9.468</c:v>
                </c:pt>
                <c:pt idx="24">
                  <c:v>9.1059999999999999</c:v>
                </c:pt>
                <c:pt idx="25">
                  <c:v>9.1539999999999999</c:v>
                </c:pt>
                <c:pt idx="26">
                  <c:v>9.0519999999999996</c:v>
                </c:pt>
                <c:pt idx="27">
                  <c:v>8.9149999999999991</c:v>
                </c:pt>
                <c:pt idx="28">
                  <c:v>8.8670000000000009</c:v>
                </c:pt>
                <c:pt idx="29">
                  <c:v>8.92</c:v>
                </c:pt>
                <c:pt idx="30">
                  <c:v>8.9529999999999994</c:v>
                </c:pt>
                <c:pt idx="31">
                  <c:v>9.0760000000000005</c:v>
                </c:pt>
                <c:pt idx="32">
                  <c:v>9.4819999999999993</c:v>
                </c:pt>
                <c:pt idx="33">
                  <c:v>9.7789999999999999</c:v>
                </c:pt>
                <c:pt idx="34">
                  <c:v>10.51</c:v>
                </c:pt>
                <c:pt idx="35">
                  <c:v>11.276999999999999</c:v>
                </c:pt>
                <c:pt idx="36">
                  <c:v>12.067</c:v>
                </c:pt>
                <c:pt idx="37">
                  <c:v>11.907999999999999</c:v>
                </c:pt>
                <c:pt idx="38">
                  <c:v>12.061999999999999</c:v>
                </c:pt>
                <c:pt idx="39">
                  <c:v>12.13</c:v>
                </c:pt>
                <c:pt idx="40">
                  <c:v>12.363</c:v>
                </c:pt>
                <c:pt idx="41">
                  <c:v>12.638999999999999</c:v>
                </c:pt>
                <c:pt idx="42">
                  <c:v>13.186</c:v>
                </c:pt>
                <c:pt idx="43">
                  <c:v>13.89</c:v>
                </c:pt>
                <c:pt idx="44">
                  <c:v>14.478</c:v>
                </c:pt>
                <c:pt idx="45">
                  <c:v>14.929</c:v>
                </c:pt>
                <c:pt idx="46">
                  <c:v>15.135999999999999</c:v>
                </c:pt>
                <c:pt idx="47">
                  <c:v>14.936</c:v>
                </c:pt>
                <c:pt idx="48">
                  <c:v>14.62</c:v>
                </c:pt>
                <c:pt idx="49">
                  <c:v>14.239000000000001</c:v>
                </c:pt>
                <c:pt idx="50">
                  <c:v>13.757</c:v>
                </c:pt>
                <c:pt idx="51">
                  <c:v>13.394</c:v>
                </c:pt>
                <c:pt idx="52">
                  <c:v>13.513</c:v>
                </c:pt>
                <c:pt idx="53">
                  <c:v>13.298999999999999</c:v>
                </c:pt>
                <c:pt idx="54">
                  <c:v>12.96</c:v>
                </c:pt>
                <c:pt idx="55">
                  <c:v>12.864000000000001</c:v>
                </c:pt>
                <c:pt idx="56">
                  <c:v>13.087999999999999</c:v>
                </c:pt>
                <c:pt idx="57">
                  <c:v>13.202999999999999</c:v>
                </c:pt>
                <c:pt idx="58">
                  <c:v>13.499000000000001</c:v>
                </c:pt>
                <c:pt idx="59">
                  <c:v>14.519</c:v>
                </c:pt>
                <c:pt idx="60">
                  <c:v>14.840999999999999</c:v>
                </c:pt>
                <c:pt idx="61">
                  <c:v>15.145</c:v>
                </c:pt>
                <c:pt idx="62">
                  <c:v>15.499000000000001</c:v>
                </c:pt>
                <c:pt idx="63">
                  <c:v>15.869</c:v>
                </c:pt>
                <c:pt idx="64">
                  <c:v>16.184000000000001</c:v>
                </c:pt>
                <c:pt idx="65">
                  <c:v>16.335000000000001</c:v>
                </c:pt>
                <c:pt idx="66">
                  <c:v>16.529</c:v>
                </c:pt>
                <c:pt idx="67">
                  <c:v>16.966999999999999</c:v>
                </c:pt>
                <c:pt idx="68">
                  <c:v>17.117999999999999</c:v>
                </c:pt>
                <c:pt idx="69">
                  <c:v>16.818999999999999</c:v>
                </c:pt>
                <c:pt idx="70">
                  <c:v>17.036000000000001</c:v>
                </c:pt>
                <c:pt idx="71">
                  <c:v>17.257000000000001</c:v>
                </c:pt>
                <c:pt idx="72">
                  <c:v>17.309000000000001</c:v>
                </c:pt>
                <c:pt idx="73">
                  <c:v>17.306000000000001</c:v>
                </c:pt>
                <c:pt idx="74">
                  <c:v>17.352</c:v>
                </c:pt>
                <c:pt idx="75">
                  <c:v>17.445</c:v>
                </c:pt>
                <c:pt idx="76">
                  <c:v>17.396999999999998</c:v>
                </c:pt>
                <c:pt idx="77">
                  <c:v>17.398</c:v>
                </c:pt>
                <c:pt idx="78">
                  <c:v>17.337</c:v>
                </c:pt>
                <c:pt idx="79">
                  <c:v>17.061</c:v>
                </c:pt>
                <c:pt idx="80">
                  <c:v>16.805</c:v>
                </c:pt>
                <c:pt idx="81">
                  <c:v>16.588000000000001</c:v>
                </c:pt>
                <c:pt idx="82">
                  <c:v>15.887</c:v>
                </c:pt>
                <c:pt idx="83">
                  <c:v>15.522</c:v>
                </c:pt>
                <c:pt idx="84">
                  <c:v>15.678000000000001</c:v>
                </c:pt>
                <c:pt idx="85">
                  <c:v>15.84</c:v>
                </c:pt>
                <c:pt idx="86">
                  <c:v>15.77</c:v>
                </c:pt>
                <c:pt idx="87">
                  <c:v>0</c:v>
                </c:pt>
                <c:pt idx="88">
                  <c:v>15.63</c:v>
                </c:pt>
                <c:pt idx="89">
                  <c:v>0</c:v>
                </c:pt>
                <c:pt idx="90">
                  <c:v>15.54</c:v>
                </c:pt>
                <c:pt idx="91">
                  <c:v>15.55</c:v>
                </c:pt>
                <c:pt idx="92">
                  <c:v>0</c:v>
                </c:pt>
                <c:pt idx="93">
                  <c:v>15.42</c:v>
                </c:pt>
                <c:pt idx="94">
                  <c:v>0</c:v>
                </c:pt>
                <c:pt idx="95">
                  <c:v>15.28</c:v>
                </c:pt>
                <c:pt idx="96">
                  <c:v>14.92</c:v>
                </c:pt>
                <c:pt idx="97">
                  <c:v>14.68</c:v>
                </c:pt>
                <c:pt idx="98">
                  <c:v>14.37</c:v>
                </c:pt>
                <c:pt idx="99">
                  <c:v>14.4</c:v>
                </c:pt>
                <c:pt idx="100">
                  <c:v>14.42</c:v>
                </c:pt>
                <c:pt idx="101">
                  <c:v>14.31</c:v>
                </c:pt>
                <c:pt idx="102">
                  <c:v>14.1</c:v>
                </c:pt>
                <c:pt idx="103">
                  <c:v>13.83</c:v>
                </c:pt>
                <c:pt idx="104">
                  <c:v>13.5</c:v>
                </c:pt>
                <c:pt idx="105">
                  <c:v>13.09</c:v>
                </c:pt>
                <c:pt idx="106">
                  <c:v>12.15</c:v>
                </c:pt>
                <c:pt idx="107">
                  <c:v>0</c:v>
                </c:pt>
                <c:pt idx="108">
                  <c:v>0</c:v>
                </c:pt>
                <c:pt idx="109">
                  <c:v>11.88</c:v>
                </c:pt>
                <c:pt idx="110">
                  <c:v>11.95</c:v>
                </c:pt>
                <c:pt idx="111">
                  <c:v>11.96</c:v>
                </c:pt>
                <c:pt idx="112">
                  <c:v>11.83</c:v>
                </c:pt>
                <c:pt idx="113">
                  <c:v>11.71</c:v>
                </c:pt>
                <c:pt idx="114">
                  <c:v>11.68</c:v>
                </c:pt>
                <c:pt idx="115">
                  <c:v>11.69</c:v>
                </c:pt>
                <c:pt idx="116">
                  <c:v>12.02</c:v>
                </c:pt>
                <c:pt idx="117">
                  <c:v>0</c:v>
                </c:pt>
                <c:pt idx="118">
                  <c:v>12.72</c:v>
                </c:pt>
                <c:pt idx="119">
                  <c:v>13.54</c:v>
                </c:pt>
                <c:pt idx="120">
                  <c:v>13.45</c:v>
                </c:pt>
                <c:pt idx="121">
                  <c:v>0</c:v>
                </c:pt>
                <c:pt idx="122">
                  <c:v>13.55</c:v>
                </c:pt>
                <c:pt idx="123">
                  <c:v>0</c:v>
                </c:pt>
                <c:pt idx="124">
                  <c:v>13.56</c:v>
                </c:pt>
                <c:pt idx="125">
                  <c:v>0</c:v>
                </c:pt>
                <c:pt idx="126">
                  <c:v>13.605</c:v>
                </c:pt>
                <c:pt idx="127">
                  <c:v>0</c:v>
                </c:pt>
                <c:pt idx="128">
                  <c:v>13.459</c:v>
                </c:pt>
                <c:pt idx="129">
                  <c:v>13.385999999999999</c:v>
                </c:pt>
                <c:pt idx="130">
                  <c:v>0</c:v>
                </c:pt>
                <c:pt idx="131">
                  <c:v>13.02</c:v>
                </c:pt>
                <c:pt idx="132">
                  <c:v>12.05</c:v>
                </c:pt>
                <c:pt idx="133">
                  <c:v>11.81</c:v>
                </c:pt>
                <c:pt idx="134">
                  <c:v>11.58</c:v>
                </c:pt>
                <c:pt idx="135">
                  <c:v>11.42</c:v>
                </c:pt>
                <c:pt idx="136">
                  <c:v>0</c:v>
                </c:pt>
                <c:pt idx="137">
                  <c:v>11.23</c:v>
                </c:pt>
                <c:pt idx="138">
                  <c:v>10.66</c:v>
                </c:pt>
                <c:pt idx="139">
                  <c:v>10.24</c:v>
                </c:pt>
                <c:pt idx="140">
                  <c:v>10.08</c:v>
                </c:pt>
                <c:pt idx="141">
                  <c:v>10.050000000000001</c:v>
                </c:pt>
                <c:pt idx="142">
                  <c:v>10.08</c:v>
                </c:pt>
                <c:pt idx="143">
                  <c:v>8.98</c:v>
                </c:pt>
                <c:pt idx="144">
                  <c:v>9.4499999999999993</c:v>
                </c:pt>
                <c:pt idx="145">
                  <c:v>9.5299999999999994</c:v>
                </c:pt>
                <c:pt idx="146">
                  <c:v>9.56</c:v>
                </c:pt>
                <c:pt idx="147">
                  <c:v>9.59</c:v>
                </c:pt>
                <c:pt idx="148">
                  <c:v>0</c:v>
                </c:pt>
                <c:pt idx="149">
                  <c:v>9.64</c:v>
                </c:pt>
                <c:pt idx="150">
                  <c:v>9.76</c:v>
                </c:pt>
                <c:pt idx="151">
                  <c:v>10.23</c:v>
                </c:pt>
                <c:pt idx="152">
                  <c:v>10.58</c:v>
                </c:pt>
                <c:pt idx="153">
                  <c:v>10.56</c:v>
                </c:pt>
                <c:pt idx="154">
                  <c:v>10.67</c:v>
                </c:pt>
                <c:pt idx="155">
                  <c:v>10.85</c:v>
                </c:pt>
                <c:pt idx="156">
                  <c:v>11.09</c:v>
                </c:pt>
                <c:pt idx="157">
                  <c:v>11.29</c:v>
                </c:pt>
                <c:pt idx="158">
                  <c:v>11.77</c:v>
                </c:pt>
                <c:pt idx="159">
                  <c:v>12.17</c:v>
                </c:pt>
                <c:pt idx="160">
                  <c:v>12.25</c:v>
                </c:pt>
                <c:pt idx="161">
                  <c:v>12.15</c:v>
                </c:pt>
                <c:pt idx="162">
                  <c:v>12.18</c:v>
                </c:pt>
                <c:pt idx="163">
                  <c:v>12.25</c:v>
                </c:pt>
                <c:pt idx="164">
                  <c:v>12.15</c:v>
                </c:pt>
                <c:pt idx="165">
                  <c:v>11.92</c:v>
                </c:pt>
                <c:pt idx="166">
                  <c:v>11.75</c:v>
                </c:pt>
                <c:pt idx="167">
                  <c:v>0</c:v>
                </c:pt>
                <c:pt idx="168">
                  <c:v>0</c:v>
                </c:pt>
                <c:pt idx="169">
                  <c:v>11.59</c:v>
                </c:pt>
                <c:pt idx="170">
                  <c:v>11.43</c:v>
                </c:pt>
                <c:pt idx="171">
                  <c:v>11.37</c:v>
                </c:pt>
                <c:pt idx="172">
                  <c:v>11.38</c:v>
                </c:pt>
                <c:pt idx="173">
                  <c:v>11.48</c:v>
                </c:pt>
                <c:pt idx="174">
                  <c:v>11.71</c:v>
                </c:pt>
                <c:pt idx="175">
                  <c:v>12.02</c:v>
                </c:pt>
                <c:pt idx="176">
                  <c:v>12.3</c:v>
                </c:pt>
                <c:pt idx="177">
                  <c:v>12.69</c:v>
                </c:pt>
                <c:pt idx="178">
                  <c:v>12.87</c:v>
                </c:pt>
                <c:pt idx="179">
                  <c:v>12.78</c:v>
                </c:pt>
                <c:pt idx="180">
                  <c:v>12.63</c:v>
                </c:pt>
                <c:pt idx="181">
                  <c:v>12.52</c:v>
                </c:pt>
                <c:pt idx="182">
                  <c:v>12.41</c:v>
                </c:pt>
                <c:pt idx="183">
                  <c:v>12.16</c:v>
                </c:pt>
                <c:pt idx="184">
                  <c:v>11.64</c:v>
                </c:pt>
                <c:pt idx="185">
                  <c:v>11.02</c:v>
                </c:pt>
                <c:pt idx="186">
                  <c:v>10.76</c:v>
                </c:pt>
                <c:pt idx="187">
                  <c:v>0</c:v>
                </c:pt>
                <c:pt idx="188">
                  <c:v>0</c:v>
                </c:pt>
                <c:pt idx="189">
                  <c:v>10.35</c:v>
                </c:pt>
                <c:pt idx="190">
                  <c:v>9.85</c:v>
                </c:pt>
                <c:pt idx="191">
                  <c:v>9.9600000000000009</c:v>
                </c:pt>
                <c:pt idx="192">
                  <c:v>9.83</c:v>
                </c:pt>
                <c:pt idx="193">
                  <c:v>9.6300000000000008</c:v>
                </c:pt>
                <c:pt idx="194">
                  <c:v>9.48</c:v>
                </c:pt>
                <c:pt idx="195">
                  <c:v>9.48</c:v>
                </c:pt>
                <c:pt idx="196">
                  <c:v>9.6199999999999992</c:v>
                </c:pt>
                <c:pt idx="197">
                  <c:v>9.91</c:v>
                </c:pt>
                <c:pt idx="198">
                  <c:v>10.01</c:v>
                </c:pt>
                <c:pt idx="199">
                  <c:v>10.02</c:v>
                </c:pt>
                <c:pt idx="200">
                  <c:v>9.8800000000000008</c:v>
                </c:pt>
                <c:pt idx="201">
                  <c:v>9.77</c:v>
                </c:pt>
                <c:pt idx="202">
                  <c:v>9.6999999999999993</c:v>
                </c:pt>
                <c:pt idx="203">
                  <c:v>9.75</c:v>
                </c:pt>
                <c:pt idx="204">
                  <c:v>9.8800000000000008</c:v>
                </c:pt>
                <c:pt idx="205">
                  <c:v>10.09</c:v>
                </c:pt>
                <c:pt idx="206">
                  <c:v>10.37</c:v>
                </c:pt>
                <c:pt idx="207">
                  <c:v>10.89</c:v>
                </c:pt>
                <c:pt idx="208">
                  <c:v>11.44</c:v>
                </c:pt>
                <c:pt idx="209">
                  <c:v>12.15</c:v>
                </c:pt>
                <c:pt idx="210">
                  <c:v>12.67</c:v>
                </c:pt>
                <c:pt idx="211">
                  <c:v>12.84</c:v>
                </c:pt>
                <c:pt idx="212">
                  <c:v>12.76</c:v>
                </c:pt>
                <c:pt idx="213">
                  <c:v>12.7</c:v>
                </c:pt>
                <c:pt idx="214">
                  <c:v>12.68</c:v>
                </c:pt>
                <c:pt idx="215">
                  <c:v>12.68</c:v>
                </c:pt>
                <c:pt idx="216">
                  <c:v>12.67</c:v>
                </c:pt>
                <c:pt idx="217">
                  <c:v>12.86</c:v>
                </c:pt>
                <c:pt idx="218">
                  <c:v>12.9</c:v>
                </c:pt>
                <c:pt idx="219">
                  <c:v>12.79</c:v>
                </c:pt>
                <c:pt idx="220">
                  <c:v>12.79</c:v>
                </c:pt>
                <c:pt idx="221">
                  <c:v>12.82</c:v>
                </c:pt>
                <c:pt idx="222">
                  <c:v>12.89</c:v>
                </c:pt>
                <c:pt idx="223">
                  <c:v>13.17</c:v>
                </c:pt>
                <c:pt idx="224">
                  <c:v>13.44</c:v>
                </c:pt>
                <c:pt idx="225">
                  <c:v>13.6</c:v>
                </c:pt>
                <c:pt idx="226">
                  <c:v>14.03</c:v>
                </c:pt>
                <c:pt idx="227">
                  <c:v>14.49</c:v>
                </c:pt>
                <c:pt idx="228">
                  <c:v>14.29</c:v>
                </c:pt>
                <c:pt idx="229">
                  <c:v>14.09</c:v>
                </c:pt>
                <c:pt idx="230">
                  <c:v>13.97</c:v>
                </c:pt>
                <c:pt idx="231">
                  <c:v>13.88</c:v>
                </c:pt>
                <c:pt idx="232">
                  <c:v>13.74</c:v>
                </c:pt>
                <c:pt idx="233">
                  <c:v>13.61</c:v>
                </c:pt>
                <c:pt idx="234">
                  <c:v>13.67</c:v>
                </c:pt>
                <c:pt idx="235">
                  <c:v>13.86</c:v>
                </c:pt>
                <c:pt idx="236">
                  <c:v>13.88</c:v>
                </c:pt>
                <c:pt idx="237">
                  <c:v>14.06</c:v>
                </c:pt>
                <c:pt idx="238">
                  <c:v>0</c:v>
                </c:pt>
                <c:pt idx="239">
                  <c:v>14.65</c:v>
                </c:pt>
                <c:pt idx="240">
                  <c:v>14.7</c:v>
                </c:pt>
                <c:pt idx="241">
                  <c:v>15.04</c:v>
                </c:pt>
                <c:pt idx="242">
                  <c:v>15.1</c:v>
                </c:pt>
                <c:pt idx="243">
                  <c:v>15.08</c:v>
                </c:pt>
                <c:pt idx="244">
                  <c:v>15</c:v>
                </c:pt>
                <c:pt idx="245">
                  <c:v>15.01</c:v>
                </c:pt>
                <c:pt idx="246">
                  <c:v>15.04</c:v>
                </c:pt>
                <c:pt idx="247">
                  <c:v>15.16</c:v>
                </c:pt>
                <c:pt idx="248">
                  <c:v>15.13</c:v>
                </c:pt>
                <c:pt idx="249">
                  <c:v>15.1</c:v>
                </c:pt>
                <c:pt idx="250">
                  <c:v>15.14</c:v>
                </c:pt>
                <c:pt idx="251">
                  <c:v>15.23</c:v>
                </c:pt>
                <c:pt idx="252">
                  <c:v>15.81</c:v>
                </c:pt>
                <c:pt idx="253">
                  <c:v>16.32</c:v>
                </c:pt>
                <c:pt idx="254">
                  <c:v>16.89</c:v>
                </c:pt>
                <c:pt idx="255">
                  <c:v>17.829999999999998</c:v>
                </c:pt>
                <c:pt idx="256">
                  <c:v>18.05</c:v>
                </c:pt>
                <c:pt idx="257">
                  <c:v>18.71</c:v>
                </c:pt>
                <c:pt idx="258">
                  <c:v>19.61</c:v>
                </c:pt>
                <c:pt idx="259">
                  <c:v>19.739999999999998</c:v>
                </c:pt>
                <c:pt idx="260">
                  <c:v>19.8</c:v>
                </c:pt>
                <c:pt idx="261">
                  <c:v>19.8</c:v>
                </c:pt>
                <c:pt idx="262">
                  <c:v>19.46</c:v>
                </c:pt>
                <c:pt idx="263">
                  <c:v>19.29</c:v>
                </c:pt>
                <c:pt idx="264">
                  <c:v>19.27</c:v>
                </c:pt>
                <c:pt idx="265">
                  <c:v>19.77</c:v>
                </c:pt>
                <c:pt idx="266">
                  <c:v>19.63</c:v>
                </c:pt>
                <c:pt idx="267">
                  <c:v>19.68</c:v>
                </c:pt>
                <c:pt idx="268">
                  <c:v>19.920000000000002</c:v>
                </c:pt>
                <c:pt idx="269">
                  <c:v>19.920000000000002</c:v>
                </c:pt>
                <c:pt idx="270">
                  <c:v>19.78</c:v>
                </c:pt>
                <c:pt idx="271">
                  <c:v>19.63</c:v>
                </c:pt>
                <c:pt idx="272">
                  <c:v>19.149999999999999</c:v>
                </c:pt>
                <c:pt idx="273">
                  <c:v>0</c:v>
                </c:pt>
                <c:pt idx="274">
                  <c:v>18.75</c:v>
                </c:pt>
                <c:pt idx="275">
                  <c:v>17.87</c:v>
                </c:pt>
                <c:pt idx="276">
                  <c:v>17.489999999999998</c:v>
                </c:pt>
                <c:pt idx="277">
                  <c:v>16.93</c:v>
                </c:pt>
                <c:pt idx="278">
                  <c:v>16.8</c:v>
                </c:pt>
                <c:pt idx="279">
                  <c:v>16.63</c:v>
                </c:pt>
                <c:pt idx="280">
                  <c:v>16.559999999999999</c:v>
                </c:pt>
                <c:pt idx="281">
                  <c:v>16.420000000000002</c:v>
                </c:pt>
                <c:pt idx="282">
                  <c:v>16.579999999999998</c:v>
                </c:pt>
                <c:pt idx="283">
                  <c:v>16.920000000000002</c:v>
                </c:pt>
                <c:pt idx="284">
                  <c:v>17.14</c:v>
                </c:pt>
                <c:pt idx="285">
                  <c:v>17.25</c:v>
                </c:pt>
                <c:pt idx="286">
                  <c:v>17.420000000000002</c:v>
                </c:pt>
                <c:pt idx="287">
                  <c:v>17.55</c:v>
                </c:pt>
                <c:pt idx="288">
                  <c:v>17.559999999999999</c:v>
                </c:pt>
                <c:pt idx="289">
                  <c:v>17.48</c:v>
                </c:pt>
                <c:pt idx="290">
                  <c:v>16.97</c:v>
                </c:pt>
                <c:pt idx="291">
                  <c:v>16.52</c:v>
                </c:pt>
                <c:pt idx="292">
                  <c:v>16.079999999999998</c:v>
                </c:pt>
                <c:pt idx="293">
                  <c:v>15.8</c:v>
                </c:pt>
                <c:pt idx="294">
                  <c:v>15.59</c:v>
                </c:pt>
                <c:pt idx="295">
                  <c:v>15.46</c:v>
                </c:pt>
                <c:pt idx="296">
                  <c:v>15.2</c:v>
                </c:pt>
                <c:pt idx="297">
                  <c:v>14.77</c:v>
                </c:pt>
                <c:pt idx="298">
                  <c:v>14.32</c:v>
                </c:pt>
                <c:pt idx="299">
                  <c:v>14.25</c:v>
                </c:pt>
                <c:pt idx="300">
                  <c:v>14.23</c:v>
                </c:pt>
                <c:pt idx="301">
                  <c:v>14.41</c:v>
                </c:pt>
                <c:pt idx="302">
                  <c:v>14.39</c:v>
                </c:pt>
                <c:pt idx="303">
                  <c:v>14.16</c:v>
                </c:pt>
                <c:pt idx="304">
                  <c:v>14</c:v>
                </c:pt>
                <c:pt idx="305">
                  <c:v>13.8</c:v>
                </c:pt>
                <c:pt idx="306">
                  <c:v>13.66</c:v>
                </c:pt>
                <c:pt idx="307">
                  <c:v>13.81</c:v>
                </c:pt>
                <c:pt idx="308">
                  <c:v>14.02</c:v>
                </c:pt>
                <c:pt idx="309">
                  <c:v>14.23</c:v>
                </c:pt>
                <c:pt idx="310">
                  <c:v>0</c:v>
                </c:pt>
                <c:pt idx="311">
                  <c:v>14.11</c:v>
                </c:pt>
                <c:pt idx="312">
                  <c:v>14.07</c:v>
                </c:pt>
                <c:pt idx="313">
                  <c:v>14.03</c:v>
                </c:pt>
                <c:pt idx="314">
                  <c:v>13.92</c:v>
                </c:pt>
                <c:pt idx="315">
                  <c:v>13.88</c:v>
                </c:pt>
                <c:pt idx="316">
                  <c:v>13.85</c:v>
                </c:pt>
                <c:pt idx="317">
                  <c:v>14.08</c:v>
                </c:pt>
                <c:pt idx="318">
                  <c:v>14.39</c:v>
                </c:pt>
                <c:pt idx="319">
                  <c:v>14.6</c:v>
                </c:pt>
                <c:pt idx="320">
                  <c:v>14.64</c:v>
                </c:pt>
                <c:pt idx="321">
                  <c:v>14.67</c:v>
                </c:pt>
                <c:pt idx="322">
                  <c:v>14.83</c:v>
                </c:pt>
                <c:pt idx="323">
                  <c:v>14.89</c:v>
                </c:pt>
                <c:pt idx="324">
                  <c:v>14.74</c:v>
                </c:pt>
                <c:pt idx="325">
                  <c:v>14.61</c:v>
                </c:pt>
                <c:pt idx="326">
                  <c:v>14.49</c:v>
                </c:pt>
                <c:pt idx="327">
                  <c:v>14.46</c:v>
                </c:pt>
                <c:pt idx="328">
                  <c:v>14.43</c:v>
                </c:pt>
                <c:pt idx="329">
                  <c:v>14.49</c:v>
                </c:pt>
                <c:pt idx="330">
                  <c:v>14.61</c:v>
                </c:pt>
                <c:pt idx="331">
                  <c:v>14.92</c:v>
                </c:pt>
                <c:pt idx="332">
                  <c:v>15.31</c:v>
                </c:pt>
                <c:pt idx="333">
                  <c:v>15.86</c:v>
                </c:pt>
                <c:pt idx="334">
                  <c:v>16.149999999999999</c:v>
                </c:pt>
                <c:pt idx="335">
                  <c:v>16.27</c:v>
                </c:pt>
                <c:pt idx="336">
                  <c:v>16.46</c:v>
                </c:pt>
                <c:pt idx="337">
                  <c:v>0</c:v>
                </c:pt>
                <c:pt idx="338">
                  <c:v>16.89</c:v>
                </c:pt>
                <c:pt idx="339">
                  <c:v>17.48</c:v>
                </c:pt>
                <c:pt idx="340">
                  <c:v>17.54</c:v>
                </c:pt>
                <c:pt idx="341">
                  <c:v>17.18</c:v>
                </c:pt>
                <c:pt idx="342">
                  <c:v>16.32</c:v>
                </c:pt>
                <c:pt idx="343">
                  <c:v>0</c:v>
                </c:pt>
                <c:pt idx="344">
                  <c:v>0</c:v>
                </c:pt>
                <c:pt idx="345">
                  <c:v>14.7</c:v>
                </c:pt>
                <c:pt idx="346">
                  <c:v>14.18</c:v>
                </c:pt>
                <c:pt idx="347">
                  <c:v>13.64</c:v>
                </c:pt>
                <c:pt idx="348">
                  <c:v>13.12</c:v>
                </c:pt>
                <c:pt idx="349">
                  <c:v>12.95</c:v>
                </c:pt>
                <c:pt idx="350">
                  <c:v>12.77</c:v>
                </c:pt>
                <c:pt idx="351">
                  <c:v>0</c:v>
                </c:pt>
                <c:pt idx="352">
                  <c:v>12.47</c:v>
                </c:pt>
                <c:pt idx="353">
                  <c:v>12.07</c:v>
                </c:pt>
                <c:pt idx="354">
                  <c:v>12.24</c:v>
                </c:pt>
                <c:pt idx="355">
                  <c:v>12.32</c:v>
                </c:pt>
                <c:pt idx="356">
                  <c:v>12.25</c:v>
                </c:pt>
                <c:pt idx="357">
                  <c:v>12.27</c:v>
                </c:pt>
                <c:pt idx="358">
                  <c:v>12.51</c:v>
                </c:pt>
                <c:pt idx="359">
                  <c:v>13.37</c:v>
                </c:pt>
                <c:pt idx="360">
                  <c:v>13.91</c:v>
                </c:pt>
                <c:pt idx="361">
                  <c:v>14.4</c:v>
                </c:pt>
                <c:pt idx="362">
                  <c:v>14.35</c:v>
                </c:pt>
                <c:pt idx="363">
                  <c:v>14.45</c:v>
                </c:pt>
                <c:pt idx="364">
                  <c:v>14.4</c:v>
                </c:pt>
                <c:pt idx="365">
                  <c:v>14.39</c:v>
                </c:pt>
                <c:pt idx="366">
                  <c:v>14.46</c:v>
                </c:pt>
                <c:pt idx="367">
                  <c:v>14.64</c:v>
                </c:pt>
                <c:pt idx="368">
                  <c:v>15.09</c:v>
                </c:pt>
                <c:pt idx="369">
                  <c:v>15.52</c:v>
                </c:pt>
                <c:pt idx="370">
                  <c:v>15.81</c:v>
                </c:pt>
                <c:pt idx="371">
                  <c:v>15.96</c:v>
                </c:pt>
                <c:pt idx="372">
                  <c:v>15.92</c:v>
                </c:pt>
                <c:pt idx="373">
                  <c:v>16.05</c:v>
                </c:pt>
                <c:pt idx="374">
                  <c:v>16.100000000000001</c:v>
                </c:pt>
                <c:pt idx="375">
                  <c:v>16.05</c:v>
                </c:pt>
                <c:pt idx="376">
                  <c:v>15.91</c:v>
                </c:pt>
                <c:pt idx="377">
                  <c:v>0</c:v>
                </c:pt>
                <c:pt idx="378">
                  <c:v>15.87</c:v>
                </c:pt>
                <c:pt idx="379">
                  <c:v>15.69</c:v>
                </c:pt>
                <c:pt idx="380">
                  <c:v>15.57</c:v>
                </c:pt>
                <c:pt idx="381">
                  <c:v>15.55</c:v>
                </c:pt>
                <c:pt idx="382">
                  <c:v>15.44</c:v>
                </c:pt>
                <c:pt idx="383">
                  <c:v>15.48</c:v>
                </c:pt>
                <c:pt idx="384">
                  <c:v>15.58</c:v>
                </c:pt>
                <c:pt idx="385">
                  <c:v>15.71</c:v>
                </c:pt>
                <c:pt idx="386">
                  <c:v>15.77</c:v>
                </c:pt>
                <c:pt idx="387">
                  <c:v>15.82</c:v>
                </c:pt>
                <c:pt idx="388">
                  <c:v>15.74</c:v>
                </c:pt>
                <c:pt idx="389">
                  <c:v>15.61</c:v>
                </c:pt>
                <c:pt idx="390">
                  <c:v>15.38</c:v>
                </c:pt>
                <c:pt idx="391">
                  <c:v>15.04</c:v>
                </c:pt>
                <c:pt idx="392">
                  <c:v>13.92</c:v>
                </c:pt>
                <c:pt idx="393">
                  <c:v>13.07</c:v>
                </c:pt>
                <c:pt idx="394">
                  <c:v>12.35</c:v>
                </c:pt>
                <c:pt idx="395">
                  <c:v>0</c:v>
                </c:pt>
                <c:pt idx="396">
                  <c:v>0</c:v>
                </c:pt>
                <c:pt idx="397">
                  <c:v>12.37</c:v>
                </c:pt>
                <c:pt idx="398">
                  <c:v>12.19</c:v>
                </c:pt>
                <c:pt idx="399">
                  <c:v>11.92</c:v>
                </c:pt>
                <c:pt idx="400">
                  <c:v>11.62</c:v>
                </c:pt>
                <c:pt idx="401">
                  <c:v>11.38</c:v>
                </c:pt>
                <c:pt idx="402">
                  <c:v>11.15</c:v>
                </c:pt>
                <c:pt idx="403">
                  <c:v>10.77</c:v>
                </c:pt>
                <c:pt idx="404">
                  <c:v>10.58</c:v>
                </c:pt>
                <c:pt idx="405">
                  <c:v>10.5</c:v>
                </c:pt>
                <c:pt idx="406">
                  <c:v>10.45</c:v>
                </c:pt>
                <c:pt idx="407">
                  <c:v>10.55</c:v>
                </c:pt>
                <c:pt idx="408">
                  <c:v>10.76</c:v>
                </c:pt>
                <c:pt idx="409">
                  <c:v>12.99</c:v>
                </c:pt>
                <c:pt idx="410">
                  <c:v>12.64</c:v>
                </c:pt>
                <c:pt idx="411">
                  <c:v>12.78</c:v>
                </c:pt>
                <c:pt idx="412">
                  <c:v>13.37</c:v>
                </c:pt>
                <c:pt idx="413">
                  <c:v>13.24</c:v>
                </c:pt>
                <c:pt idx="414">
                  <c:v>13.2</c:v>
                </c:pt>
                <c:pt idx="415">
                  <c:v>13.01</c:v>
                </c:pt>
                <c:pt idx="416">
                  <c:v>13.01</c:v>
                </c:pt>
                <c:pt idx="417">
                  <c:v>12.93</c:v>
                </c:pt>
                <c:pt idx="418">
                  <c:v>13.33</c:v>
                </c:pt>
                <c:pt idx="419">
                  <c:v>13.84</c:v>
                </c:pt>
                <c:pt idx="420">
                  <c:v>13.97</c:v>
                </c:pt>
                <c:pt idx="421">
                  <c:v>14.33</c:v>
                </c:pt>
                <c:pt idx="422">
                  <c:v>14.89</c:v>
                </c:pt>
                <c:pt idx="423">
                  <c:v>15.12</c:v>
                </c:pt>
                <c:pt idx="424">
                  <c:v>15.36</c:v>
                </c:pt>
                <c:pt idx="425">
                  <c:v>15.35</c:v>
                </c:pt>
                <c:pt idx="426">
                  <c:v>15.23</c:v>
                </c:pt>
                <c:pt idx="427">
                  <c:v>15.1</c:v>
                </c:pt>
                <c:pt idx="428">
                  <c:v>14.77</c:v>
                </c:pt>
                <c:pt idx="429">
                  <c:v>14.52</c:v>
                </c:pt>
                <c:pt idx="430">
                  <c:v>14.35</c:v>
                </c:pt>
                <c:pt idx="431">
                  <c:v>14.33</c:v>
                </c:pt>
                <c:pt idx="432">
                  <c:v>14.25</c:v>
                </c:pt>
                <c:pt idx="433">
                  <c:v>14.07</c:v>
                </c:pt>
                <c:pt idx="434">
                  <c:v>13.78</c:v>
                </c:pt>
              </c:numCache>
            </c:numRef>
          </c:val>
          <c:smooth val="0"/>
        </c:ser>
        <c:dLbls>
          <c:showLegendKey val="0"/>
          <c:showVal val="0"/>
          <c:showCatName val="0"/>
          <c:showSerName val="0"/>
          <c:showPercent val="0"/>
          <c:showBubbleSize val="0"/>
        </c:dLbls>
        <c:marker val="1"/>
        <c:smooth val="0"/>
        <c:axId val="230036224"/>
        <c:axId val="229665792"/>
      </c:lineChart>
      <c:dateAx>
        <c:axId val="229662720"/>
        <c:scaling>
          <c:orientation val="minMax"/>
        </c:scaling>
        <c:delete val="0"/>
        <c:axPos val="b"/>
        <c:numFmt formatCode="yyyy\-mm\-dd;@" sourceLinked="1"/>
        <c:majorTickMark val="in"/>
        <c:minorTickMark val="in"/>
        <c:tickLblPos val="nextTo"/>
        <c:crossAx val="229664256"/>
        <c:crosses val="autoZero"/>
        <c:auto val="1"/>
        <c:lblOffset val="100"/>
        <c:baseTimeUnit val="days"/>
        <c:majorUnit val="1"/>
        <c:majorTimeUnit val="years"/>
        <c:minorUnit val="3"/>
        <c:minorTimeUnit val="months"/>
      </c:dateAx>
      <c:valAx>
        <c:axId val="229664256"/>
        <c:scaling>
          <c:orientation val="minMax"/>
        </c:scaling>
        <c:delete val="0"/>
        <c:axPos val="l"/>
        <c:numFmt formatCode="###,###,###,###,##0.00" sourceLinked="1"/>
        <c:majorTickMark val="none"/>
        <c:minorTickMark val="none"/>
        <c:tickLblPos val="nextTo"/>
        <c:crossAx val="229662720"/>
        <c:crosses val="autoZero"/>
        <c:crossBetween val="between"/>
      </c:valAx>
      <c:valAx>
        <c:axId val="229665792"/>
        <c:scaling>
          <c:orientation val="minMax"/>
          <c:max val="30"/>
        </c:scaling>
        <c:delete val="0"/>
        <c:axPos val="r"/>
        <c:numFmt formatCode="###,###,###,###,##0.00" sourceLinked="1"/>
        <c:majorTickMark val="out"/>
        <c:minorTickMark val="none"/>
        <c:tickLblPos val="nextTo"/>
        <c:crossAx val="230036224"/>
        <c:crosses val="max"/>
        <c:crossBetween val="between"/>
      </c:valAx>
      <c:dateAx>
        <c:axId val="230036224"/>
        <c:scaling>
          <c:orientation val="minMax"/>
        </c:scaling>
        <c:delete val="1"/>
        <c:axPos val="b"/>
        <c:numFmt formatCode="yyyy\-mm\-dd;@" sourceLinked="1"/>
        <c:majorTickMark val="out"/>
        <c:minorTickMark val="none"/>
        <c:tickLblPos val="none"/>
        <c:crossAx val="229665792"/>
        <c:crosses val="autoZero"/>
        <c:auto val="1"/>
        <c:lblOffset val="100"/>
        <c:baseTimeUnit val="days"/>
        <c:majorUnit val="1"/>
        <c:minorUnit val="1"/>
      </c:dateAx>
      <c:spPr>
        <a:solidFill>
          <a:srgbClr val="FFFFFF"/>
        </a:solidFill>
      </c:spPr>
    </c:plotArea>
    <c:legend>
      <c:legendPos val="b"/>
      <c:layout/>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trlProps/ctrlProp1.xml><?xml version="1.0" encoding="utf-8"?>
<formControlPr xmlns="http://schemas.microsoft.com/office/spreadsheetml/2009/9/main" objectType="Drop" dropStyle="combo" dx="16" fmlaLink="$D$8" fmlaRange="$A$8:$A$17" noThreeD="1" sel="7" val="2"/>
</file>

<file path=xl/ctrlProps/ctrlProp2.xml><?xml version="1.0" encoding="utf-8"?>
<formControlPr xmlns="http://schemas.microsoft.com/office/spreadsheetml/2009/9/main" objectType="Drop" dropStyle="combo" dx="16" fmlaLink="$D$8" fmlaRange="$A$8:$A$13" noThreeD="1" val="0"/>
</file>

<file path=xl/ctrlProps/ctrlProp3.xml><?xml version="1.0" encoding="utf-8"?>
<formControlPr xmlns="http://schemas.microsoft.com/office/spreadsheetml/2009/9/main" objectType="Drop" dropStyle="combo" dx="16" fmlaLink="$D$8" fmlaRange="$A$8:$A$12" noThreeD="1" sel="3" val="0"/>
</file>

<file path=xl/ctrlProps/ctrlProp4.xml><?xml version="1.0" encoding="utf-8"?>
<formControlPr xmlns="http://schemas.microsoft.com/office/spreadsheetml/2009/9/main" objectType="Drop" dropStyle="combo" dx="16" fmlaLink="$D$8" fmlaRange="$A$8:$A$13" noThreeD="1" sel="2" val="0"/>
</file>

<file path=xl/ctrlProps/ctrlProp5.xml><?xml version="1.0" encoding="utf-8"?>
<formControlPr xmlns="http://schemas.microsoft.com/office/spreadsheetml/2009/9/main" objectType="Drop" dropStyle="combo" dx="16" fmlaLink="$D$8" fmlaRange="$A$8:$A$19" noThreeD="1" sel="11" val="4"/>
</file>

<file path=xl/ctrlProps/ctrlProp6.xml><?xml version="1.0" encoding="utf-8"?>
<formControlPr xmlns="http://schemas.microsoft.com/office/spreadsheetml/2009/9/main" objectType="Drop" dropStyle="combo" dx="16" fmlaLink="$D$8" fmlaRange="$A$8:$A$9" noThreeD="1" val="0"/>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8.xml"/><Relationship Id="rId5" Type="http://schemas.openxmlformats.org/officeDocument/2006/relationships/chart" Target="../charts/chart10.xml"/><Relationship Id="rId4"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21326;&#34701;&#34892;&#19994;&#21608;&#25253;!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9524</xdr:colOff>
      <xdr:row>12</xdr:row>
      <xdr:rowOff>104774</xdr:rowOff>
    </xdr:from>
    <xdr:to>
      <xdr:col>6</xdr:col>
      <xdr:colOff>676275</xdr:colOff>
      <xdr:row>56</xdr:row>
      <xdr:rowOff>157370</xdr:rowOff>
    </xdr:to>
    <xdr:sp macro="" textlink="">
      <xdr:nvSpPr>
        <xdr:cNvPr id="252940" name="TextBox 4"/>
        <xdr:cNvSpPr txBox="1">
          <a:spLocks noChangeArrowheads="1"/>
        </xdr:cNvSpPr>
      </xdr:nvSpPr>
      <xdr:spPr bwMode="auto">
        <a:xfrm>
          <a:off x="9524" y="2018057"/>
          <a:ext cx="5180773" cy="8003900"/>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宋体"/>
              <a:ea typeface="+mn-ea"/>
              <a:cs typeface="+mn-cs"/>
            </a:rPr>
            <a:t>行业新闻</a:t>
          </a: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 </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因转基因玉米问题先正达遭起诉；</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习近平：全面建成小康不能丢了农村；</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中国粮食与食品安全战略峰会将在北京举行；</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我国农业保险市场规模已跃居世界第二；</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USDA</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：私人出口商向中国售出</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13.2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万吨大豆；</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俄罗斯玉米出口创纪录</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跻身世界五大玉米出口国。</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重点公告：</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金新农（</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002548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）公布股票激励计划首次授予激励对象名单；</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獐子岛（</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002100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）关于海洋牧场灾情说明会的公告；</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隆平高科（</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000049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）、圣农发展（</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002299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）等</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58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家公司公布</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年三季报。</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市场变化：</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上周沪深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指数上涨</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4.92%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，同期农林牧渔行业指数上涨</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3.16%</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，跑输沪深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指数</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1.76</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个百分点。板块方面，海洋捕捞（</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3.97%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）、水产养殖（</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3.27%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）、林木及加工（</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7.74%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）、畜牧养殖（</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3.81%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）、动物疫苗（</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4.33%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）、饲料（</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3.24%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）、农产品加工与流通（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）、果蔬及饮料（</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2.12%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）、种子（</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0.57%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）。个股方面，农发种业（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600313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）、新农开发（</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600359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）、千足珍珠（</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002173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）、中粮屯河（</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600737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）、南宁糖业（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000911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）列跌幅前五；平潭发展（</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000592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）、国投中鲁（</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600962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）、威华股份（</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002240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）、正虹科技（</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000702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ST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景谷（</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600265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）列涨幅前五。</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本周观点： </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eaLnBrk="1" fontAlgn="auto" latinLnBrk="0" hangingPunct="1"/>
          <a:r>
            <a:rPr lang="zh-CN" altLang="en-US" sz="1100" b="1">
              <a:effectLst/>
              <a:latin typeface="+mn-lt"/>
              <a:ea typeface="+mn-ea"/>
              <a:cs typeface="+mn-cs"/>
            </a:rPr>
            <a:t>水产行业仍有风险，</a:t>
          </a:r>
          <a:r>
            <a:rPr lang="zh-CN" altLang="zh-CN" sz="1100" b="1">
              <a:effectLst/>
              <a:latin typeface="+mn-lt"/>
              <a:ea typeface="+mn-ea"/>
              <a:cs typeface="+mn-cs"/>
            </a:rPr>
            <a:t>静待猪价重启上涨。</a:t>
          </a:r>
          <a:r>
            <a:rPr lang="zh-CN" altLang="en-US" sz="1100" b="0">
              <a:effectLst/>
              <a:latin typeface="+mn-lt"/>
              <a:ea typeface="+mn-ea"/>
              <a:cs typeface="+mn-cs"/>
            </a:rPr>
            <a:t>本周獐子岛海洋牧场受灾的事情在市场上引起了轩然大波，对于这件事情背后的真相到底是什么我们不做过多揣测，但獐子岛事件也从一个侧面反映出目前水产行业仍有风险。我们一直把水产养殖尤其是高端水产养殖类比为高端白酒，我们认为自从高端餐饮被三公限制打击以来，水产养殖和白酒都受此影响而基本面恶化，股价大跌，从目前的时点来看，政策面打击力度不会放松，经济面仍然在持续下行，行业不存在复苏的基础，今年的上涨是财务环比改善的超跌反弹，随着经济面的持续下行行业基本面仍然存在风险，不做推荐。生猪养殖方面，</a:t>
          </a:r>
          <a:r>
            <a:rPr lang="zh-CN" altLang="zh-CN" sz="1100">
              <a:effectLst/>
              <a:latin typeface="+mn-lt"/>
              <a:ea typeface="+mn-ea"/>
              <a:cs typeface="+mn-cs"/>
            </a:rPr>
            <a:t>近期猪价仍然保持稳定，尚未启动上涨，我们认为猪价继续上涨是大概率事件，养殖行业内龙头企业已经大规模扩张产能，一旦猪价重启上涨，其业绩弹性将会非常大，我们建议静待猪价重启上涨。</a:t>
          </a:r>
          <a:endParaRPr lang="en-US" altLang="zh-CN" sz="1100">
            <a:effectLst/>
            <a:latin typeface="+mn-lt"/>
            <a:ea typeface="+mn-ea"/>
            <a:cs typeface="+mn-cs"/>
          </a:endParaRPr>
        </a:p>
        <a:p>
          <a:pPr eaLnBrk="1" fontAlgn="auto" latinLnBrk="0" hangingPunct="1"/>
          <a:endParaRPr lang="en-US" altLang="zh-CN" sz="1100" b="1" i="0" strike="noStrike">
            <a:solidFill>
              <a:srgbClr val="000000"/>
            </a:solidFill>
            <a:latin typeface="仿宋_GB2312"/>
            <a:ea typeface="仿宋_GB2312"/>
            <a:cs typeface="+mn-cs"/>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zh-CN" altLang="zh-CN" sz="1100" b="1" i="0" strike="noStrike">
              <a:solidFill>
                <a:srgbClr val="000000"/>
              </a:solidFill>
              <a:latin typeface="仿宋_GB2312"/>
              <a:ea typeface="仿宋_GB2312"/>
              <a:cs typeface="+mn-cs"/>
            </a:rPr>
            <a:t>风险提示：</a:t>
          </a:r>
          <a:endParaRPr lang="en-US" altLang="zh-CN" sz="1100" b="1" i="0" strike="noStrike">
            <a:solidFill>
              <a:srgbClr val="000000"/>
            </a:solidFill>
            <a:latin typeface="仿宋_GB2312"/>
            <a:ea typeface="仿宋_GB2312"/>
            <a:cs typeface="+mn-cs"/>
          </a:endParaRPr>
        </a:p>
        <a:p>
          <a:pPr algn="l" rtl="1">
            <a:defRPr sz="1000"/>
          </a:pPr>
          <a:r>
            <a:rPr lang="zh-CN" altLang="en-US" sz="1100" b="0" i="0" strike="noStrike" baseline="0">
              <a:solidFill>
                <a:srgbClr val="000000"/>
              </a:solidFill>
              <a:latin typeface="仿宋_GB2312" pitchFamily="49" charset="-122"/>
              <a:ea typeface="仿宋_GB2312" pitchFamily="49" charset="-122"/>
              <a:cs typeface="+mn-cs"/>
            </a:rPr>
            <a:t>    疫病风险</a:t>
          </a:r>
          <a:endParaRPr lang="en-US" altLang="zh-CN" sz="1100" b="0" i="0" strike="noStrike">
            <a:solidFill>
              <a:srgbClr val="000000"/>
            </a:solidFill>
            <a:latin typeface="仿宋_GB2312" pitchFamily="49" charset="-122"/>
            <a:ea typeface="仿宋_GB2312" pitchFamily="49" charset="-122"/>
          </a:endParaRPr>
        </a:p>
        <a:p>
          <a:pPr algn="l" rtl="1">
            <a:defRPr sz="1000"/>
          </a:pPr>
          <a:r>
            <a:rPr lang="zh-CN" altLang="en-US" sz="1100" b="0" i="0" strike="noStrike">
              <a:solidFill>
                <a:srgbClr val="000000"/>
              </a:solidFill>
              <a:latin typeface="仿宋_GB2312"/>
              <a:ea typeface="仿宋_GB2312"/>
            </a:rPr>
            <a:t>    食品安全风险</a:t>
          </a:r>
        </a:p>
        <a:p>
          <a:pPr algn="l" rtl="1">
            <a:defRPr sz="1000"/>
          </a:pPr>
          <a:r>
            <a:rPr lang="zh-CN" altLang="en-US" sz="1100" b="0" i="0" strike="noStrike">
              <a:solidFill>
                <a:srgbClr val="000000"/>
              </a:solidFill>
              <a:latin typeface="仿宋_GB2312"/>
              <a:ea typeface="仿宋_GB2312"/>
              <a:cs typeface="+mn-cs"/>
            </a:rPr>
            <a:t>    自然灾害风险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66674</xdr:rowOff>
    </xdr:from>
    <xdr:to>
      <xdr:col>2</xdr:col>
      <xdr:colOff>495300</xdr:colOff>
      <xdr:row>3</xdr:row>
      <xdr:rowOff>1986</xdr:rowOff>
    </xdr:to>
    <xdr:pic>
      <xdr:nvPicPr>
        <xdr:cNvPr id="5"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4"/>
          <a:ext cx="1771650" cy="478237"/>
        </a:xfrm>
        <a:prstGeom prst="rect">
          <a:avLst/>
        </a:prstGeom>
        <a:noFill/>
        <a:ln w="9525">
          <a:noFill/>
          <a:miter lim="800000"/>
          <a:headEnd/>
          <a:tailEnd/>
        </a:ln>
      </xdr:spPr>
    </xdr:pic>
    <xdr:clientData/>
  </xdr:twoCellAnchor>
  <xdr:twoCellAnchor>
    <xdr:from>
      <xdr:col>7</xdr:col>
      <xdr:colOff>0</xdr:colOff>
      <xdr:row>13</xdr:row>
      <xdr:rowOff>19050</xdr:rowOff>
    </xdr:from>
    <xdr:to>
      <xdr:col>10</xdr:col>
      <xdr:colOff>0</xdr:colOff>
      <xdr:row>22</xdr:row>
      <xdr:rowOff>123825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19049</xdr:rowOff>
    </xdr:from>
    <xdr:to>
      <xdr:col>6</xdr:col>
      <xdr:colOff>476250</xdr:colOff>
      <xdr:row>21</xdr:row>
      <xdr:rowOff>114299</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5"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388070"/>
        </a:xfrm>
        <a:prstGeom prst="rect">
          <a:avLst/>
        </a:prstGeom>
        <a:noFill/>
        <a:ln w="9525">
          <a:noFill/>
          <a:miter lim="800000"/>
          <a:headEnd/>
          <a:tailEnd/>
        </a:ln>
      </xdr:spPr>
    </xdr:pic>
    <xdr:clientData/>
  </xdr:twoCellAnchor>
  <xdr:twoCellAnchor>
    <xdr:from>
      <xdr:col>0</xdr:col>
      <xdr:colOff>0</xdr:colOff>
      <xdr:row>26</xdr:row>
      <xdr:rowOff>0</xdr:rowOff>
    </xdr:from>
    <xdr:to>
      <xdr:col>6</xdr:col>
      <xdr:colOff>457200</xdr:colOff>
      <xdr:row>41</xdr:row>
      <xdr:rowOff>95251</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46</xdr:row>
      <xdr:rowOff>0</xdr:rowOff>
    </xdr:from>
    <xdr:to>
      <xdr:col>6</xdr:col>
      <xdr:colOff>457200</xdr:colOff>
      <xdr:row>61</xdr:row>
      <xdr:rowOff>95251</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78537" name="Drop Down 9" hidden="1">
              <a:extLst>
                <a:ext uri="{63B3BB69-23CF-44E3-9099-C40C66FF867C}">
                  <a14:compatExt spid="_x0000_s278537"/>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66674</xdr:rowOff>
    </xdr:from>
    <xdr:to>
      <xdr:col>6</xdr:col>
      <xdr:colOff>476250</xdr:colOff>
      <xdr:row>21</xdr:row>
      <xdr:rowOff>161924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247650</xdr:colOff>
          <xdr:row>5</xdr:row>
          <xdr:rowOff>19050</xdr:rowOff>
        </xdr:from>
        <xdr:to>
          <xdr:col>3</xdr:col>
          <xdr:colOff>523875</xdr:colOff>
          <xdr:row>6</xdr:row>
          <xdr:rowOff>28575</xdr:rowOff>
        </xdr:to>
        <xdr:sp macro="" textlink="">
          <xdr:nvSpPr>
            <xdr:cNvPr id="294913" name="Drop Down 1" hidden="1">
              <a:extLst>
                <a:ext uri="{63B3BB69-23CF-44E3-9099-C40C66FF867C}">
                  <a14:compatExt spid="_x0000_s294913"/>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28574</xdr:rowOff>
    </xdr:from>
    <xdr:to>
      <xdr:col>6</xdr:col>
      <xdr:colOff>476250</xdr:colOff>
      <xdr:row>21</xdr:row>
      <xdr:rowOff>123824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628650</xdr:colOff>
          <xdr:row>5</xdr:row>
          <xdr:rowOff>28575</xdr:rowOff>
        </xdr:from>
        <xdr:to>
          <xdr:col>4</xdr:col>
          <xdr:colOff>219075</xdr:colOff>
          <xdr:row>6</xdr:row>
          <xdr:rowOff>38100</xdr:rowOff>
        </xdr:to>
        <xdr:sp macro="" textlink="">
          <xdr:nvSpPr>
            <xdr:cNvPr id="290817" name="Drop Down 1" hidden="1">
              <a:extLst>
                <a:ext uri="{63B3BB69-23CF-44E3-9099-C40C66FF867C}">
                  <a14:compatExt spid="_x0000_s290817"/>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zh-CN" altLang="en-US" sz="1000" b="0" i="0" u="none" strike="noStrike" baseline="0">
              <a:solidFill>
                <a:srgbClr val="000000"/>
              </a:solidFill>
              <a:latin typeface="宋体"/>
              <a:ea typeface="宋体"/>
            </a:rPr>
            <a:t>免责声明</a:t>
          </a:r>
        </a:p>
        <a:p>
          <a:pPr algn="l" rtl="0">
            <a:defRPr sz="1000"/>
          </a:pPr>
          <a:endParaRPr lang="zh-CN" altLang="en-US" sz="1000" b="0" i="0" u="none" strike="noStrike" baseline="0">
            <a:solidFill>
              <a:srgbClr val="000000"/>
            </a:solidFill>
            <a:latin typeface="宋体"/>
            <a:ea typeface="宋体"/>
          </a:endParaRPr>
        </a:p>
        <a:p>
          <a:pPr rtl="0" eaLnBrk="1" fontAlgn="base" hangingPunct="1"/>
          <a:r>
            <a:rPr lang="en-US" altLang="zh-CN" sz="1000" b="0" i="0" baseline="0">
              <a:latin typeface="+mn-lt"/>
              <a:ea typeface="+mn-ea"/>
              <a:cs typeface="+mn-cs"/>
            </a:rPr>
            <a:t>          </a:t>
          </a:r>
          <a:r>
            <a:rPr lang="zh-CN" altLang="en-US" sz="1000" b="0" i="0" baseline="0">
              <a:latin typeface="+mn-lt"/>
              <a:ea typeface="+mn-ea"/>
              <a:cs typeface="+mn-cs"/>
            </a:rPr>
            <a:t>本报告分析师</a:t>
          </a:r>
          <a:r>
            <a:rPr lang="zh-CN" altLang="zh-CN" sz="1000">
              <a:latin typeface="+mn-lt"/>
              <a:ea typeface="+mn-ea"/>
              <a:cs typeface="+mn-cs"/>
            </a:rPr>
            <a:t>在此声明，本人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endParaRPr lang="en-US" altLang="zh-CN" sz="1000">
            <a:latin typeface="+mn-lt"/>
            <a:ea typeface="+mn-ea"/>
            <a:cs typeface="+mn-cs"/>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4625</xdr:colOff>
      <xdr:row>3</xdr:row>
      <xdr:rowOff>38100</xdr:rowOff>
    </xdr:to>
    <xdr:pic>
      <xdr:nvPicPr>
        <xdr:cNvPr id="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81050"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38101</xdr:rowOff>
    </xdr:from>
    <xdr:to>
      <xdr:col>6</xdr:col>
      <xdr:colOff>447675</xdr:colOff>
      <xdr:row>39</xdr:row>
      <xdr:rowOff>133350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180973</xdr:rowOff>
    </xdr:from>
    <xdr:to>
      <xdr:col>6</xdr:col>
      <xdr:colOff>438150</xdr:colOff>
      <xdr:row>80</xdr:row>
      <xdr:rowOff>180974</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47626</xdr:colOff>
      <xdr:row>2</xdr:row>
      <xdr:rowOff>102320</xdr:rowOff>
    </xdr:to>
    <xdr:pic>
      <xdr:nvPicPr>
        <xdr:cNvPr id="8"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6" cy="38807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28576</xdr:rowOff>
    </xdr:from>
    <xdr:to>
      <xdr:col>2</xdr:col>
      <xdr:colOff>66676</xdr:colOff>
      <xdr:row>2</xdr:row>
      <xdr:rowOff>16596</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28576"/>
          <a:ext cx="1419226" cy="38807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733426</xdr:colOff>
      <xdr:row>2</xdr:row>
      <xdr:rowOff>26120</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6" cy="38807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6" cy="407120"/>
        </a:xfrm>
        <a:prstGeom prst="rect">
          <a:avLst/>
        </a:prstGeom>
        <a:noFill/>
        <a:ln w="9525">
          <a:noFill/>
          <a:miter lim="800000"/>
          <a:headEnd/>
          <a:tailEnd/>
        </a:ln>
      </xdr:spPr>
    </xdr:pic>
    <xdr:clientData/>
  </xdr:twoCellAnchor>
  <xdr:twoCellAnchor>
    <xdr:from>
      <xdr:col>0</xdr:col>
      <xdr:colOff>0</xdr:colOff>
      <xdr:row>6</xdr:row>
      <xdr:rowOff>57149</xdr:rowOff>
    </xdr:from>
    <xdr:to>
      <xdr:col>6</xdr:col>
      <xdr:colOff>561974</xdr:colOff>
      <xdr:row>22</xdr:row>
      <xdr:rowOff>47624</xdr:rowOff>
    </xdr:to>
    <xdr:graphicFrame macro="">
      <xdr:nvGraphicFramePr>
        <xdr:cNvPr id="9" name="图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87745" name="Drop Down 1" hidden="1">
              <a:extLst>
                <a:ext uri="{63B3BB69-23CF-44E3-9099-C40C66FF867C}">
                  <a14:compatExt spid="_x0000_s287745"/>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66674</xdr:rowOff>
    </xdr:from>
    <xdr:to>
      <xdr:col>6</xdr:col>
      <xdr:colOff>476250</xdr:colOff>
      <xdr:row>21</xdr:row>
      <xdr:rowOff>161924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91841" name="Drop Down 1" hidden="1">
              <a:extLst>
                <a:ext uri="{63B3BB69-23CF-44E3-9099-C40C66FF867C}">
                  <a14:compatExt spid="_x0000_s291841"/>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9525</xdr:colOff>
      <xdr:row>6</xdr:row>
      <xdr:rowOff>57150</xdr:rowOff>
    </xdr:from>
    <xdr:to>
      <xdr:col>6</xdr:col>
      <xdr:colOff>466725</xdr:colOff>
      <xdr:row>21</xdr:row>
      <xdr:rowOff>85725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92795</xdr:rowOff>
    </xdr:to>
    <xdr:pic>
      <xdr:nvPicPr>
        <xdr:cNvPr id="5"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38807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647700</xdr:colOff>
          <xdr:row>4</xdr:row>
          <xdr:rowOff>171450</xdr:rowOff>
        </xdr:from>
        <xdr:to>
          <xdr:col>3</xdr:col>
          <xdr:colOff>542925</xdr:colOff>
          <xdr:row>6</xdr:row>
          <xdr:rowOff>0</xdr:rowOff>
        </xdr:to>
        <xdr:sp macro="" textlink="">
          <xdr:nvSpPr>
            <xdr:cNvPr id="281604" name="Drop Down 4" hidden="1">
              <a:extLst>
                <a:ext uri="{63B3BB69-23CF-44E3-9099-C40C66FF867C}">
                  <a14:compatExt spid="_x0000_s281604"/>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26;&#34701;&#35777;&#21048;&#20892;&#26519;&#29287;&#28180;&#34892;&#19994;&#21608;&#25253;-&#22791;&#202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92;&#26519;&#29287;&#28180;&#34892;&#19994;/&#21326;&#34701;&#35777;&#21048;_&#34892;&#19994;&#30740;&#31350;_&#21307;&#33647;&#34892;&#19994;&#21608;&#25253;&#65288;0804-080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326;&#34701;&#24037;&#20316;/&#39135;&#21697;&#39278;&#26009;/&#39135;&#21697;&#39278;&#26009;&#21608;&#25253;/&#21326;&#34701;&#35777;&#21048;&#39135;&#21697;&#39278;&#26009;&#34892;&#19994;&#21608;&#25253;-&#22791;&#202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oftware\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言"/>
      <sheetName val="市场及表现"/>
      <sheetName val="各板块上市公司表现"/>
      <sheetName val="物价指数"/>
      <sheetName val="基础农产品价格"/>
      <sheetName val="猪肉价格"/>
      <sheetName val="禽肉价格"/>
      <sheetName val="肉制品产量及进口量"/>
      <sheetName val="农产品批发价格指数"/>
      <sheetName val="免责声明"/>
    </sheetNames>
    <sheetDataSet>
      <sheetData sheetId="0"/>
      <sheetData sheetId="1"/>
      <sheetData sheetId="2"/>
      <sheetData sheetId="3"/>
      <sheetData sheetId="4"/>
      <sheetData sheetId="5">
        <row r="5">
          <cell r="H5">
            <v>38905</v>
          </cell>
        </row>
        <row r="8">
          <cell r="D8">
            <v>1</v>
          </cell>
        </row>
      </sheetData>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市场及表现"/>
      <sheetName val="各板块上市公司表现"/>
      <sheetName val="国内维生素价格"/>
      <sheetName val="国内激素类价格"/>
      <sheetName val="国内抗生素价格"/>
      <sheetName val="中药材价格 "/>
      <sheetName val="行业要闻"/>
      <sheetName val="重点公告"/>
      <sheetName val="新三板"/>
      <sheetName val="免责声明"/>
    </sheetNames>
    <sheetDataSet>
      <sheetData sheetId="0"/>
      <sheetData sheetId="1"/>
      <sheetData sheetId="2"/>
      <sheetData sheetId="3">
        <row r="4">
          <cell r="H4" t="str">
            <v>单位</v>
          </cell>
        </row>
        <row r="5">
          <cell r="H5">
            <v>40968</v>
          </cell>
        </row>
        <row r="8">
          <cell r="D8">
            <v>1</v>
          </cell>
        </row>
      </sheetData>
      <sheetData sheetId="4">
        <row r="4">
          <cell r="L4" t="str">
            <v>单位</v>
          </cell>
        </row>
        <row r="5">
          <cell r="L5">
            <v>39844</v>
          </cell>
        </row>
        <row r="26">
          <cell r="D26">
            <v>1</v>
          </cell>
        </row>
      </sheetData>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市场及表现"/>
      <sheetName val="各板块上市公司表现"/>
      <sheetName val="三季度业绩预告"/>
      <sheetName val="乳制品价格"/>
      <sheetName val="乳制品产量"/>
      <sheetName val="肉制品价格"/>
      <sheetName val="肉制品产量"/>
      <sheetName val="白酒、啤酒和葡萄酒产量"/>
      <sheetName val="白酒价格"/>
      <sheetName val="免责声明"/>
    </sheetNames>
    <sheetDataSet>
      <sheetData sheetId="0"/>
      <sheetData sheetId="1"/>
      <sheetData sheetId="2"/>
      <sheetData sheetId="3"/>
      <sheetData sheetId="4"/>
      <sheetData sheetId="5">
        <row r="4">
          <cell r="A4">
            <v>0</v>
          </cell>
        </row>
        <row r="5">
          <cell r="A5">
            <v>0</v>
          </cell>
        </row>
        <row r="9">
          <cell r="C9">
            <v>2</v>
          </cell>
        </row>
      </sheetData>
      <sheetData sheetId="6">
        <row r="5">
          <cell r="A5" t="str">
            <v>乳制品单月产量</v>
          </cell>
          <cell r="H5">
            <v>39872</v>
          </cell>
        </row>
        <row r="6">
          <cell r="F6">
            <v>1</v>
          </cell>
        </row>
      </sheetData>
      <sheetData sheetId="7">
        <row r="4">
          <cell r="H4" t="str">
            <v>单位</v>
          </cell>
        </row>
      </sheetData>
      <sheetData sheetId="8">
        <row r="4">
          <cell r="H4" t="str">
            <v>单位</v>
          </cell>
        </row>
      </sheetData>
      <sheetData sheetId="9">
        <row r="4">
          <cell r="H4" t="str">
            <v>单位</v>
          </cell>
          <cell r="P4" t="str">
            <v>单位</v>
          </cell>
        </row>
        <row r="5">
          <cell r="H5">
            <v>39872</v>
          </cell>
        </row>
        <row r="8">
          <cell r="D8">
            <v>1</v>
          </cell>
        </row>
        <row r="26">
          <cell r="D26">
            <v>2</v>
          </cell>
        </row>
      </sheetData>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HKS_INFO_NAME"/>
      <definedName name="S_DQ_CLOSE"/>
      <definedName name="s_est_eps"/>
      <definedName name="s_fa_eps_basic"/>
      <definedName name="s_fa_eps_diluted"/>
      <definedName name="s_holder_name"/>
      <definedName name="s_holder_pct"/>
      <definedName name="s_info_industry"/>
      <definedName name="S_INFO_NAME"/>
      <definedName name="s_pq_pctchange"/>
      <definedName name="s_val_ashrmarketvalue"/>
      <definedName name="s_val_estpe"/>
      <definedName name="S_VAL_ESTPE_NEW"/>
      <definedName name="S_VAL_MV"/>
      <definedName name="S_VAL_PB"/>
      <definedName name="s_val_pb_lf"/>
      <definedName name="S_VAL_PE"/>
      <definedName name="S_VAL_PE_TTM"/>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7.bin"/><Relationship Id="rId5" Type="http://schemas.openxmlformats.org/officeDocument/2006/relationships/comments" Target="../comments6.xml"/><Relationship Id="rId4"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8.bin"/><Relationship Id="rId5" Type="http://schemas.openxmlformats.org/officeDocument/2006/relationships/comments" Target="../comments7.xml"/><Relationship Id="rId4" Type="http://schemas.openxmlformats.org/officeDocument/2006/relationships/ctrlProp" Target="../ctrlProps/ctrlProp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ctrlProp" Target="../ctrlProps/ctrlProp2.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4.vml"/><Relationship Id="rId1" Type="http://schemas.openxmlformats.org/officeDocument/2006/relationships/drawing" Target="../drawings/drawing9.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4"/>
  <sheetViews>
    <sheetView showGridLines="0" tabSelected="1" topLeftCell="A2" zoomScale="115" zoomScaleNormal="115" workbookViewId="0">
      <pane xSplit="10" topLeftCell="K1" activePane="topRight" state="frozenSplit"/>
      <selection pane="topRight" activeCell="H7" sqref="H7:J7"/>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3"/>
      <c r="B1" s="1"/>
      <c r="C1" s="1"/>
      <c r="D1" s="1"/>
      <c r="E1" s="1"/>
      <c r="F1" s="1"/>
      <c r="G1" s="175" t="s">
        <v>3</v>
      </c>
      <c r="H1" s="175"/>
      <c r="I1" s="175"/>
      <c r="J1" s="176"/>
    </row>
    <row r="2" spans="1:10" ht="14.25" customHeight="1">
      <c r="A2" s="3"/>
      <c r="B2" s="1"/>
      <c r="C2" s="1"/>
      <c r="D2" s="1"/>
      <c r="E2" s="1"/>
      <c r="F2" s="1"/>
      <c r="G2" s="175"/>
      <c r="H2" s="175"/>
      <c r="I2" s="175"/>
      <c r="J2" s="176"/>
    </row>
    <row r="3" spans="1:10" ht="14.25" customHeight="1">
      <c r="A3" s="3"/>
      <c r="B3" s="1"/>
      <c r="C3" s="1"/>
      <c r="D3" s="1"/>
      <c r="E3" s="1"/>
      <c r="F3" s="1"/>
      <c r="G3" s="175"/>
      <c r="H3" s="175"/>
      <c r="I3" s="175"/>
      <c r="J3" s="176"/>
    </row>
    <row r="4" spans="1:10" ht="5.25" customHeight="1">
      <c r="A4" s="3"/>
      <c r="B4" s="1"/>
      <c r="C4" s="1"/>
      <c r="D4" s="1"/>
      <c r="E4" s="1"/>
      <c r="F4" s="1"/>
      <c r="G4" s="1"/>
      <c r="H4" s="1"/>
      <c r="I4" s="1"/>
      <c r="J4" s="2"/>
    </row>
    <row r="5" spans="1:10" ht="8.25" customHeight="1">
      <c r="A5" s="4"/>
      <c r="B5" s="33"/>
      <c r="C5" s="33"/>
      <c r="D5" s="133"/>
      <c r="E5" s="133"/>
      <c r="F5" s="133"/>
      <c r="G5" s="133"/>
      <c r="H5" s="133"/>
      <c r="I5" s="133"/>
      <c r="J5" s="134"/>
    </row>
    <row r="6" spans="1:10" ht="6.75" customHeight="1">
      <c r="A6" s="3"/>
      <c r="B6" s="1"/>
      <c r="C6" s="1"/>
      <c r="D6" s="1"/>
      <c r="E6" s="1"/>
      <c r="F6" s="1"/>
      <c r="G6" s="1"/>
      <c r="H6" s="1"/>
      <c r="I6" s="1"/>
      <c r="J6" s="2"/>
    </row>
    <row r="7" spans="1:10" ht="24.75" customHeight="1">
      <c r="A7" s="34" t="s">
        <v>327</v>
      </c>
      <c r="B7" s="35"/>
      <c r="C7" s="35"/>
      <c r="D7" s="35"/>
      <c r="E7" s="35"/>
      <c r="F7" s="35"/>
      <c r="G7" s="35"/>
      <c r="H7" s="184">
        <f>TODAY()</f>
        <v>41947</v>
      </c>
      <c r="I7" s="185"/>
      <c r="J7" s="186"/>
    </row>
    <row r="8" spans="1:10" ht="12" customHeight="1">
      <c r="A8" s="5"/>
      <c r="B8" s="6"/>
      <c r="C8" s="6"/>
      <c r="D8" s="6"/>
      <c r="E8" s="6"/>
      <c r="F8" s="6"/>
      <c r="G8" s="7"/>
      <c r="H8" s="11"/>
      <c r="I8" s="12"/>
      <c r="J8" s="13"/>
    </row>
    <row r="9" spans="1:10" ht="14.25" customHeight="1">
      <c r="A9" s="181" t="s">
        <v>329</v>
      </c>
      <c r="B9" s="182"/>
      <c r="C9" s="182"/>
      <c r="D9" s="182"/>
      <c r="E9" s="182"/>
      <c r="F9" s="182"/>
      <c r="G9" s="183"/>
      <c r="H9" s="177" t="s">
        <v>222</v>
      </c>
      <c r="I9" s="178"/>
      <c r="J9" s="179"/>
    </row>
    <row r="10" spans="1:10" ht="14.25" customHeight="1">
      <c r="A10" s="181"/>
      <c r="B10" s="182"/>
      <c r="C10" s="182"/>
      <c r="D10" s="182"/>
      <c r="E10" s="182"/>
      <c r="F10" s="182"/>
      <c r="G10" s="183"/>
      <c r="H10" s="177" t="s">
        <v>328</v>
      </c>
      <c r="I10" s="178"/>
      <c r="J10" s="179"/>
    </row>
    <row r="11" spans="1:10" ht="15.75">
      <c r="A11" s="81"/>
      <c r="B11" s="81"/>
      <c r="C11" s="84">
        <f>E11-4</f>
        <v>41939</v>
      </c>
      <c r="D11" s="85" t="s">
        <v>58</v>
      </c>
      <c r="E11" s="84">
        <v>41943</v>
      </c>
      <c r="F11" s="81"/>
      <c r="G11" s="82"/>
      <c r="H11" s="14"/>
      <c r="I11" s="15"/>
      <c r="J11" s="16"/>
    </row>
    <row r="12" spans="1:10" ht="6.75" customHeight="1">
      <c r="A12" s="8"/>
      <c r="B12" s="9"/>
      <c r="C12" s="9"/>
      <c r="D12" s="9"/>
      <c r="E12" s="9"/>
      <c r="F12" s="9"/>
      <c r="G12" s="10"/>
      <c r="H12" s="17"/>
      <c r="I12" s="18"/>
      <c r="J12" s="19"/>
    </row>
    <row r="13" spans="1:10" ht="9.75" customHeight="1">
      <c r="A13" s="35"/>
      <c r="B13" s="35"/>
      <c r="C13" s="35"/>
      <c r="D13" s="35"/>
      <c r="E13" s="35"/>
      <c r="F13" s="35"/>
      <c r="G13" s="35"/>
      <c r="H13" s="36" t="s">
        <v>289</v>
      </c>
      <c r="I13" s="35"/>
      <c r="J13" s="37"/>
    </row>
    <row r="14" spans="1:10">
      <c r="A14" s="180"/>
      <c r="B14" s="180"/>
      <c r="C14" s="180"/>
      <c r="D14" s="180"/>
      <c r="E14" s="180"/>
      <c r="F14" s="180"/>
      <c r="G14" s="180"/>
      <c r="H14" s="15"/>
      <c r="I14" s="15"/>
      <c r="J14" s="16"/>
    </row>
    <row r="15" spans="1:10">
      <c r="A15" s="180"/>
      <c r="B15" s="180"/>
      <c r="C15" s="180"/>
      <c r="D15" s="180"/>
      <c r="E15" s="180"/>
      <c r="F15" s="180"/>
      <c r="G15" s="180"/>
      <c r="H15" s="15"/>
      <c r="I15" s="15"/>
      <c r="J15" s="16"/>
    </row>
    <row r="16" spans="1:10">
      <c r="A16" s="180"/>
      <c r="B16" s="180"/>
      <c r="C16" s="180"/>
      <c r="D16" s="180"/>
      <c r="E16" s="180"/>
      <c r="F16" s="180"/>
      <c r="G16" s="180"/>
      <c r="H16" s="15"/>
      <c r="I16" s="15"/>
      <c r="J16" s="16"/>
    </row>
    <row r="17" spans="1:10">
      <c r="A17" s="180"/>
      <c r="B17" s="180"/>
      <c r="C17" s="180"/>
      <c r="D17" s="180"/>
      <c r="E17" s="180"/>
      <c r="F17" s="180"/>
      <c r="G17" s="180"/>
      <c r="H17" s="15"/>
      <c r="I17" s="15"/>
      <c r="J17" s="16"/>
    </row>
    <row r="18" spans="1:10">
      <c r="A18" s="180"/>
      <c r="B18" s="180"/>
      <c r="C18" s="180"/>
      <c r="D18" s="180"/>
      <c r="E18" s="180"/>
      <c r="F18" s="180"/>
      <c r="G18" s="180"/>
      <c r="H18" s="15"/>
      <c r="I18" s="15"/>
      <c r="J18" s="16"/>
    </row>
    <row r="19" spans="1:10">
      <c r="A19" s="180"/>
      <c r="B19" s="180"/>
      <c r="C19" s="180"/>
      <c r="D19" s="180"/>
      <c r="E19" s="180"/>
      <c r="F19" s="180"/>
      <c r="G19" s="180"/>
      <c r="H19" s="15"/>
      <c r="I19" s="15"/>
      <c r="J19" s="16"/>
    </row>
    <row r="20" spans="1:10">
      <c r="A20" s="180"/>
      <c r="B20" s="180"/>
      <c r="C20" s="180"/>
      <c r="D20" s="180"/>
      <c r="E20" s="180"/>
      <c r="F20" s="180"/>
      <c r="G20" s="180"/>
      <c r="H20" s="15"/>
      <c r="I20" s="15"/>
      <c r="J20" s="16"/>
    </row>
    <row r="21" spans="1:10">
      <c r="A21" s="180"/>
      <c r="B21" s="180"/>
      <c r="C21" s="180"/>
      <c r="D21" s="180"/>
      <c r="E21" s="180"/>
      <c r="F21" s="180"/>
      <c r="G21" s="180"/>
      <c r="H21" s="15"/>
      <c r="I21" s="15"/>
      <c r="J21" s="16"/>
    </row>
    <row r="22" spans="1:10">
      <c r="A22" s="180"/>
      <c r="B22" s="180"/>
      <c r="C22" s="180"/>
      <c r="D22" s="180"/>
      <c r="E22" s="180"/>
      <c r="F22" s="180"/>
      <c r="G22" s="180"/>
      <c r="H22" s="15"/>
      <c r="I22" s="15"/>
      <c r="J22" s="16"/>
    </row>
    <row r="23" spans="1:10">
      <c r="A23" s="180"/>
      <c r="B23" s="180"/>
      <c r="C23" s="180"/>
      <c r="D23" s="180"/>
      <c r="E23" s="180"/>
      <c r="F23" s="180"/>
      <c r="G23" s="180"/>
      <c r="H23" s="15"/>
      <c r="I23" s="15"/>
      <c r="J23" s="16"/>
    </row>
    <row r="24" spans="1:10">
      <c r="A24" s="180"/>
      <c r="B24" s="180"/>
      <c r="C24" s="180"/>
      <c r="D24" s="180"/>
      <c r="E24" s="180"/>
      <c r="F24" s="180"/>
      <c r="G24" s="180"/>
      <c r="H24" s="22"/>
      <c r="I24" s="15"/>
      <c r="J24" s="16"/>
    </row>
    <row r="25" spans="1:10">
      <c r="A25" s="180"/>
      <c r="B25" s="180"/>
      <c r="C25" s="180"/>
      <c r="D25" s="180"/>
      <c r="E25" s="180"/>
      <c r="F25" s="180"/>
      <c r="G25" s="180"/>
      <c r="H25" s="15"/>
      <c r="I25" s="15"/>
      <c r="J25" s="16"/>
    </row>
    <row r="26" spans="1:10">
      <c r="A26" s="180"/>
      <c r="B26" s="180"/>
      <c r="C26" s="180"/>
      <c r="D26" s="180"/>
      <c r="E26" s="180"/>
      <c r="F26" s="180"/>
      <c r="G26" s="180"/>
      <c r="H26" s="15"/>
      <c r="I26" s="15"/>
      <c r="J26" s="16"/>
    </row>
    <row r="27" spans="1:10">
      <c r="A27" s="180"/>
      <c r="B27" s="180"/>
      <c r="C27" s="180"/>
      <c r="D27" s="180"/>
      <c r="E27" s="180"/>
      <c r="F27" s="180"/>
      <c r="G27" s="180"/>
      <c r="H27" s="15"/>
      <c r="I27" s="15"/>
      <c r="J27" s="16"/>
    </row>
    <row r="28" spans="1:10">
      <c r="A28" s="180"/>
      <c r="B28" s="180"/>
      <c r="C28" s="180"/>
      <c r="D28" s="180"/>
      <c r="E28" s="180"/>
      <c r="F28" s="180"/>
      <c r="G28" s="180"/>
      <c r="H28" s="15"/>
      <c r="I28" s="15"/>
      <c r="J28" s="16"/>
    </row>
    <row r="29" spans="1:10">
      <c r="A29" s="180"/>
      <c r="B29" s="180"/>
      <c r="C29" s="180"/>
      <c r="D29" s="180"/>
      <c r="E29" s="180"/>
      <c r="F29" s="180"/>
      <c r="G29" s="180"/>
      <c r="H29" s="15"/>
      <c r="I29" s="15"/>
      <c r="J29" s="16"/>
    </row>
    <row r="30" spans="1:10">
      <c r="A30" s="180"/>
      <c r="B30" s="180"/>
      <c r="C30" s="180"/>
      <c r="D30" s="180"/>
      <c r="E30" s="180"/>
      <c r="F30" s="180"/>
      <c r="G30" s="180"/>
      <c r="H30" s="15"/>
      <c r="I30" s="15"/>
      <c r="J30" s="16"/>
    </row>
    <row r="31" spans="1:10">
      <c r="A31" s="180"/>
      <c r="B31" s="180"/>
      <c r="C31" s="180"/>
      <c r="D31" s="180"/>
      <c r="E31" s="180"/>
      <c r="F31" s="180"/>
      <c r="G31" s="180"/>
      <c r="H31" s="15"/>
      <c r="I31" s="15"/>
      <c r="J31" s="16"/>
    </row>
    <row r="32" spans="1:10">
      <c r="A32" s="180"/>
      <c r="B32" s="180"/>
      <c r="C32" s="180"/>
      <c r="D32" s="180"/>
      <c r="E32" s="180"/>
      <c r="F32" s="180"/>
      <c r="G32" s="180"/>
      <c r="H32" s="15"/>
      <c r="I32" s="15"/>
      <c r="J32" s="16"/>
    </row>
    <row r="33" spans="1:10">
      <c r="A33" s="180"/>
      <c r="B33" s="180"/>
      <c r="C33" s="180"/>
      <c r="D33" s="180"/>
      <c r="E33" s="180"/>
      <c r="F33" s="180"/>
      <c r="G33" s="180"/>
      <c r="H33" s="15"/>
      <c r="I33" s="15"/>
      <c r="J33" s="16"/>
    </row>
    <row r="34" spans="1:10">
      <c r="A34" s="180"/>
      <c r="B34" s="180"/>
      <c r="C34" s="180"/>
      <c r="D34" s="180"/>
      <c r="E34" s="180"/>
      <c r="F34" s="180"/>
      <c r="G34" s="180"/>
      <c r="H34" s="76" t="s">
        <v>336</v>
      </c>
      <c r="I34" s="76" t="s">
        <v>331</v>
      </c>
      <c r="J34" s="16"/>
    </row>
    <row r="35" spans="1:10">
      <c r="A35" s="180"/>
      <c r="B35" s="180"/>
      <c r="C35" s="180"/>
      <c r="D35" s="180"/>
      <c r="E35" s="180"/>
      <c r="F35" s="180"/>
      <c r="G35" s="180"/>
      <c r="H35" s="76" t="s">
        <v>332</v>
      </c>
      <c r="I35" s="32"/>
      <c r="J35" s="16"/>
    </row>
    <row r="36" spans="1:10">
      <c r="A36" s="180"/>
      <c r="B36" s="180"/>
      <c r="C36" s="180"/>
      <c r="D36" s="180"/>
      <c r="E36" s="180"/>
      <c r="F36" s="180"/>
      <c r="G36" s="180"/>
      <c r="H36" s="76" t="s">
        <v>333</v>
      </c>
      <c r="I36" s="32"/>
      <c r="J36" s="16"/>
    </row>
    <row r="37" spans="1:10">
      <c r="A37" s="180"/>
      <c r="B37" s="180"/>
      <c r="C37" s="180"/>
      <c r="D37" s="180"/>
      <c r="E37" s="180"/>
      <c r="F37" s="180"/>
      <c r="G37" s="180"/>
      <c r="H37" s="76" t="s">
        <v>334</v>
      </c>
      <c r="I37" s="32"/>
      <c r="J37" s="16"/>
    </row>
    <row r="38" spans="1:10">
      <c r="A38" s="180"/>
      <c r="B38" s="180"/>
      <c r="C38" s="180"/>
      <c r="D38" s="180"/>
      <c r="E38" s="180"/>
      <c r="F38" s="180"/>
      <c r="G38" s="180"/>
      <c r="H38" s="15"/>
      <c r="I38" s="15"/>
      <c r="J38" s="16"/>
    </row>
    <row r="39" spans="1:10">
      <c r="A39" s="180"/>
      <c r="B39" s="180"/>
      <c r="C39" s="180"/>
      <c r="D39" s="180"/>
      <c r="E39" s="180"/>
      <c r="F39" s="180"/>
      <c r="G39" s="180"/>
      <c r="H39" s="76" t="s">
        <v>335</v>
      </c>
      <c r="I39" s="76" t="s">
        <v>337</v>
      </c>
      <c r="J39" s="16"/>
    </row>
    <row r="40" spans="1:10">
      <c r="A40" s="180"/>
      <c r="B40" s="180"/>
      <c r="C40" s="180"/>
      <c r="D40" s="180"/>
      <c r="E40" s="180"/>
      <c r="F40" s="180"/>
      <c r="G40" s="180"/>
      <c r="H40" s="76" t="s">
        <v>338</v>
      </c>
      <c r="I40" s="32"/>
      <c r="J40" s="16"/>
    </row>
    <row r="41" spans="1:10">
      <c r="A41" s="180"/>
      <c r="B41" s="180"/>
      <c r="C41" s="180"/>
      <c r="D41" s="180"/>
      <c r="E41" s="180"/>
      <c r="F41" s="180"/>
      <c r="G41" s="180"/>
      <c r="H41" s="76" t="s">
        <v>339</v>
      </c>
      <c r="I41" s="32"/>
      <c r="J41" s="16"/>
    </row>
    <row r="42" spans="1:10">
      <c r="A42" s="180"/>
      <c r="B42" s="180"/>
      <c r="C42" s="180"/>
      <c r="D42" s="180"/>
      <c r="E42" s="180"/>
      <c r="F42" s="180"/>
      <c r="G42" s="180"/>
    </row>
    <row r="43" spans="1:10" ht="15">
      <c r="A43" s="1"/>
      <c r="B43" s="1"/>
      <c r="C43" s="1"/>
      <c r="D43" s="1"/>
      <c r="E43" s="1"/>
      <c r="F43" s="1"/>
      <c r="G43" s="1"/>
      <c r="H43" s="31"/>
      <c r="I43" s="15"/>
      <c r="J43" s="16"/>
    </row>
    <row r="44" spans="1:10">
      <c r="A44" s="1"/>
      <c r="B44" s="1"/>
      <c r="C44" s="1"/>
      <c r="D44" s="1"/>
      <c r="E44" s="1"/>
      <c r="F44" s="1"/>
      <c r="G44" s="1"/>
      <c r="H44" s="20"/>
      <c r="I44" s="15"/>
      <c r="J44" s="16"/>
    </row>
    <row r="45" spans="1:10">
      <c r="A45" s="1"/>
      <c r="B45" s="1"/>
      <c r="C45" s="1"/>
      <c r="D45" s="1"/>
      <c r="E45" s="1"/>
      <c r="F45" s="1"/>
      <c r="G45" s="1"/>
      <c r="H45" s="20"/>
      <c r="I45" s="15"/>
      <c r="J45" s="16"/>
    </row>
    <row r="46" spans="1:10">
      <c r="A46" s="1"/>
      <c r="B46" s="1"/>
      <c r="C46" s="1"/>
      <c r="D46" s="1"/>
      <c r="E46" s="1"/>
      <c r="F46" s="1"/>
      <c r="G46" s="1"/>
      <c r="H46" s="20"/>
      <c r="I46" s="15"/>
      <c r="J46" s="16"/>
    </row>
    <row r="47" spans="1:10">
      <c r="A47" s="1"/>
      <c r="B47" s="1"/>
      <c r="C47" s="1"/>
      <c r="D47" s="1"/>
      <c r="E47" s="1"/>
      <c r="F47" s="1"/>
      <c r="G47" s="1"/>
      <c r="H47" s="20"/>
      <c r="I47" s="15"/>
      <c r="J47" s="16"/>
    </row>
    <row r="48" spans="1:10">
      <c r="A48" s="1"/>
      <c r="B48" s="1"/>
      <c r="C48" s="1"/>
      <c r="D48" s="1"/>
      <c r="E48" s="1"/>
      <c r="F48" s="1"/>
      <c r="G48" s="1"/>
      <c r="H48" s="20"/>
      <c r="I48" s="15"/>
      <c r="J48" s="16"/>
    </row>
    <row r="49" spans="1:10">
      <c r="A49" s="1"/>
      <c r="B49" s="1"/>
      <c r="C49" s="1"/>
      <c r="D49" s="1"/>
      <c r="E49" s="1"/>
      <c r="F49" s="1"/>
      <c r="G49" s="1"/>
      <c r="H49" s="20"/>
      <c r="I49" s="15"/>
      <c r="J49" s="16"/>
    </row>
    <row r="50" spans="1:10">
      <c r="A50" s="1"/>
      <c r="B50" s="1"/>
      <c r="C50" s="1"/>
      <c r="D50" s="1"/>
      <c r="E50" s="1"/>
      <c r="F50" s="1"/>
      <c r="G50" s="1"/>
      <c r="H50" s="20"/>
      <c r="I50" s="15"/>
      <c r="J50" s="16"/>
    </row>
    <row r="51" spans="1:10">
      <c r="A51" s="1"/>
      <c r="B51" s="1"/>
      <c r="C51" s="1"/>
      <c r="D51" s="1"/>
      <c r="E51" s="1"/>
      <c r="F51" s="1"/>
      <c r="G51" s="1"/>
      <c r="H51" s="20"/>
      <c r="I51" s="15"/>
      <c r="J51" s="16"/>
    </row>
    <row r="52" spans="1:10">
      <c r="A52" s="1"/>
      <c r="B52" s="1"/>
      <c r="C52" s="1"/>
      <c r="D52" s="1"/>
      <c r="E52" s="1"/>
      <c r="F52" s="1"/>
      <c r="G52" s="1"/>
      <c r="H52" s="20"/>
      <c r="I52" s="15"/>
      <c r="J52" s="16"/>
    </row>
    <row r="53" spans="1:10">
      <c r="H53" s="20"/>
      <c r="I53" s="15"/>
      <c r="J53" s="16"/>
    </row>
    <row r="54" spans="1:10">
      <c r="H54" s="21"/>
      <c r="I54" s="18"/>
      <c r="J54" s="19"/>
    </row>
  </sheetData>
  <mergeCells count="6">
    <mergeCell ref="G1:J3"/>
    <mergeCell ref="H9:J9"/>
    <mergeCell ref="H10:J10"/>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tint="0.79998168889431442"/>
  </sheetPr>
  <dimension ref="A1:Y785"/>
  <sheetViews>
    <sheetView workbookViewId="0">
      <pane xSplit="8" ySplit="4" topLeftCell="N5" activePane="bottomRight" state="frozen"/>
      <selection pane="topRight" activeCell="I1" sqref="I1"/>
      <selection pane="bottomLeft" activeCell="A5" sqref="A5"/>
      <selection pane="bottomRight" activeCell="S68" sqref="S68"/>
    </sheetView>
  </sheetViews>
  <sheetFormatPr defaultRowHeight="14.25"/>
  <cols>
    <col min="1" max="7" width="9" style="39"/>
    <col min="8" max="8" width="12.625" style="39" customWidth="1"/>
    <col min="9" max="9" width="22.875" style="39" customWidth="1"/>
    <col min="10" max="12" width="15.125" style="39" customWidth="1"/>
    <col min="13" max="13" width="15.25" style="39" customWidth="1"/>
    <col min="14" max="14" width="15" style="39" customWidth="1"/>
    <col min="15" max="15" width="9.5" style="39" bestFit="1" customWidth="1"/>
    <col min="16" max="17" width="9" style="39"/>
    <col min="18" max="18" width="10.375" style="39" customWidth="1"/>
    <col min="19" max="19" width="7.75" style="39" customWidth="1"/>
    <col min="20" max="20" width="9" style="39"/>
    <col min="21" max="21" width="11.625" style="39" bestFit="1" customWidth="1"/>
    <col min="22" max="16384" width="9" style="39"/>
  </cols>
  <sheetData>
    <row r="1" spans="1:25" ht="26.25" customHeight="1">
      <c r="H1" s="59"/>
      <c r="I1" s="79" t="s">
        <v>30</v>
      </c>
      <c r="J1" s="80" t="s">
        <v>31</v>
      </c>
      <c r="K1" s="80" t="s">
        <v>32</v>
      </c>
      <c r="L1" s="93" t="s">
        <v>225</v>
      </c>
      <c r="M1" s="93" t="s">
        <v>226</v>
      </c>
      <c r="N1" s="80" t="s">
        <v>33</v>
      </c>
      <c r="O1" s="93" t="s">
        <v>296</v>
      </c>
      <c r="Q1" s="93"/>
      <c r="R1" s="93" t="s">
        <v>300</v>
      </c>
      <c r="S1" s="93" t="s">
        <v>298</v>
      </c>
      <c r="U1" s="93"/>
      <c r="V1" s="93" t="s">
        <v>322</v>
      </c>
      <c r="W1" s="93" t="s">
        <v>323</v>
      </c>
      <c r="X1" s="93" t="s">
        <v>324</v>
      </c>
    </row>
    <row r="2" spans="1:25" hidden="1">
      <c r="H2" s="57" t="str">
        <f>[7]!edb()</f>
        <v>Wind资讯</v>
      </c>
      <c r="I2" s="59"/>
      <c r="J2" s="60"/>
      <c r="K2" s="61"/>
      <c r="L2" s="61"/>
      <c r="M2" s="61"/>
      <c r="N2" s="61"/>
      <c r="O2" s="61"/>
      <c r="Q2" s="61" t="str">
        <f>[7]!edb()</f>
        <v>Wind资讯</v>
      </c>
      <c r="R2" s="61"/>
      <c r="S2" s="61"/>
      <c r="U2" s="140" t="str">
        <f>[7]!edb()</f>
        <v>Wind资讯</v>
      </c>
    </row>
    <row r="3" spans="1:25" ht="24" hidden="1">
      <c r="H3" s="43" t="s">
        <v>441</v>
      </c>
      <c r="I3" s="44" t="s">
        <v>462</v>
      </c>
      <c r="J3" s="44" t="s">
        <v>463</v>
      </c>
      <c r="K3" s="43" t="s">
        <v>464</v>
      </c>
      <c r="L3" s="41" t="s">
        <v>465</v>
      </c>
      <c r="M3" s="41" t="s">
        <v>466</v>
      </c>
      <c r="N3" s="61" t="s">
        <v>467</v>
      </c>
      <c r="O3" s="61" t="s">
        <v>468</v>
      </c>
      <c r="Q3" s="61" t="s">
        <v>441</v>
      </c>
      <c r="R3" s="61" t="s">
        <v>473</v>
      </c>
      <c r="S3" s="61" t="s">
        <v>474</v>
      </c>
      <c r="U3" s="61" t="s">
        <v>441</v>
      </c>
      <c r="V3" s="61" t="s">
        <v>470</v>
      </c>
      <c r="W3" s="61" t="s">
        <v>471</v>
      </c>
      <c r="X3" s="61" t="s">
        <v>472</v>
      </c>
      <c r="Y3" s="61"/>
    </row>
    <row r="4" spans="1:25">
      <c r="G4" s="42"/>
      <c r="H4" s="51" t="s">
        <v>448</v>
      </c>
      <c r="I4" s="58" t="s">
        <v>450</v>
      </c>
      <c r="J4" s="58" t="s">
        <v>450</v>
      </c>
      <c r="K4" s="58" t="s">
        <v>450</v>
      </c>
      <c r="L4" s="58" t="s">
        <v>450</v>
      </c>
      <c r="M4" s="58" t="s">
        <v>450</v>
      </c>
      <c r="N4" s="58"/>
      <c r="O4" s="58" t="s">
        <v>469</v>
      </c>
      <c r="Q4" s="51" t="s">
        <v>448</v>
      </c>
      <c r="R4" s="58" t="s">
        <v>475</v>
      </c>
      <c r="S4" s="58" t="s">
        <v>475</v>
      </c>
      <c r="U4" s="51" t="s">
        <v>448</v>
      </c>
      <c r="V4" s="58" t="s">
        <v>449</v>
      </c>
      <c r="W4" s="58" t="s">
        <v>449</v>
      </c>
      <c r="X4" s="58" t="s">
        <v>449</v>
      </c>
    </row>
    <row r="5" spans="1:25">
      <c r="H5" s="51">
        <v>38905</v>
      </c>
      <c r="I5" s="71">
        <v>8.84</v>
      </c>
      <c r="J5" s="71">
        <v>0</v>
      </c>
      <c r="K5" s="71">
        <v>0</v>
      </c>
      <c r="L5" s="71">
        <v>1.448</v>
      </c>
      <c r="M5" s="71">
        <v>0</v>
      </c>
      <c r="N5" s="71">
        <v>0</v>
      </c>
      <c r="O5" s="98">
        <v>0</v>
      </c>
      <c r="Q5" s="52">
        <v>39813</v>
      </c>
      <c r="R5" s="71">
        <v>0</v>
      </c>
      <c r="S5" s="71">
        <v>46264</v>
      </c>
      <c r="U5" s="51">
        <v>39658</v>
      </c>
      <c r="V5" s="71">
        <v>32.426000000000002</v>
      </c>
      <c r="W5" s="71">
        <v>14.652799999999999</v>
      </c>
      <c r="X5" s="71">
        <v>23.4358</v>
      </c>
    </row>
    <row r="6" spans="1:25">
      <c r="A6" s="48" t="s">
        <v>321</v>
      </c>
      <c r="H6" s="51">
        <v>38912</v>
      </c>
      <c r="I6" s="71">
        <v>8.66</v>
      </c>
      <c r="J6" s="71">
        <v>6.76</v>
      </c>
      <c r="K6" s="71">
        <v>0</v>
      </c>
      <c r="L6" s="71">
        <v>0</v>
      </c>
      <c r="M6" s="71">
        <v>0</v>
      </c>
      <c r="N6" s="71">
        <v>0</v>
      </c>
      <c r="O6" s="98">
        <v>0</v>
      </c>
      <c r="Q6" s="52">
        <v>39844</v>
      </c>
      <c r="R6" s="71">
        <v>4964.0600000000004</v>
      </c>
      <c r="S6" s="71">
        <v>45616</v>
      </c>
      <c r="U6" s="51">
        <v>39672</v>
      </c>
      <c r="V6" s="71">
        <v>31.451599999999999</v>
      </c>
      <c r="W6" s="71">
        <v>14.555999999999999</v>
      </c>
      <c r="X6" s="71">
        <v>23.254899999999999</v>
      </c>
    </row>
    <row r="7" spans="1:25">
      <c r="A7" s="94"/>
      <c r="B7" s="94"/>
      <c r="C7" s="94"/>
      <c r="D7" s="94"/>
      <c r="E7" s="94"/>
      <c r="H7" s="51">
        <v>38919</v>
      </c>
      <c r="I7" s="71">
        <v>8.5960000000000001</v>
      </c>
      <c r="J7" s="71">
        <v>6.96</v>
      </c>
      <c r="K7" s="71">
        <v>11.18</v>
      </c>
      <c r="L7" s="71">
        <v>0</v>
      </c>
      <c r="M7" s="71">
        <v>2.218</v>
      </c>
      <c r="N7" s="71">
        <v>0</v>
      </c>
      <c r="O7" s="98">
        <v>0</v>
      </c>
      <c r="Q7" s="52">
        <v>39872</v>
      </c>
      <c r="R7" s="71">
        <v>4987</v>
      </c>
      <c r="S7" s="71">
        <v>44594</v>
      </c>
      <c r="U7" s="51">
        <v>39686</v>
      </c>
      <c r="V7" s="71">
        <v>30.767900000000001</v>
      </c>
      <c r="W7" s="71">
        <v>14.4513</v>
      </c>
      <c r="X7" s="71">
        <v>23.178999999999998</v>
      </c>
    </row>
    <row r="8" spans="1:25">
      <c r="A8" s="97" t="s">
        <v>34</v>
      </c>
      <c r="B8" s="97"/>
      <c r="C8" s="97"/>
      <c r="D8" s="97">
        <v>2</v>
      </c>
      <c r="E8" s="97"/>
      <c r="H8" s="51">
        <v>38926</v>
      </c>
      <c r="I8" s="71">
        <v>9.19</v>
      </c>
      <c r="J8" s="71">
        <v>7.26</v>
      </c>
      <c r="K8" s="71">
        <v>11.138</v>
      </c>
      <c r="L8" s="71">
        <v>1.456</v>
      </c>
      <c r="M8" s="71">
        <v>2.194</v>
      </c>
      <c r="N8" s="71">
        <v>0</v>
      </c>
      <c r="O8" s="98">
        <v>0</v>
      </c>
      <c r="Q8" s="52">
        <v>39903</v>
      </c>
      <c r="R8" s="71">
        <v>4942</v>
      </c>
      <c r="S8" s="71">
        <v>44861</v>
      </c>
      <c r="U8" s="51">
        <v>39728</v>
      </c>
      <c r="V8" s="71">
        <v>25.8659</v>
      </c>
      <c r="W8" s="71">
        <v>12.9079</v>
      </c>
      <c r="X8" s="71">
        <v>21.710699999999999</v>
      </c>
    </row>
    <row r="9" spans="1:25">
      <c r="A9" s="97" t="s">
        <v>35</v>
      </c>
      <c r="B9" s="97"/>
      <c r="C9" s="97"/>
      <c r="D9" s="97"/>
      <c r="E9" s="97"/>
      <c r="H9" s="51">
        <v>38975</v>
      </c>
      <c r="I9" s="71">
        <v>12.518000000000001</v>
      </c>
      <c r="J9" s="71">
        <v>8.2279999999999998</v>
      </c>
      <c r="K9" s="71">
        <v>12.795999999999999</v>
      </c>
      <c r="L9" s="71">
        <v>1.4419999999999999</v>
      </c>
      <c r="M9" s="71">
        <v>2.21</v>
      </c>
      <c r="N9" s="71">
        <v>5.7</v>
      </c>
      <c r="O9" s="98">
        <v>0</v>
      </c>
      <c r="Q9" s="52">
        <v>39933</v>
      </c>
      <c r="R9" s="71">
        <v>4922</v>
      </c>
      <c r="S9" s="71">
        <v>45489</v>
      </c>
      <c r="U9" s="51">
        <v>39756</v>
      </c>
      <c r="V9" s="71">
        <v>21.588699999999999</v>
      </c>
      <c r="W9" s="71">
        <v>12.2294</v>
      </c>
      <c r="X9" s="71">
        <v>20.109300000000001</v>
      </c>
    </row>
    <row r="10" spans="1:25">
      <c r="A10" s="97" t="s">
        <v>36</v>
      </c>
      <c r="B10" s="97"/>
      <c r="C10" s="97"/>
      <c r="D10" s="97"/>
      <c r="E10" s="97"/>
      <c r="H10" s="51">
        <v>38982</v>
      </c>
      <c r="I10" s="71">
        <v>13.231999999999999</v>
      </c>
      <c r="J10" s="71">
        <v>8.5399999999999991</v>
      </c>
      <c r="K10" s="71">
        <v>12.933999999999999</v>
      </c>
      <c r="L10" s="71">
        <v>1.454</v>
      </c>
      <c r="M10" s="71">
        <v>2.274</v>
      </c>
      <c r="N10" s="71">
        <v>5.9</v>
      </c>
      <c r="O10" s="98">
        <v>0</v>
      </c>
      <c r="Q10" s="52">
        <v>39964</v>
      </c>
      <c r="R10" s="71">
        <v>4880</v>
      </c>
      <c r="S10" s="71">
        <v>45325</v>
      </c>
      <c r="U10" s="51">
        <v>39812</v>
      </c>
      <c r="V10" s="71">
        <v>19.6325</v>
      </c>
      <c r="W10" s="71">
        <v>13.196999999999999</v>
      </c>
      <c r="X10" s="71">
        <v>20.750299999999999</v>
      </c>
    </row>
    <row r="11" spans="1:25">
      <c r="A11" s="97" t="s">
        <v>225</v>
      </c>
      <c r="B11" s="97"/>
      <c r="C11" s="97"/>
      <c r="D11" s="97"/>
      <c r="E11" s="97"/>
      <c r="H11" s="51">
        <v>38988</v>
      </c>
      <c r="I11" s="71">
        <v>13.032</v>
      </c>
      <c r="J11" s="71">
        <v>8.4239999999999995</v>
      </c>
      <c r="K11" s="71">
        <v>13.27</v>
      </c>
      <c r="L11" s="71">
        <v>1.454</v>
      </c>
      <c r="M11" s="71">
        <v>2.2559999999999998</v>
      </c>
      <c r="N11" s="71">
        <v>0</v>
      </c>
      <c r="O11" s="98">
        <v>0</v>
      </c>
      <c r="Q11" s="52">
        <v>39994</v>
      </c>
      <c r="R11" s="71">
        <v>4832</v>
      </c>
      <c r="S11" s="71">
        <v>44720</v>
      </c>
      <c r="U11" s="51">
        <v>39819</v>
      </c>
      <c r="V11" s="71">
        <v>19.909400000000002</v>
      </c>
      <c r="W11" s="71">
        <v>13.4176</v>
      </c>
      <c r="X11" s="71">
        <v>21.1099</v>
      </c>
    </row>
    <row r="12" spans="1:25">
      <c r="A12" s="97" t="s">
        <v>227</v>
      </c>
      <c r="B12" s="97"/>
      <c r="C12" s="97"/>
      <c r="D12" s="97"/>
      <c r="E12" s="97"/>
      <c r="H12" s="51">
        <v>39004</v>
      </c>
      <c r="I12" s="71">
        <v>12.708</v>
      </c>
      <c r="J12" s="71">
        <v>8.1999999999999993</v>
      </c>
      <c r="K12" s="71">
        <v>12.773999999999999</v>
      </c>
      <c r="L12" s="71">
        <v>1.3939999999999999</v>
      </c>
      <c r="M12" s="71">
        <v>2.2679999999999998</v>
      </c>
      <c r="N12" s="71">
        <v>5.8780000000000001</v>
      </c>
      <c r="O12" s="98">
        <v>0</v>
      </c>
      <c r="Q12" s="52">
        <v>40025</v>
      </c>
      <c r="R12" s="71">
        <v>4810</v>
      </c>
      <c r="S12" s="71">
        <v>45006</v>
      </c>
      <c r="U12" s="51">
        <v>39826</v>
      </c>
      <c r="V12" s="71">
        <v>20.0229</v>
      </c>
      <c r="W12" s="71">
        <v>13.4216</v>
      </c>
      <c r="X12" s="71">
        <v>21.168099999999999</v>
      </c>
    </row>
    <row r="13" spans="1:25">
      <c r="A13" s="97" t="s">
        <v>228</v>
      </c>
      <c r="B13" s="97"/>
      <c r="C13" s="97"/>
      <c r="D13" s="97"/>
      <c r="E13" s="97"/>
      <c r="H13" s="51">
        <v>39010</v>
      </c>
      <c r="I13" s="71">
        <v>12.456</v>
      </c>
      <c r="J13" s="71">
        <v>8.1620000000000008</v>
      </c>
      <c r="K13" s="71">
        <v>12.9</v>
      </c>
      <c r="L13" s="71">
        <v>1.38</v>
      </c>
      <c r="M13" s="71">
        <v>2.238</v>
      </c>
      <c r="N13" s="71">
        <v>5.9630000000000001</v>
      </c>
      <c r="O13" s="98">
        <v>0</v>
      </c>
      <c r="Q13" s="52">
        <v>40056</v>
      </c>
      <c r="R13" s="71">
        <v>4816</v>
      </c>
      <c r="S13" s="71">
        <v>45816</v>
      </c>
      <c r="U13" s="51">
        <v>39833</v>
      </c>
      <c r="V13" s="71">
        <v>20.104199999999999</v>
      </c>
      <c r="W13" s="71">
        <v>13.4076</v>
      </c>
      <c r="X13" s="71">
        <v>21.255500000000001</v>
      </c>
    </row>
    <row r="14" spans="1:25">
      <c r="A14" s="97"/>
      <c r="B14" s="97"/>
      <c r="C14" s="97"/>
      <c r="D14" s="97"/>
      <c r="E14" s="97"/>
      <c r="H14" s="51">
        <v>39017</v>
      </c>
      <c r="I14" s="71">
        <v>12.682</v>
      </c>
      <c r="J14" s="71">
        <v>8.1839999999999993</v>
      </c>
      <c r="K14" s="71">
        <v>12.7</v>
      </c>
      <c r="L14" s="71">
        <v>1.3460000000000001</v>
      </c>
      <c r="M14" s="71">
        <v>2.238</v>
      </c>
      <c r="N14" s="71">
        <v>6.0949999999999998</v>
      </c>
      <c r="O14" s="98">
        <v>0</v>
      </c>
      <c r="Q14" s="52">
        <v>40086</v>
      </c>
      <c r="R14" s="71">
        <v>4840</v>
      </c>
      <c r="S14" s="71">
        <v>46516</v>
      </c>
      <c r="U14" s="51">
        <v>39840</v>
      </c>
      <c r="V14" s="71">
        <v>20.211500000000001</v>
      </c>
      <c r="W14" s="71">
        <v>13.4091</v>
      </c>
      <c r="X14" s="71">
        <v>21.4574</v>
      </c>
    </row>
    <row r="15" spans="1:25">
      <c r="A15" s="97"/>
      <c r="B15" s="97"/>
      <c r="C15" s="97"/>
      <c r="D15" s="97"/>
      <c r="E15" s="97"/>
      <c r="H15" s="51">
        <v>39024</v>
      </c>
      <c r="I15" s="71">
        <v>12.682</v>
      </c>
      <c r="J15" s="71">
        <v>8.2959999999999994</v>
      </c>
      <c r="K15" s="71">
        <v>12.923999999999999</v>
      </c>
      <c r="L15" s="71">
        <v>0</v>
      </c>
      <c r="M15" s="71">
        <v>0</v>
      </c>
      <c r="N15" s="71">
        <v>6.173</v>
      </c>
      <c r="O15" s="98">
        <v>0</v>
      </c>
      <c r="Q15" s="52">
        <v>40117</v>
      </c>
      <c r="R15" s="71">
        <v>4875</v>
      </c>
      <c r="S15" s="71">
        <v>46921</v>
      </c>
      <c r="U15" s="51">
        <v>39847</v>
      </c>
      <c r="V15" s="71">
        <v>20.227499999999999</v>
      </c>
      <c r="W15" s="71">
        <v>13.2715</v>
      </c>
      <c r="X15" s="71">
        <v>21.2197</v>
      </c>
    </row>
    <row r="16" spans="1:25">
      <c r="A16" s="97"/>
      <c r="B16" s="97"/>
      <c r="C16" s="97"/>
      <c r="D16" s="97"/>
      <c r="E16" s="97"/>
      <c r="H16" s="51">
        <v>39031</v>
      </c>
      <c r="I16" s="71">
        <v>13.4</v>
      </c>
      <c r="J16" s="71">
        <v>8.6020000000000003</v>
      </c>
      <c r="K16" s="71">
        <v>13.16</v>
      </c>
      <c r="L16" s="71">
        <v>1.3380000000000001</v>
      </c>
      <c r="M16" s="71">
        <v>2.3039999999999998</v>
      </c>
      <c r="N16" s="71">
        <v>6.4340000000000002</v>
      </c>
      <c r="O16" s="98">
        <v>0</v>
      </c>
      <c r="Q16" s="52">
        <v>40147</v>
      </c>
      <c r="R16" s="71">
        <v>4873</v>
      </c>
      <c r="S16" s="71">
        <v>46590</v>
      </c>
      <c r="U16" s="51">
        <v>39854</v>
      </c>
      <c r="V16" s="71">
        <v>20.170100000000001</v>
      </c>
      <c r="W16" s="71">
        <v>12.872</v>
      </c>
      <c r="X16" s="71">
        <v>20.813800000000001</v>
      </c>
    </row>
    <row r="17" spans="1:24">
      <c r="A17" s="97"/>
      <c r="B17" s="97"/>
      <c r="C17" s="97"/>
      <c r="D17" s="97"/>
      <c r="E17" s="97"/>
      <c r="H17" s="51">
        <v>39038</v>
      </c>
      <c r="I17" s="71">
        <v>13.391999999999999</v>
      </c>
      <c r="J17" s="71">
        <v>8.9359999999999999</v>
      </c>
      <c r="K17" s="71">
        <v>13.44</v>
      </c>
      <c r="L17" s="71">
        <v>1.3879999999999999</v>
      </c>
      <c r="M17" s="71">
        <v>2.3220000000000001</v>
      </c>
      <c r="N17" s="71">
        <v>6.44</v>
      </c>
      <c r="O17" s="98">
        <v>0</v>
      </c>
      <c r="Q17" s="52">
        <v>40178</v>
      </c>
      <c r="R17" s="71">
        <v>4910</v>
      </c>
      <c r="S17" s="71">
        <v>46900</v>
      </c>
      <c r="U17" s="51">
        <v>39861</v>
      </c>
      <c r="V17" s="71">
        <v>20.060700000000001</v>
      </c>
      <c r="W17" s="71">
        <v>12.477499999999999</v>
      </c>
      <c r="X17" s="71">
        <v>20.437200000000001</v>
      </c>
    </row>
    <row r="18" spans="1:24">
      <c r="A18" s="97"/>
      <c r="B18" s="97"/>
      <c r="C18" s="97"/>
      <c r="D18" s="97"/>
      <c r="E18" s="97"/>
      <c r="H18" s="51">
        <v>39045</v>
      </c>
      <c r="I18" s="71">
        <v>14.054</v>
      </c>
      <c r="J18" s="71">
        <v>9.19</v>
      </c>
      <c r="K18" s="71">
        <v>13.956</v>
      </c>
      <c r="L18" s="71">
        <v>1.458</v>
      </c>
      <c r="M18" s="71">
        <v>2.3879999999999999</v>
      </c>
      <c r="N18" s="71">
        <v>6.3070000000000004</v>
      </c>
      <c r="O18" s="98">
        <v>0</v>
      </c>
      <c r="Q18" s="52">
        <v>40209</v>
      </c>
      <c r="R18" s="71">
        <v>4870</v>
      </c>
      <c r="S18" s="71">
        <v>45500</v>
      </c>
      <c r="U18" s="51">
        <v>39868</v>
      </c>
      <c r="V18" s="71">
        <v>19.9513</v>
      </c>
      <c r="W18" s="71">
        <v>12.158799999999999</v>
      </c>
      <c r="X18" s="71">
        <v>20.097200000000001</v>
      </c>
    </row>
    <row r="19" spans="1:24">
      <c r="H19" s="51">
        <v>39059</v>
      </c>
      <c r="I19" s="71">
        <v>14.933999999999999</v>
      </c>
      <c r="J19" s="71">
        <v>9.6620000000000008</v>
      </c>
      <c r="K19" s="71">
        <v>14.648</v>
      </c>
      <c r="L19" s="71">
        <v>1.486</v>
      </c>
      <c r="M19" s="71">
        <v>2.4039999999999999</v>
      </c>
      <c r="N19" s="71">
        <v>6.5</v>
      </c>
      <c r="O19" s="98">
        <v>0</v>
      </c>
      <c r="Q19" s="52">
        <v>40237</v>
      </c>
      <c r="R19" s="71">
        <v>4890</v>
      </c>
      <c r="S19" s="71">
        <v>44330</v>
      </c>
      <c r="U19" s="51">
        <v>39875</v>
      </c>
      <c r="V19" s="71">
        <v>19.815000000000001</v>
      </c>
      <c r="W19" s="71">
        <v>11.936199999999999</v>
      </c>
      <c r="X19" s="71">
        <v>19.78</v>
      </c>
    </row>
    <row r="20" spans="1:24">
      <c r="H20" s="51">
        <v>39066</v>
      </c>
      <c r="I20" s="71">
        <v>15.667999999999999</v>
      </c>
      <c r="J20" s="71">
        <v>9.8879999999999999</v>
      </c>
      <c r="K20" s="71">
        <v>14.852</v>
      </c>
      <c r="L20" s="71">
        <v>1.508</v>
      </c>
      <c r="M20" s="71">
        <v>2.3879999999999999</v>
      </c>
      <c r="N20" s="71">
        <v>6.6029999999999998</v>
      </c>
      <c r="O20" s="98">
        <v>0</v>
      </c>
      <c r="Q20" s="52">
        <v>40268</v>
      </c>
      <c r="R20" s="71">
        <v>4840</v>
      </c>
      <c r="S20" s="71">
        <v>44130</v>
      </c>
      <c r="U20" s="51">
        <v>39882</v>
      </c>
      <c r="V20" s="71">
        <v>19.8125</v>
      </c>
      <c r="W20" s="71">
        <v>11.7661</v>
      </c>
      <c r="X20" s="71">
        <v>19.450500000000002</v>
      </c>
    </row>
    <row r="21" spans="1:24">
      <c r="H21" s="51">
        <v>39073</v>
      </c>
      <c r="I21" s="71">
        <v>16.462</v>
      </c>
      <c r="J21" s="71">
        <v>9.9939999999999998</v>
      </c>
      <c r="K21" s="71">
        <v>14.92</v>
      </c>
      <c r="L21" s="71">
        <v>1.504</v>
      </c>
      <c r="M21" s="71">
        <v>2.3580000000000001</v>
      </c>
      <c r="N21" s="71">
        <v>6.6420000000000003</v>
      </c>
      <c r="O21" s="98">
        <v>0</v>
      </c>
      <c r="Q21" s="52">
        <v>40298</v>
      </c>
      <c r="R21" s="71">
        <v>4760</v>
      </c>
      <c r="S21" s="71">
        <v>43600</v>
      </c>
      <c r="U21" s="51">
        <v>39889</v>
      </c>
      <c r="V21" s="71">
        <v>19.772400000000001</v>
      </c>
      <c r="W21" s="71">
        <v>11.5464</v>
      </c>
      <c r="X21" s="71">
        <v>19.1694</v>
      </c>
    </row>
    <row r="22" spans="1:24">
      <c r="H22" s="51">
        <v>39080</v>
      </c>
      <c r="I22" s="71">
        <v>16.38</v>
      </c>
      <c r="J22" s="71">
        <v>9.984</v>
      </c>
      <c r="K22" s="71">
        <v>14.96</v>
      </c>
      <c r="L22" s="71">
        <v>1.53</v>
      </c>
      <c r="M22" s="71">
        <v>2.33</v>
      </c>
      <c r="N22" s="71">
        <v>6.6130000000000004</v>
      </c>
      <c r="O22" s="98">
        <v>0</v>
      </c>
      <c r="Q22" s="52">
        <v>40329</v>
      </c>
      <c r="R22" s="71">
        <v>4700</v>
      </c>
      <c r="S22" s="71">
        <v>43370</v>
      </c>
      <c r="U22" s="51">
        <v>39896</v>
      </c>
      <c r="V22" s="71">
        <v>19.6173</v>
      </c>
      <c r="W22" s="71">
        <v>11.27</v>
      </c>
      <c r="X22" s="71">
        <v>18.8248</v>
      </c>
    </row>
    <row r="23" spans="1:24">
      <c r="A23" s="77" t="s">
        <v>325</v>
      </c>
      <c r="H23" s="51">
        <v>39087</v>
      </c>
      <c r="I23" s="71">
        <v>16.012</v>
      </c>
      <c r="J23" s="71">
        <v>9.9260000000000002</v>
      </c>
      <c r="K23" s="71">
        <v>15.178000000000001</v>
      </c>
      <c r="L23" s="71">
        <v>1.512</v>
      </c>
      <c r="M23" s="71">
        <v>2.3159999999999998</v>
      </c>
      <c r="N23" s="71">
        <v>6.5650000000000004</v>
      </c>
      <c r="O23" s="98">
        <v>0</v>
      </c>
      <c r="Q23" s="52">
        <v>40359</v>
      </c>
      <c r="R23" s="71">
        <v>4680</v>
      </c>
      <c r="S23" s="71">
        <v>43670</v>
      </c>
      <c r="U23" s="51">
        <v>39903</v>
      </c>
      <c r="V23" s="71">
        <v>19.224900000000002</v>
      </c>
      <c r="W23" s="71">
        <v>10.8957</v>
      </c>
      <c r="X23" s="71">
        <v>18.418099999999999</v>
      </c>
    </row>
    <row r="24" spans="1:24">
      <c r="A24" s="48"/>
      <c r="H24" s="51">
        <v>39094</v>
      </c>
      <c r="I24" s="71">
        <v>16.481999999999999</v>
      </c>
      <c r="J24" s="71">
        <v>10.029999999999999</v>
      </c>
      <c r="K24" s="71">
        <v>15.141999999999999</v>
      </c>
      <c r="L24" s="71">
        <v>1.504</v>
      </c>
      <c r="M24" s="71">
        <v>2.2839999999999998</v>
      </c>
      <c r="N24" s="71">
        <v>6.67</v>
      </c>
      <c r="O24" s="98">
        <v>0</v>
      </c>
      <c r="Q24" s="52">
        <v>40390</v>
      </c>
      <c r="R24" s="71">
        <v>4630</v>
      </c>
      <c r="S24" s="71">
        <v>44000</v>
      </c>
      <c r="U24" s="51">
        <v>39910</v>
      </c>
      <c r="V24" s="71">
        <v>18.7879</v>
      </c>
      <c r="W24" s="71">
        <v>10.595499999999999</v>
      </c>
      <c r="X24" s="71">
        <v>17.956</v>
      </c>
    </row>
    <row r="25" spans="1:24">
      <c r="H25" s="51">
        <v>39101</v>
      </c>
      <c r="I25" s="71">
        <v>17.07</v>
      </c>
      <c r="J25" s="71">
        <v>10.064</v>
      </c>
      <c r="K25" s="71">
        <v>15.194000000000001</v>
      </c>
      <c r="L25" s="71">
        <v>1.52</v>
      </c>
      <c r="M25" s="71">
        <v>2.3340000000000001</v>
      </c>
      <c r="N25" s="71">
        <v>6.6219999999999999</v>
      </c>
      <c r="O25" s="98">
        <v>0</v>
      </c>
      <c r="Q25" s="52">
        <v>40421</v>
      </c>
      <c r="R25" s="71">
        <v>4580</v>
      </c>
      <c r="S25" s="71">
        <v>44180</v>
      </c>
      <c r="U25" s="51">
        <v>39917</v>
      </c>
      <c r="V25" s="71">
        <v>18.396000000000001</v>
      </c>
      <c r="W25" s="71">
        <v>10.3399</v>
      </c>
      <c r="X25" s="71">
        <v>17.581700000000001</v>
      </c>
    </row>
    <row r="26" spans="1:24">
      <c r="A26" s="48" t="s">
        <v>229</v>
      </c>
      <c r="H26" s="51">
        <v>39108</v>
      </c>
      <c r="I26" s="71">
        <v>17.135999999999999</v>
      </c>
      <c r="J26" s="71">
        <v>10.02</v>
      </c>
      <c r="K26" s="71">
        <v>15.16</v>
      </c>
      <c r="L26" s="71">
        <v>1.522</v>
      </c>
      <c r="M26" s="71">
        <v>2.3540000000000001</v>
      </c>
      <c r="N26" s="71">
        <v>6.5839999999999996</v>
      </c>
      <c r="O26" s="98">
        <v>0</v>
      </c>
      <c r="Q26" s="52">
        <v>40451</v>
      </c>
      <c r="R26" s="71">
        <v>4700</v>
      </c>
      <c r="S26" s="71">
        <v>45450</v>
      </c>
      <c r="U26" s="51">
        <v>39924</v>
      </c>
      <c r="V26" s="71">
        <v>17.905000000000001</v>
      </c>
      <c r="W26" s="71">
        <v>10.1594</v>
      </c>
      <c r="X26" s="71">
        <v>17.2883</v>
      </c>
    </row>
    <row r="27" spans="1:24">
      <c r="H27" s="51">
        <v>39115</v>
      </c>
      <c r="I27" s="71">
        <v>16.783999999999999</v>
      </c>
      <c r="J27" s="71">
        <v>9.8979999999999997</v>
      </c>
      <c r="K27" s="71">
        <v>15.286</v>
      </c>
      <c r="L27" s="71">
        <v>1.522</v>
      </c>
      <c r="M27" s="71">
        <v>2.3380000000000001</v>
      </c>
      <c r="N27" s="71">
        <v>6.5049999999999999</v>
      </c>
      <c r="O27" s="98">
        <v>0</v>
      </c>
      <c r="Q27" s="52">
        <v>40482</v>
      </c>
      <c r="R27" s="71">
        <v>4690</v>
      </c>
      <c r="S27" s="71">
        <v>45440</v>
      </c>
      <c r="U27" s="51">
        <v>39931</v>
      </c>
      <c r="V27" s="71">
        <v>17.072299999999998</v>
      </c>
      <c r="W27" s="71">
        <v>9.7780000000000005</v>
      </c>
      <c r="X27" s="71">
        <v>16.773499999999999</v>
      </c>
    </row>
    <row r="28" spans="1:24">
      <c r="H28" s="51">
        <v>39122</v>
      </c>
      <c r="I28" s="71">
        <v>16.349</v>
      </c>
      <c r="J28" s="71">
        <v>9.468</v>
      </c>
      <c r="K28" s="71">
        <v>14.843</v>
      </c>
      <c r="L28" s="71">
        <v>1.518</v>
      </c>
      <c r="M28" s="71">
        <v>2.3660000000000001</v>
      </c>
      <c r="N28" s="71">
        <v>6.2380000000000004</v>
      </c>
      <c r="O28" s="98">
        <v>0</v>
      </c>
      <c r="Q28" s="52">
        <v>40512</v>
      </c>
      <c r="R28" s="71">
        <v>4660</v>
      </c>
      <c r="S28" s="71">
        <v>45470</v>
      </c>
      <c r="U28" s="51">
        <v>39938</v>
      </c>
      <c r="V28" s="71">
        <v>15.702199999999999</v>
      </c>
      <c r="W28" s="71">
        <v>9.2543000000000006</v>
      </c>
      <c r="X28" s="71">
        <v>15.930999999999999</v>
      </c>
    </row>
    <row r="29" spans="1:24">
      <c r="H29" s="51">
        <v>39128</v>
      </c>
      <c r="I29" s="71">
        <v>16.805</v>
      </c>
      <c r="J29" s="71">
        <v>9.1059999999999999</v>
      </c>
      <c r="K29" s="71">
        <v>14.721</v>
      </c>
      <c r="L29" s="71">
        <v>1.528</v>
      </c>
      <c r="M29" s="71">
        <v>2.3860000000000001</v>
      </c>
      <c r="N29" s="71">
        <v>5.9580000000000002</v>
      </c>
      <c r="O29" s="98">
        <v>0</v>
      </c>
      <c r="Q29" s="52">
        <v>40543</v>
      </c>
      <c r="R29" s="71">
        <v>4750</v>
      </c>
      <c r="S29" s="71">
        <v>45380</v>
      </c>
      <c r="U29" s="51">
        <v>39945</v>
      </c>
      <c r="V29" s="71">
        <v>15.523</v>
      </c>
      <c r="W29" s="71">
        <v>9.2973999999999997</v>
      </c>
      <c r="X29" s="71">
        <v>15.7157</v>
      </c>
    </row>
    <row r="30" spans="1:24">
      <c r="H30" s="51">
        <v>39143</v>
      </c>
      <c r="I30" s="71">
        <v>16.263000000000002</v>
      </c>
      <c r="J30" s="71">
        <v>9.1539999999999999</v>
      </c>
      <c r="K30" s="71">
        <v>14.381</v>
      </c>
      <c r="L30" s="71">
        <v>1.5289999999999999</v>
      </c>
      <c r="M30" s="71">
        <v>2.5089999999999999</v>
      </c>
      <c r="N30" s="71">
        <v>5.9870000000000001</v>
      </c>
      <c r="O30" s="98">
        <v>0</v>
      </c>
      <c r="Q30" s="52">
        <v>40574</v>
      </c>
      <c r="R30" s="71">
        <v>4740</v>
      </c>
      <c r="S30" s="71">
        <v>44510</v>
      </c>
      <c r="U30" s="51">
        <v>39952</v>
      </c>
      <c r="V30" s="71">
        <v>15.273999999999999</v>
      </c>
      <c r="W30" s="71">
        <v>9.2131000000000007</v>
      </c>
      <c r="X30" s="71">
        <v>15.5771</v>
      </c>
    </row>
    <row r="31" spans="1:24">
      <c r="H31" s="51">
        <v>39150</v>
      </c>
      <c r="I31" s="71">
        <v>15.877000000000001</v>
      </c>
      <c r="J31" s="71">
        <v>9.0519999999999996</v>
      </c>
      <c r="K31" s="71">
        <v>14.224</v>
      </c>
      <c r="L31" s="71">
        <v>1.5329999999999999</v>
      </c>
      <c r="M31" s="71">
        <v>2.5840000000000001</v>
      </c>
      <c r="N31" s="71">
        <v>5.9039999999999999</v>
      </c>
      <c r="O31" s="98">
        <v>0</v>
      </c>
      <c r="Q31" s="52">
        <v>40602</v>
      </c>
      <c r="R31" s="71">
        <v>4730</v>
      </c>
      <c r="S31" s="71">
        <v>44410</v>
      </c>
      <c r="U31" s="51">
        <v>39959</v>
      </c>
      <c r="V31" s="71">
        <v>15.1242</v>
      </c>
      <c r="W31" s="71">
        <v>9.19</v>
      </c>
      <c r="X31" s="71">
        <v>15.484500000000001</v>
      </c>
    </row>
    <row r="32" spans="1:24">
      <c r="H32" s="51">
        <v>39157</v>
      </c>
      <c r="I32" s="71">
        <v>17.013999999999999</v>
      </c>
      <c r="J32" s="71">
        <v>8.9149999999999991</v>
      </c>
      <c r="K32" s="71">
        <v>14.162000000000001</v>
      </c>
      <c r="L32" s="71">
        <v>1.53</v>
      </c>
      <c r="M32" s="71">
        <v>2.569</v>
      </c>
      <c r="N32" s="71">
        <v>5.8289999999999997</v>
      </c>
      <c r="O32" s="98">
        <v>0</v>
      </c>
      <c r="Q32" s="52">
        <v>40633</v>
      </c>
      <c r="R32" s="71">
        <v>4710</v>
      </c>
      <c r="S32" s="71">
        <v>44750</v>
      </c>
      <c r="U32" s="51">
        <v>39973</v>
      </c>
      <c r="V32" s="71">
        <v>14.953200000000001</v>
      </c>
      <c r="W32" s="71">
        <v>9.2225000000000001</v>
      </c>
      <c r="X32" s="71">
        <v>15.3527</v>
      </c>
    </row>
    <row r="33" spans="1:24">
      <c r="H33" s="51">
        <v>39164</v>
      </c>
      <c r="I33" s="71">
        <v>16.253</v>
      </c>
      <c r="J33" s="71">
        <v>8.8670000000000009</v>
      </c>
      <c r="K33" s="71">
        <v>14.016999999999999</v>
      </c>
      <c r="L33" s="71">
        <v>1.5369999999999999</v>
      </c>
      <c r="M33" s="71">
        <v>2.5539999999999998</v>
      </c>
      <c r="N33" s="71">
        <v>5.7679999999999998</v>
      </c>
      <c r="O33" s="98">
        <v>0</v>
      </c>
      <c r="Q33" s="52">
        <v>40663</v>
      </c>
      <c r="R33" s="71">
        <v>4695</v>
      </c>
      <c r="S33" s="71">
        <v>44920</v>
      </c>
      <c r="U33" s="51">
        <v>39980</v>
      </c>
      <c r="V33" s="71">
        <v>15.0367</v>
      </c>
      <c r="W33" s="71">
        <v>9.3378999999999994</v>
      </c>
      <c r="X33" s="71">
        <v>15.3979</v>
      </c>
    </row>
    <row r="34" spans="1:24">
      <c r="H34" s="51">
        <v>39171</v>
      </c>
      <c r="I34" s="71">
        <v>17.045000000000002</v>
      </c>
      <c r="J34" s="71">
        <v>8.92</v>
      </c>
      <c r="K34" s="71">
        <v>14.176</v>
      </c>
      <c r="L34" s="71">
        <v>1.532</v>
      </c>
      <c r="M34" s="71">
        <v>2.5539999999999998</v>
      </c>
      <c r="N34" s="71">
        <v>5.8209999999999997</v>
      </c>
      <c r="O34" s="98">
        <v>0</v>
      </c>
      <c r="Q34" s="52">
        <v>40694</v>
      </c>
      <c r="R34" s="71">
        <v>4710</v>
      </c>
      <c r="S34" s="71">
        <v>45280</v>
      </c>
      <c r="U34" s="51">
        <v>39987</v>
      </c>
      <c r="V34" s="71">
        <v>15.320499999999999</v>
      </c>
      <c r="W34" s="71">
        <v>9.5853999999999999</v>
      </c>
      <c r="X34" s="71">
        <v>15.6365</v>
      </c>
    </row>
    <row r="35" spans="1:24">
      <c r="H35" s="51">
        <v>39178</v>
      </c>
      <c r="I35" s="71">
        <v>16.574000000000002</v>
      </c>
      <c r="J35" s="71">
        <v>8.9529999999999994</v>
      </c>
      <c r="K35" s="71">
        <v>14.073</v>
      </c>
      <c r="L35" s="71">
        <v>1.548</v>
      </c>
      <c r="M35" s="71">
        <v>2.5310000000000001</v>
      </c>
      <c r="N35" s="71">
        <v>5.782</v>
      </c>
      <c r="O35" s="98">
        <v>0</v>
      </c>
      <c r="Q35" s="52">
        <v>40724</v>
      </c>
      <c r="R35" s="71">
        <v>4720</v>
      </c>
      <c r="S35" s="71">
        <v>45640</v>
      </c>
      <c r="U35" s="51">
        <v>39994</v>
      </c>
      <c r="V35" s="71">
        <v>15.4818</v>
      </c>
      <c r="W35" s="71">
        <v>9.7455999999999996</v>
      </c>
      <c r="X35" s="71">
        <v>15.8537</v>
      </c>
    </row>
    <row r="36" spans="1:24">
      <c r="H36" s="51">
        <v>39185</v>
      </c>
      <c r="I36" s="71">
        <v>17.013999999999999</v>
      </c>
      <c r="J36" s="71">
        <v>9.0760000000000005</v>
      </c>
      <c r="K36" s="71">
        <v>14.170999999999999</v>
      </c>
      <c r="L36" s="71">
        <v>1.55</v>
      </c>
      <c r="M36" s="71">
        <v>2.5219999999999998</v>
      </c>
      <c r="N36" s="71">
        <v>5.8559999999999999</v>
      </c>
      <c r="O36" s="98">
        <v>0</v>
      </c>
      <c r="Q36" s="52">
        <v>40755</v>
      </c>
      <c r="R36" s="71">
        <v>4786</v>
      </c>
      <c r="S36" s="71">
        <v>46142</v>
      </c>
      <c r="U36" s="51">
        <v>40001</v>
      </c>
      <c r="V36" s="71">
        <v>15.607200000000001</v>
      </c>
      <c r="W36" s="71">
        <v>9.9329000000000001</v>
      </c>
      <c r="X36" s="71">
        <v>16.019300000000001</v>
      </c>
    </row>
    <row r="37" spans="1:24">
      <c r="H37" s="51">
        <v>39192</v>
      </c>
      <c r="I37" s="71">
        <v>17.254000000000001</v>
      </c>
      <c r="J37" s="71">
        <v>9.4819999999999993</v>
      </c>
      <c r="K37" s="71">
        <v>14.680999999999999</v>
      </c>
      <c r="L37" s="71">
        <v>1.5469999999999999</v>
      </c>
      <c r="M37" s="71">
        <v>2.5030000000000001</v>
      </c>
      <c r="N37" s="71">
        <v>6.1289999999999996</v>
      </c>
      <c r="O37" s="98">
        <v>0</v>
      </c>
      <c r="Q37" s="52">
        <v>40786</v>
      </c>
      <c r="R37" s="71">
        <v>4815</v>
      </c>
      <c r="S37" s="71">
        <v>46557</v>
      </c>
      <c r="U37" s="51">
        <v>40016</v>
      </c>
      <c r="V37" s="71">
        <v>16.0547</v>
      </c>
      <c r="W37" s="71">
        <v>10.322900000000001</v>
      </c>
      <c r="X37" s="71">
        <v>16.4771</v>
      </c>
    </row>
    <row r="38" spans="1:24">
      <c r="H38" s="51">
        <v>39199</v>
      </c>
      <c r="I38" s="71">
        <v>17.707000000000001</v>
      </c>
      <c r="J38" s="71">
        <v>9.7789999999999999</v>
      </c>
      <c r="K38" s="71">
        <v>14.76</v>
      </c>
      <c r="L38" s="71">
        <v>1.556</v>
      </c>
      <c r="M38" s="71">
        <v>2.448</v>
      </c>
      <c r="N38" s="71">
        <v>6.3159999999999998</v>
      </c>
      <c r="O38" s="98">
        <v>0</v>
      </c>
      <c r="Q38" s="52">
        <v>40816</v>
      </c>
      <c r="R38" s="71">
        <v>4845</v>
      </c>
      <c r="S38" s="71">
        <v>47158</v>
      </c>
      <c r="U38" s="51">
        <v>40023</v>
      </c>
      <c r="V38" s="71">
        <v>16.440000000000001</v>
      </c>
      <c r="W38" s="71">
        <v>10.55</v>
      </c>
      <c r="X38" s="71">
        <v>16.78</v>
      </c>
    </row>
    <row r="39" spans="1:24">
      <c r="H39" s="51">
        <v>39213</v>
      </c>
      <c r="I39" s="71">
        <v>18.710999999999999</v>
      </c>
      <c r="J39" s="71">
        <v>10.51</v>
      </c>
      <c r="K39" s="71">
        <v>15.579000000000001</v>
      </c>
      <c r="L39" s="71">
        <v>1.5589999999999999</v>
      </c>
      <c r="M39" s="71">
        <v>2.44</v>
      </c>
      <c r="N39" s="71">
        <v>0</v>
      </c>
      <c r="O39" s="98">
        <v>0</v>
      </c>
      <c r="Q39" s="52">
        <v>40847</v>
      </c>
      <c r="R39" s="71">
        <v>4880</v>
      </c>
      <c r="S39" s="71">
        <v>47516</v>
      </c>
      <c r="U39" s="51">
        <v>40030</v>
      </c>
      <c r="V39" s="71">
        <v>16.891200000000001</v>
      </c>
      <c r="W39" s="71">
        <v>10.8855</v>
      </c>
      <c r="X39" s="71">
        <v>17.221699999999998</v>
      </c>
    </row>
    <row r="40" spans="1:24">
      <c r="A40" s="47"/>
      <c r="H40" s="51">
        <v>39220</v>
      </c>
      <c r="I40" s="71">
        <v>21.186</v>
      </c>
      <c r="J40" s="71">
        <v>11.276999999999999</v>
      </c>
      <c r="K40" s="71">
        <v>16.559999999999999</v>
      </c>
      <c r="L40" s="71">
        <v>1.5740000000000001</v>
      </c>
      <c r="M40" s="71">
        <v>2.4649999999999999</v>
      </c>
      <c r="N40" s="71">
        <v>0</v>
      </c>
      <c r="O40" s="98">
        <v>0</v>
      </c>
      <c r="Q40" s="52">
        <v>40877</v>
      </c>
      <c r="R40" s="71">
        <v>4905</v>
      </c>
      <c r="S40" s="71">
        <v>47625</v>
      </c>
      <c r="U40" s="51">
        <v>40037</v>
      </c>
      <c r="V40" s="71">
        <v>17.55</v>
      </c>
      <c r="W40" s="71">
        <v>11.31</v>
      </c>
      <c r="X40" s="71">
        <v>17.79</v>
      </c>
    </row>
    <row r="41" spans="1:24">
      <c r="A41" s="48"/>
      <c r="H41" s="51">
        <v>39227</v>
      </c>
      <c r="I41" s="71">
        <v>21.45</v>
      </c>
      <c r="J41" s="71">
        <v>12.067</v>
      </c>
      <c r="K41" s="71">
        <v>17.943999999999999</v>
      </c>
      <c r="L41" s="71">
        <v>1.5920000000000001</v>
      </c>
      <c r="M41" s="71">
        <v>2.4649999999999999</v>
      </c>
      <c r="N41" s="71">
        <v>0</v>
      </c>
      <c r="O41" s="98">
        <v>0</v>
      </c>
      <c r="Q41" s="52">
        <v>40908</v>
      </c>
      <c r="R41" s="71">
        <v>4928</v>
      </c>
      <c r="S41" s="71">
        <v>47334</v>
      </c>
      <c r="U41" s="51">
        <v>40044</v>
      </c>
      <c r="V41" s="71">
        <v>18.086400000000001</v>
      </c>
      <c r="W41" s="71">
        <v>11.603999999999999</v>
      </c>
      <c r="X41" s="71">
        <v>18.228300000000001</v>
      </c>
    </row>
    <row r="42" spans="1:24">
      <c r="H42" s="51">
        <v>39234</v>
      </c>
      <c r="I42" s="71">
        <v>22.547000000000001</v>
      </c>
      <c r="J42" s="71">
        <v>11.907999999999999</v>
      </c>
      <c r="K42" s="71">
        <v>18.102</v>
      </c>
      <c r="L42" s="71">
        <v>1.61</v>
      </c>
      <c r="M42" s="71">
        <v>2.504</v>
      </c>
      <c r="N42" s="71">
        <v>7.3940000000000001</v>
      </c>
      <c r="O42" s="98">
        <v>0</v>
      </c>
      <c r="Q42" s="52">
        <v>40939</v>
      </c>
      <c r="R42" s="71">
        <v>4950</v>
      </c>
      <c r="S42" s="71">
        <v>46467</v>
      </c>
      <c r="U42" s="51">
        <v>40051</v>
      </c>
      <c r="V42" s="71">
        <v>18.43</v>
      </c>
      <c r="W42" s="71">
        <v>11.72</v>
      </c>
      <c r="X42" s="71">
        <v>18.52</v>
      </c>
    </row>
    <row r="43" spans="1:24">
      <c r="A43" s="77" t="s">
        <v>325</v>
      </c>
      <c r="H43" s="51">
        <v>39241</v>
      </c>
      <c r="I43" s="71">
        <v>21.431999999999999</v>
      </c>
      <c r="J43" s="71">
        <v>12.061999999999999</v>
      </c>
      <c r="K43" s="71">
        <v>17.780999999999999</v>
      </c>
      <c r="L43" s="71">
        <v>1.613</v>
      </c>
      <c r="M43" s="71">
        <v>2.4849999999999999</v>
      </c>
      <c r="N43" s="71">
        <v>7.4779999999999998</v>
      </c>
      <c r="O43" s="98">
        <v>0</v>
      </c>
      <c r="Q43" s="52">
        <v>40968</v>
      </c>
      <c r="R43" s="71">
        <v>4949</v>
      </c>
      <c r="S43" s="71">
        <v>45846</v>
      </c>
      <c r="U43" s="51">
        <v>40057</v>
      </c>
      <c r="V43" s="71">
        <v>17.5</v>
      </c>
      <c r="W43" s="71">
        <v>11.8</v>
      </c>
      <c r="X43" s="71">
        <v>18.760000000000002</v>
      </c>
    </row>
    <row r="44" spans="1:24">
      <c r="H44" s="51">
        <v>39248</v>
      </c>
      <c r="I44" s="71">
        <v>22.108000000000001</v>
      </c>
      <c r="J44" s="71">
        <v>12.13</v>
      </c>
      <c r="K44" s="71">
        <v>17.888999999999999</v>
      </c>
      <c r="L44" s="71">
        <v>1.619</v>
      </c>
      <c r="M44" s="71">
        <v>2.4780000000000002</v>
      </c>
      <c r="N44" s="71">
        <v>7.4930000000000003</v>
      </c>
      <c r="O44" s="98">
        <v>0</v>
      </c>
      <c r="Q44" s="52">
        <v>40999</v>
      </c>
      <c r="R44" s="71">
        <v>4954</v>
      </c>
      <c r="S44" s="71">
        <v>46167</v>
      </c>
      <c r="U44" s="51">
        <v>40064</v>
      </c>
      <c r="V44" s="71">
        <v>18.809999999999999</v>
      </c>
      <c r="W44" s="71">
        <v>11.9</v>
      </c>
      <c r="X44" s="71">
        <v>18.96</v>
      </c>
    </row>
    <row r="45" spans="1:24">
      <c r="H45" s="51">
        <v>39255</v>
      </c>
      <c r="I45" s="71">
        <v>21.88</v>
      </c>
      <c r="J45" s="71">
        <v>12.363</v>
      </c>
      <c r="K45" s="71">
        <v>18.463999999999999</v>
      </c>
      <c r="L45" s="71">
        <v>1.6319999999999999</v>
      </c>
      <c r="M45" s="71">
        <v>2.492</v>
      </c>
      <c r="N45" s="71">
        <v>7.5750000000000002</v>
      </c>
      <c r="O45" s="98">
        <v>0</v>
      </c>
      <c r="Q45" s="52">
        <v>41029</v>
      </c>
      <c r="R45" s="71">
        <v>4954</v>
      </c>
      <c r="S45" s="71">
        <v>46306</v>
      </c>
      <c r="U45" s="51">
        <v>40071</v>
      </c>
      <c r="V45" s="71">
        <v>18.91</v>
      </c>
      <c r="W45" s="71">
        <v>11.92</v>
      </c>
      <c r="X45" s="71">
        <v>19.02</v>
      </c>
    </row>
    <row r="46" spans="1:24">
      <c r="A46" s="48" t="s">
        <v>297</v>
      </c>
      <c r="H46" s="51">
        <v>39262</v>
      </c>
      <c r="I46" s="71">
        <v>22.312000000000001</v>
      </c>
      <c r="J46" s="71">
        <v>12.638999999999999</v>
      </c>
      <c r="K46" s="71">
        <v>18.670000000000002</v>
      </c>
      <c r="L46" s="71">
        <v>1.6279999999999999</v>
      </c>
      <c r="M46" s="71">
        <v>2.4670000000000001</v>
      </c>
      <c r="N46" s="71">
        <v>7.7649999999999997</v>
      </c>
      <c r="O46" s="98">
        <v>0</v>
      </c>
      <c r="Q46" s="52">
        <v>41060</v>
      </c>
      <c r="R46" s="71">
        <v>4949</v>
      </c>
      <c r="S46" s="71">
        <v>46121</v>
      </c>
      <c r="U46" s="51">
        <v>40078</v>
      </c>
      <c r="V46" s="71">
        <v>18.88</v>
      </c>
      <c r="W46" s="71">
        <v>11.87</v>
      </c>
      <c r="X46" s="71">
        <v>19.04</v>
      </c>
    </row>
    <row r="47" spans="1:24">
      <c r="H47" s="51">
        <v>39269</v>
      </c>
      <c r="I47" s="71">
        <v>24.231000000000002</v>
      </c>
      <c r="J47" s="71">
        <v>13.186</v>
      </c>
      <c r="K47" s="71">
        <v>19.678999999999998</v>
      </c>
      <c r="L47" s="71">
        <v>1.641</v>
      </c>
      <c r="M47" s="71">
        <v>2.508</v>
      </c>
      <c r="N47" s="71">
        <v>8.0350000000000001</v>
      </c>
      <c r="O47" s="98">
        <v>0</v>
      </c>
      <c r="Q47" s="52">
        <v>41090</v>
      </c>
      <c r="R47" s="71">
        <v>4954</v>
      </c>
      <c r="S47" s="71">
        <v>46213</v>
      </c>
      <c r="U47" s="51">
        <v>40086</v>
      </c>
      <c r="V47" s="71">
        <v>18.707100000000001</v>
      </c>
      <c r="W47" s="71">
        <v>11.7713</v>
      </c>
      <c r="X47" s="71">
        <v>19.0625</v>
      </c>
    </row>
    <row r="48" spans="1:24">
      <c r="H48" s="51">
        <v>39276</v>
      </c>
      <c r="I48" s="71">
        <v>24.51</v>
      </c>
      <c r="J48" s="71">
        <v>13.89</v>
      </c>
      <c r="K48" s="71">
        <v>20.6</v>
      </c>
      <c r="L48" s="71">
        <v>1.657</v>
      </c>
      <c r="M48" s="71">
        <v>2.52</v>
      </c>
      <c r="N48" s="71">
        <v>8.3849999999999998</v>
      </c>
      <c r="O48" s="98">
        <v>0</v>
      </c>
      <c r="Q48" s="52">
        <v>41121</v>
      </c>
      <c r="R48" s="71">
        <v>4939</v>
      </c>
      <c r="S48" s="71">
        <v>46213</v>
      </c>
      <c r="U48" s="51">
        <v>40093</v>
      </c>
      <c r="V48" s="71">
        <v>18.52</v>
      </c>
      <c r="W48" s="71">
        <v>11.63</v>
      </c>
      <c r="X48" s="71">
        <v>18.91</v>
      </c>
    </row>
    <row r="49" spans="1:24">
      <c r="H49" s="51">
        <v>39283</v>
      </c>
      <c r="I49" s="71">
        <v>26.303999999999998</v>
      </c>
      <c r="J49" s="71">
        <v>14.478</v>
      </c>
      <c r="K49" s="71">
        <v>21.786999999999999</v>
      </c>
      <c r="L49" s="71">
        <v>1.647</v>
      </c>
      <c r="M49" s="71">
        <v>2.5779999999999998</v>
      </c>
      <c r="N49" s="71">
        <v>8.3849999999999998</v>
      </c>
      <c r="O49" s="98">
        <v>0</v>
      </c>
      <c r="Q49" s="52">
        <v>41152</v>
      </c>
      <c r="R49" s="71">
        <v>4959</v>
      </c>
      <c r="S49" s="71">
        <v>46629</v>
      </c>
      <c r="U49" s="51">
        <v>40099</v>
      </c>
      <c r="V49" s="71">
        <v>18.25</v>
      </c>
      <c r="W49" s="71">
        <v>11.5</v>
      </c>
      <c r="X49" s="71">
        <v>18.75</v>
      </c>
    </row>
    <row r="50" spans="1:24">
      <c r="H50" s="51">
        <v>39290</v>
      </c>
      <c r="I50" s="71">
        <v>28.963000000000001</v>
      </c>
      <c r="J50" s="71">
        <v>14.929</v>
      </c>
      <c r="K50" s="71">
        <v>22.923999999999999</v>
      </c>
      <c r="L50" s="71">
        <v>1.659</v>
      </c>
      <c r="M50" s="71">
        <v>2.58</v>
      </c>
      <c r="N50" s="71">
        <v>8.9960000000000004</v>
      </c>
      <c r="O50" s="98">
        <v>0</v>
      </c>
      <c r="Q50" s="52">
        <v>41182</v>
      </c>
      <c r="R50" s="71">
        <v>5063</v>
      </c>
      <c r="S50" s="71">
        <v>47235</v>
      </c>
      <c r="U50" s="51">
        <v>40106</v>
      </c>
      <c r="V50" s="71">
        <v>18</v>
      </c>
      <c r="W50" s="71">
        <v>11.39</v>
      </c>
      <c r="X50" s="71">
        <v>18.649999999999999</v>
      </c>
    </row>
    <row r="51" spans="1:24">
      <c r="H51" s="51">
        <v>39297</v>
      </c>
      <c r="I51" s="71">
        <v>30.466999999999999</v>
      </c>
      <c r="J51" s="71">
        <v>15.135999999999999</v>
      </c>
      <c r="K51" s="71">
        <v>23.811</v>
      </c>
      <c r="L51" s="71">
        <v>1.6539999999999999</v>
      </c>
      <c r="M51" s="71">
        <v>0</v>
      </c>
      <c r="N51" s="71">
        <v>0</v>
      </c>
      <c r="O51" s="98">
        <v>0</v>
      </c>
      <c r="Q51" s="52">
        <v>41213</v>
      </c>
      <c r="R51" s="71">
        <v>5078</v>
      </c>
      <c r="S51" s="71">
        <v>47282</v>
      </c>
      <c r="U51" s="51">
        <v>40114</v>
      </c>
      <c r="V51" s="71">
        <v>17.797000000000001</v>
      </c>
      <c r="W51" s="71">
        <v>11.3454</v>
      </c>
      <c r="X51" s="71">
        <v>18.511099999999999</v>
      </c>
    </row>
    <row r="52" spans="1:24">
      <c r="H52" s="51">
        <v>39304</v>
      </c>
      <c r="I52" s="71">
        <v>31.515999999999998</v>
      </c>
      <c r="J52" s="71">
        <v>14.936</v>
      </c>
      <c r="K52" s="71">
        <v>22.920999999999999</v>
      </c>
      <c r="L52" s="71">
        <v>1.659</v>
      </c>
      <c r="M52" s="71">
        <v>2.66</v>
      </c>
      <c r="N52" s="71">
        <v>9.0030000000000001</v>
      </c>
      <c r="O52" s="98">
        <v>0</v>
      </c>
      <c r="Q52" s="52">
        <v>41243</v>
      </c>
      <c r="R52" s="71">
        <v>5063</v>
      </c>
      <c r="S52" s="71">
        <v>46904</v>
      </c>
      <c r="U52" s="51">
        <v>40121</v>
      </c>
      <c r="V52" s="71">
        <v>17.53</v>
      </c>
      <c r="W52" s="71">
        <v>11.3</v>
      </c>
      <c r="X52" s="71">
        <v>18.399999999999999</v>
      </c>
    </row>
    <row r="53" spans="1:24">
      <c r="H53" s="51">
        <v>39311</v>
      </c>
      <c r="I53" s="71">
        <v>31.475999999999999</v>
      </c>
      <c r="J53" s="71">
        <v>14.62</v>
      </c>
      <c r="K53" s="71">
        <v>22.966999999999999</v>
      </c>
      <c r="L53" s="71">
        <v>1.6559999999999999</v>
      </c>
      <c r="M53" s="71">
        <v>2.7690000000000001</v>
      </c>
      <c r="N53" s="71">
        <v>8.827</v>
      </c>
      <c r="O53" s="98">
        <v>0</v>
      </c>
      <c r="Q53" s="52">
        <v>41274</v>
      </c>
      <c r="R53" s="71">
        <v>5068</v>
      </c>
      <c r="S53" s="71">
        <v>46294</v>
      </c>
      <c r="U53" s="51">
        <v>40170</v>
      </c>
      <c r="V53" s="71">
        <v>17.683</v>
      </c>
      <c r="W53" s="71">
        <v>12.26</v>
      </c>
      <c r="X53" s="71">
        <v>19.321400000000001</v>
      </c>
    </row>
    <row r="54" spans="1:24">
      <c r="H54" s="51">
        <v>39318</v>
      </c>
      <c r="I54" s="71">
        <v>29.692</v>
      </c>
      <c r="J54" s="71">
        <v>14.239000000000001</v>
      </c>
      <c r="K54" s="71">
        <v>21.942</v>
      </c>
      <c r="L54" s="71">
        <v>1.6559999999999999</v>
      </c>
      <c r="M54" s="71">
        <v>2.8559999999999999</v>
      </c>
      <c r="N54" s="71">
        <v>8.6</v>
      </c>
      <c r="O54" s="98">
        <v>0</v>
      </c>
      <c r="Q54" s="52">
        <v>41305</v>
      </c>
      <c r="R54" s="71">
        <v>5068</v>
      </c>
      <c r="S54" s="71">
        <v>44813</v>
      </c>
      <c r="U54" s="51">
        <v>40177</v>
      </c>
      <c r="V54" s="71">
        <v>17.63</v>
      </c>
      <c r="W54" s="71">
        <v>12.26</v>
      </c>
      <c r="X54" s="71">
        <v>19.36</v>
      </c>
    </row>
    <row r="55" spans="1:24">
      <c r="H55" s="51">
        <v>39325</v>
      </c>
      <c r="I55" s="71">
        <v>29.478999999999999</v>
      </c>
      <c r="J55" s="71">
        <v>13.757</v>
      </c>
      <c r="K55" s="71">
        <v>21.376999999999999</v>
      </c>
      <c r="L55" s="71">
        <v>1.655</v>
      </c>
      <c r="M55" s="71">
        <v>2.9409999999999998</v>
      </c>
      <c r="N55" s="71">
        <v>8.3119999999999994</v>
      </c>
      <c r="O55" s="98">
        <v>0</v>
      </c>
      <c r="Q55" s="52">
        <v>41333</v>
      </c>
      <c r="R55" s="71">
        <v>5058</v>
      </c>
      <c r="S55" s="71">
        <v>43962</v>
      </c>
      <c r="U55" s="51">
        <v>40184</v>
      </c>
      <c r="V55" s="71">
        <v>17.579999999999998</v>
      </c>
      <c r="W55" s="71">
        <v>12.21</v>
      </c>
      <c r="X55" s="71">
        <v>19.399999999999999</v>
      </c>
    </row>
    <row r="56" spans="1:24">
      <c r="H56" s="51">
        <v>39332</v>
      </c>
      <c r="I56" s="71">
        <v>27.864000000000001</v>
      </c>
      <c r="J56" s="71">
        <v>13.394</v>
      </c>
      <c r="K56" s="71">
        <v>20.625</v>
      </c>
      <c r="L56" s="71">
        <v>1.661</v>
      </c>
      <c r="M56" s="71">
        <v>3.0390000000000001</v>
      </c>
      <c r="N56" s="71">
        <v>8.0640000000000001</v>
      </c>
      <c r="O56" s="98">
        <v>0</v>
      </c>
      <c r="Q56" s="52">
        <v>41364</v>
      </c>
      <c r="R56" s="71">
        <v>5033</v>
      </c>
      <c r="S56" s="71">
        <v>44358</v>
      </c>
      <c r="U56" s="51">
        <v>40191</v>
      </c>
      <c r="V56" s="71">
        <v>17.48</v>
      </c>
      <c r="W56" s="71">
        <v>12.16</v>
      </c>
      <c r="X56" s="71">
        <v>19.39</v>
      </c>
    </row>
    <row r="57" spans="1:24">
      <c r="H57" s="51">
        <v>39339</v>
      </c>
      <c r="I57" s="71">
        <v>27.568000000000001</v>
      </c>
      <c r="J57" s="71">
        <v>13.513</v>
      </c>
      <c r="K57" s="71">
        <v>21.08</v>
      </c>
      <c r="L57" s="71">
        <v>1.659</v>
      </c>
      <c r="M57" s="71">
        <v>3.18</v>
      </c>
      <c r="N57" s="71">
        <v>8.1460000000000008</v>
      </c>
      <c r="O57" s="98">
        <v>0</v>
      </c>
      <c r="Q57" s="52">
        <v>41394</v>
      </c>
      <c r="R57" s="71">
        <v>5013</v>
      </c>
      <c r="S57" s="71">
        <v>44669</v>
      </c>
      <c r="U57" s="51">
        <v>40198</v>
      </c>
      <c r="V57" s="71">
        <v>17.37</v>
      </c>
      <c r="W57" s="71">
        <v>12.04</v>
      </c>
      <c r="X57" s="71">
        <v>19.3</v>
      </c>
    </row>
    <row r="58" spans="1:24">
      <c r="A58" s="47"/>
      <c r="H58" s="51">
        <v>39346</v>
      </c>
      <c r="I58" s="71">
        <v>27.928999999999998</v>
      </c>
      <c r="J58" s="71">
        <v>13.298999999999999</v>
      </c>
      <c r="K58" s="71">
        <v>20.803999999999998</v>
      </c>
      <c r="L58" s="71">
        <v>0</v>
      </c>
      <c r="M58" s="71">
        <v>0</v>
      </c>
      <c r="N58" s="71">
        <v>0</v>
      </c>
      <c r="O58" s="98">
        <v>0</v>
      </c>
      <c r="Q58" s="52">
        <v>41425</v>
      </c>
      <c r="R58" s="71">
        <v>5013</v>
      </c>
      <c r="S58" s="71">
        <v>44758</v>
      </c>
      <c r="U58" s="51">
        <v>40205</v>
      </c>
      <c r="V58" s="71">
        <v>17.2</v>
      </c>
      <c r="W58" s="71">
        <v>11.8</v>
      </c>
      <c r="X58" s="71">
        <v>19.14</v>
      </c>
    </row>
    <row r="59" spans="1:24">
      <c r="H59" s="51">
        <v>39353</v>
      </c>
      <c r="I59" s="71">
        <v>26.670999999999999</v>
      </c>
      <c r="J59" s="71">
        <v>12.96</v>
      </c>
      <c r="K59" s="71">
        <v>20.466999999999999</v>
      </c>
      <c r="L59" s="71">
        <v>1.655</v>
      </c>
      <c r="M59" s="71">
        <v>3.347</v>
      </c>
      <c r="N59" s="71">
        <v>0</v>
      </c>
      <c r="O59" s="98">
        <v>0</v>
      </c>
      <c r="Q59" s="52">
        <v>41455</v>
      </c>
      <c r="R59" s="71">
        <v>5008</v>
      </c>
      <c r="S59" s="71">
        <v>45206</v>
      </c>
      <c r="U59" s="51">
        <v>40212</v>
      </c>
      <c r="V59" s="71">
        <v>16.89</v>
      </c>
      <c r="W59" s="71">
        <v>11.44</v>
      </c>
      <c r="X59" s="71">
        <v>18.88</v>
      </c>
    </row>
    <row r="60" spans="1:24">
      <c r="H60" s="51">
        <v>39367</v>
      </c>
      <c r="I60" s="71">
        <v>27.167999999999999</v>
      </c>
      <c r="J60" s="71">
        <v>12.864000000000001</v>
      </c>
      <c r="K60" s="71">
        <v>20.036000000000001</v>
      </c>
      <c r="L60" s="71">
        <v>1.6639999999999999</v>
      </c>
      <c r="M60" s="71">
        <v>3.415</v>
      </c>
      <c r="N60" s="71">
        <v>7.7320000000000002</v>
      </c>
      <c r="O60" s="98">
        <v>0</v>
      </c>
      <c r="Q60" s="52">
        <v>41486</v>
      </c>
      <c r="R60" s="71">
        <v>4998</v>
      </c>
      <c r="S60" s="71">
        <v>45748</v>
      </c>
      <c r="U60" s="51">
        <v>40219</v>
      </c>
      <c r="V60" s="71">
        <v>16.600000000000001</v>
      </c>
      <c r="W60" s="71">
        <v>11.16</v>
      </c>
      <c r="X60" s="71">
        <v>18.670000000000002</v>
      </c>
    </row>
    <row r="61" spans="1:24">
      <c r="H61" s="51">
        <v>39374</v>
      </c>
      <c r="I61" s="71">
        <v>27.12</v>
      </c>
      <c r="J61" s="71">
        <v>13.087999999999999</v>
      </c>
      <c r="K61" s="71">
        <v>20.190000000000001</v>
      </c>
      <c r="L61" s="71">
        <v>1.67</v>
      </c>
      <c r="M61" s="71">
        <v>3.4180000000000001</v>
      </c>
      <c r="N61" s="71">
        <v>7.8390000000000004</v>
      </c>
      <c r="O61" s="98">
        <v>0</v>
      </c>
      <c r="Q61" s="52">
        <v>41517</v>
      </c>
      <c r="R61" s="71">
        <v>5013</v>
      </c>
      <c r="S61" s="71">
        <v>46160</v>
      </c>
      <c r="U61" s="51">
        <v>40226</v>
      </c>
      <c r="V61" s="71">
        <v>16.53</v>
      </c>
      <c r="W61" s="71">
        <v>11.08</v>
      </c>
      <c r="X61" s="71">
        <v>18.7</v>
      </c>
    </row>
    <row r="62" spans="1:24">
      <c r="H62" s="51">
        <v>39381</v>
      </c>
      <c r="I62" s="71">
        <v>27.666</v>
      </c>
      <c r="J62" s="71">
        <v>13.202999999999999</v>
      </c>
      <c r="K62" s="71">
        <v>20.664000000000001</v>
      </c>
      <c r="L62" s="71">
        <v>1.66</v>
      </c>
      <c r="M62" s="71">
        <v>3.464</v>
      </c>
      <c r="N62" s="71">
        <v>7.9539999999999997</v>
      </c>
      <c r="O62" s="98">
        <v>0</v>
      </c>
      <c r="Q62" s="52">
        <v>41547</v>
      </c>
      <c r="R62" s="71">
        <v>5008</v>
      </c>
      <c r="S62" s="71">
        <v>46483</v>
      </c>
      <c r="U62" s="51">
        <v>40233</v>
      </c>
      <c r="V62" s="71">
        <v>16.38</v>
      </c>
      <c r="W62" s="71">
        <v>10.87</v>
      </c>
      <c r="X62" s="71">
        <v>18.420000000000002</v>
      </c>
    </row>
    <row r="63" spans="1:24">
      <c r="A63" s="77" t="s">
        <v>299</v>
      </c>
      <c r="B63" s="77"/>
      <c r="C63" s="77"/>
      <c r="D63" s="77"/>
      <c r="E63" s="77"/>
      <c r="F63" s="77"/>
      <c r="H63" s="51">
        <v>39388</v>
      </c>
      <c r="I63" s="71">
        <v>27.331</v>
      </c>
      <c r="J63" s="71">
        <v>13.499000000000001</v>
      </c>
      <c r="K63" s="71">
        <v>20.795999999999999</v>
      </c>
      <c r="L63" s="71">
        <v>1.6639999999999999</v>
      </c>
      <c r="M63" s="71">
        <v>3.5129999999999999</v>
      </c>
      <c r="N63" s="71">
        <v>8.1129999999999995</v>
      </c>
      <c r="O63" s="98">
        <v>0</v>
      </c>
      <c r="Q63" s="52">
        <v>41578</v>
      </c>
      <c r="R63" s="71">
        <v>4998</v>
      </c>
      <c r="S63" s="71">
        <v>46762</v>
      </c>
      <c r="U63" s="51">
        <v>40240</v>
      </c>
      <c r="V63" s="71">
        <v>16.07</v>
      </c>
      <c r="W63" s="71">
        <v>10.48</v>
      </c>
      <c r="X63" s="71">
        <v>17.98</v>
      </c>
    </row>
    <row r="64" spans="1:24">
      <c r="B64" s="77"/>
      <c r="C64" s="77"/>
      <c r="D64" s="77"/>
      <c r="E64" s="77"/>
      <c r="F64" s="77"/>
      <c r="H64" s="51">
        <v>39402</v>
      </c>
      <c r="I64" s="71">
        <v>28.341999999999999</v>
      </c>
      <c r="J64" s="71">
        <v>14.519</v>
      </c>
      <c r="K64" s="71">
        <v>21.696000000000002</v>
      </c>
      <c r="L64" s="71">
        <v>1.6859999999999999</v>
      </c>
      <c r="M64" s="71">
        <v>3.738</v>
      </c>
      <c r="N64" s="71">
        <v>8.609</v>
      </c>
      <c r="O64" s="98">
        <v>0</v>
      </c>
      <c r="Q64" s="52">
        <v>41608</v>
      </c>
      <c r="R64" s="71">
        <v>4973</v>
      </c>
      <c r="S64" s="71">
        <v>46856</v>
      </c>
      <c r="U64" s="51">
        <v>40247</v>
      </c>
      <c r="V64" s="71">
        <v>15.85</v>
      </c>
      <c r="W64" s="71">
        <v>10.26</v>
      </c>
      <c r="X64" s="71">
        <v>17.7</v>
      </c>
    </row>
    <row r="65" spans="8:24">
      <c r="H65" s="51">
        <v>39409</v>
      </c>
      <c r="I65" s="71">
        <v>30.518000000000001</v>
      </c>
      <c r="J65" s="71">
        <v>14.840999999999999</v>
      </c>
      <c r="K65" s="71">
        <v>23.302</v>
      </c>
      <c r="L65" s="71">
        <v>1.732</v>
      </c>
      <c r="M65" s="71">
        <v>3.927</v>
      </c>
      <c r="N65" s="71">
        <v>8.5570000000000004</v>
      </c>
      <c r="O65" s="98">
        <v>0</v>
      </c>
      <c r="Q65" s="52">
        <v>41639</v>
      </c>
      <c r="R65" s="71">
        <v>4938</v>
      </c>
      <c r="S65" s="71">
        <v>45731</v>
      </c>
      <c r="U65" s="51">
        <v>40254</v>
      </c>
      <c r="V65" s="71">
        <v>15.64</v>
      </c>
      <c r="W65" s="71">
        <v>10.08</v>
      </c>
      <c r="X65" s="71">
        <v>17.309999999999999</v>
      </c>
    </row>
    <row r="66" spans="8:24">
      <c r="H66" s="51">
        <v>39416</v>
      </c>
      <c r="I66" s="71">
        <v>28.838999999999999</v>
      </c>
      <c r="J66" s="71">
        <v>15.145</v>
      </c>
      <c r="K66" s="71">
        <v>22.843</v>
      </c>
      <c r="L66" s="71">
        <v>1.7729999999999999</v>
      </c>
      <c r="M66" s="71">
        <v>3.9260000000000002</v>
      </c>
      <c r="N66" s="71">
        <v>8.5429999999999993</v>
      </c>
      <c r="O66" s="98">
        <v>0</v>
      </c>
      <c r="Q66" s="52">
        <v>41670</v>
      </c>
      <c r="R66" s="71">
        <v>4908</v>
      </c>
      <c r="S66" s="71">
        <v>43810</v>
      </c>
      <c r="U66" s="51">
        <v>40261</v>
      </c>
      <c r="V66" s="71">
        <v>15.38</v>
      </c>
      <c r="W66" s="71">
        <v>9.85</v>
      </c>
      <c r="X66" s="71">
        <v>16.98</v>
      </c>
    </row>
    <row r="67" spans="8:24">
      <c r="H67" s="51">
        <v>39423</v>
      </c>
      <c r="I67" s="71">
        <v>31.561</v>
      </c>
      <c r="J67" s="71">
        <v>15.499000000000001</v>
      </c>
      <c r="K67" s="71">
        <v>23.562999999999999</v>
      </c>
      <c r="L67" s="71">
        <v>1.7789999999999999</v>
      </c>
      <c r="M67" s="71">
        <v>3.92</v>
      </c>
      <c r="N67" s="71">
        <v>8.7100000000000009</v>
      </c>
      <c r="O67" s="98">
        <v>0</v>
      </c>
      <c r="Q67" s="52">
        <v>41698</v>
      </c>
      <c r="R67" s="71">
        <v>4869</v>
      </c>
      <c r="S67" s="71">
        <v>43416</v>
      </c>
      <c r="U67" s="51">
        <v>40268</v>
      </c>
      <c r="V67" s="71">
        <v>15.13</v>
      </c>
      <c r="W67" s="71">
        <v>9.61</v>
      </c>
      <c r="X67" s="71">
        <v>16.649999999999999</v>
      </c>
    </row>
    <row r="68" spans="8:24">
      <c r="H68" s="51">
        <v>39430</v>
      </c>
      <c r="I68" s="71">
        <v>31.945</v>
      </c>
      <c r="J68" s="71">
        <v>15.869</v>
      </c>
      <c r="K68" s="71">
        <v>24.158999999999999</v>
      </c>
      <c r="L68" s="71">
        <v>1.7829999999999999</v>
      </c>
      <c r="M68" s="71">
        <v>3.93</v>
      </c>
      <c r="N68" s="71">
        <v>8.9019999999999992</v>
      </c>
      <c r="O68" s="98">
        <v>0</v>
      </c>
      <c r="Q68" s="52">
        <v>41729</v>
      </c>
      <c r="R68" s="71">
        <v>4791</v>
      </c>
      <c r="S68" s="71">
        <v>43416</v>
      </c>
      <c r="U68" s="51">
        <v>40275</v>
      </c>
      <c r="V68" s="71">
        <v>14.88</v>
      </c>
      <c r="W68" s="71">
        <v>9.43</v>
      </c>
      <c r="X68" s="71">
        <v>16.34</v>
      </c>
    </row>
    <row r="69" spans="8:24">
      <c r="H69" s="51">
        <v>39437</v>
      </c>
      <c r="I69" s="71">
        <v>33.345999999999997</v>
      </c>
      <c r="J69" s="71">
        <v>16.184000000000001</v>
      </c>
      <c r="K69" s="71">
        <v>24.425000000000001</v>
      </c>
      <c r="L69" s="71">
        <v>1.7549999999999999</v>
      </c>
      <c r="M69" s="71">
        <v>3.9060000000000001</v>
      </c>
      <c r="N69" s="71">
        <v>9.2200000000000006</v>
      </c>
      <c r="O69" s="98">
        <v>0</v>
      </c>
      <c r="Q69" s="52">
        <v>41759</v>
      </c>
      <c r="R69" s="71">
        <v>4686</v>
      </c>
      <c r="S69" s="71">
        <v>42852</v>
      </c>
      <c r="U69" s="51">
        <v>40282</v>
      </c>
      <c r="V69" s="71">
        <v>14.68</v>
      </c>
      <c r="W69" s="71">
        <v>9.43</v>
      </c>
      <c r="X69" s="71">
        <v>16.14</v>
      </c>
    </row>
    <row r="70" spans="8:24">
      <c r="H70" s="51">
        <v>39444</v>
      </c>
      <c r="I70" s="71">
        <v>33.313000000000002</v>
      </c>
      <c r="J70" s="71">
        <v>16.335000000000001</v>
      </c>
      <c r="K70" s="71">
        <v>24.462</v>
      </c>
      <c r="L70" s="71">
        <v>1.728</v>
      </c>
      <c r="M70" s="71">
        <v>3.8570000000000002</v>
      </c>
      <c r="N70" s="71">
        <v>9.4540000000000006</v>
      </c>
      <c r="O70" s="98">
        <v>0</v>
      </c>
      <c r="Q70" s="52">
        <v>41790</v>
      </c>
      <c r="R70" s="71">
        <v>4639</v>
      </c>
      <c r="S70" s="71">
        <v>42809</v>
      </c>
      <c r="U70" s="51">
        <v>40289</v>
      </c>
      <c r="V70" s="71">
        <v>14.7</v>
      </c>
      <c r="W70" s="71">
        <v>9.56</v>
      </c>
      <c r="X70" s="71">
        <v>16.13</v>
      </c>
    </row>
    <row r="71" spans="8:24">
      <c r="H71" s="51">
        <v>39451</v>
      </c>
      <c r="I71" s="71">
        <v>32.435000000000002</v>
      </c>
      <c r="J71" s="71">
        <v>16.529</v>
      </c>
      <c r="K71" s="71">
        <v>24.821999999999999</v>
      </c>
      <c r="L71" s="71">
        <v>1.7609999999999999</v>
      </c>
      <c r="M71" s="71">
        <v>3.8279999999999998</v>
      </c>
      <c r="N71" s="71">
        <v>9.3859999999999992</v>
      </c>
      <c r="O71" s="98">
        <v>0</v>
      </c>
      <c r="Q71" s="52">
        <v>41820</v>
      </c>
      <c r="R71" s="71">
        <v>4593</v>
      </c>
      <c r="S71" s="71">
        <v>42895</v>
      </c>
      <c r="U71" s="51">
        <v>40296</v>
      </c>
      <c r="V71" s="71">
        <v>14.87</v>
      </c>
      <c r="W71" s="71">
        <v>9.69</v>
      </c>
      <c r="X71" s="71">
        <v>16.22</v>
      </c>
    </row>
    <row r="72" spans="8:24">
      <c r="H72" s="51">
        <v>39458</v>
      </c>
      <c r="I72" s="71">
        <v>33.869</v>
      </c>
      <c r="J72" s="71">
        <v>16.966999999999999</v>
      </c>
      <c r="K72" s="71">
        <v>24.986999999999998</v>
      </c>
      <c r="L72" s="71">
        <v>1.734</v>
      </c>
      <c r="M72" s="71">
        <v>3.82</v>
      </c>
      <c r="N72" s="71">
        <v>9.8170000000000002</v>
      </c>
      <c r="O72" s="98">
        <v>0</v>
      </c>
      <c r="Q72" s="52">
        <v>41851</v>
      </c>
      <c r="R72" s="71">
        <v>4538</v>
      </c>
      <c r="S72" s="71">
        <v>43024</v>
      </c>
      <c r="U72" s="51">
        <v>40303</v>
      </c>
      <c r="V72" s="71">
        <v>14.87</v>
      </c>
      <c r="W72" s="71">
        <v>9.68</v>
      </c>
      <c r="X72" s="71">
        <v>16.170000000000002</v>
      </c>
    </row>
    <row r="73" spans="8:24">
      <c r="H73" s="51">
        <v>39465</v>
      </c>
      <c r="I73" s="71">
        <v>32.671999999999997</v>
      </c>
      <c r="J73" s="71">
        <v>17.117999999999999</v>
      </c>
      <c r="K73" s="71">
        <v>25.503</v>
      </c>
      <c r="L73" s="71">
        <v>1.7390000000000001</v>
      </c>
      <c r="M73" s="71">
        <v>3.8290000000000002</v>
      </c>
      <c r="N73" s="71">
        <v>9.8260000000000005</v>
      </c>
      <c r="O73" s="98">
        <v>0</v>
      </c>
      <c r="Q73" s="52">
        <v>41882</v>
      </c>
      <c r="R73" s="71">
        <v>4502</v>
      </c>
      <c r="S73" s="71">
        <v>43282</v>
      </c>
      <c r="U73" s="51">
        <v>40310</v>
      </c>
      <c r="V73" s="71">
        <v>14.84</v>
      </c>
      <c r="W73" s="71">
        <v>9.66</v>
      </c>
      <c r="X73" s="71">
        <v>16.14</v>
      </c>
    </row>
    <row r="74" spans="8:24">
      <c r="H74" s="51">
        <v>39472</v>
      </c>
      <c r="I74" s="71">
        <v>33.561</v>
      </c>
      <c r="J74" s="71">
        <v>16.818999999999999</v>
      </c>
      <c r="K74" s="71">
        <v>25.626000000000001</v>
      </c>
      <c r="L74" s="71">
        <v>1.7569999999999999</v>
      </c>
      <c r="M74" s="71">
        <v>3.8050000000000002</v>
      </c>
      <c r="N74" s="71">
        <v>9.5749999999999993</v>
      </c>
      <c r="O74" s="98">
        <v>0</v>
      </c>
      <c r="Q74" s="52">
        <v>41912</v>
      </c>
      <c r="R74" s="71">
        <v>4479</v>
      </c>
      <c r="S74" s="71">
        <v>43628</v>
      </c>
      <c r="U74" s="51">
        <v>40317</v>
      </c>
      <c r="V74" s="71">
        <v>14.77</v>
      </c>
      <c r="W74" s="71">
        <v>9.6</v>
      </c>
      <c r="X74" s="71">
        <v>16.059999999999999</v>
      </c>
    </row>
    <row r="75" spans="8:24">
      <c r="H75" s="51">
        <v>39479</v>
      </c>
      <c r="I75" s="71">
        <v>33.609000000000002</v>
      </c>
      <c r="J75" s="71">
        <v>17.036000000000001</v>
      </c>
      <c r="K75" s="71">
        <v>25.937000000000001</v>
      </c>
      <c r="L75" s="71">
        <v>1.738</v>
      </c>
      <c r="M75" s="71">
        <v>3.8170000000000002</v>
      </c>
      <c r="N75" s="71">
        <v>9.8019999999999996</v>
      </c>
      <c r="O75" s="98">
        <v>0</v>
      </c>
      <c r="Q75" s="51"/>
      <c r="R75" s="99"/>
      <c r="S75" s="99"/>
      <c r="U75" s="51">
        <v>40324</v>
      </c>
      <c r="V75" s="71">
        <v>14.61</v>
      </c>
      <c r="W75" s="71">
        <v>9.5299999999999994</v>
      </c>
      <c r="X75" s="71">
        <v>15.98</v>
      </c>
    </row>
    <row r="76" spans="8:24">
      <c r="H76" s="51">
        <v>39500</v>
      </c>
      <c r="I76" s="71">
        <v>37.725999999999999</v>
      </c>
      <c r="J76" s="71">
        <v>17.257000000000001</v>
      </c>
      <c r="K76" s="71">
        <v>25.853999999999999</v>
      </c>
      <c r="L76" s="71">
        <v>1.7789999999999999</v>
      </c>
      <c r="M76" s="71">
        <v>3.8639999999999999</v>
      </c>
      <c r="N76" s="71">
        <v>9.7010000000000005</v>
      </c>
      <c r="O76" s="98">
        <v>0</v>
      </c>
      <c r="Q76" s="51"/>
      <c r="R76" s="99"/>
      <c r="S76" s="99"/>
      <c r="U76" s="51">
        <v>40331</v>
      </c>
      <c r="V76" s="71">
        <v>14.4567</v>
      </c>
      <c r="W76" s="71">
        <v>9.4710999999999999</v>
      </c>
      <c r="X76" s="71">
        <v>15.905900000000001</v>
      </c>
    </row>
    <row r="77" spans="8:24">
      <c r="H77" s="51">
        <v>39507</v>
      </c>
      <c r="I77" s="71">
        <v>40.627000000000002</v>
      </c>
      <c r="J77" s="71">
        <v>17.309000000000001</v>
      </c>
      <c r="K77" s="71">
        <v>25.911999999999999</v>
      </c>
      <c r="L77" s="71">
        <v>1.7589999999999999</v>
      </c>
      <c r="M77" s="71">
        <v>3.952</v>
      </c>
      <c r="N77" s="71">
        <v>9.8390000000000004</v>
      </c>
      <c r="O77" s="98">
        <v>0</v>
      </c>
      <c r="Q77" s="51"/>
      <c r="R77" s="99"/>
      <c r="S77" s="99"/>
      <c r="U77" s="51">
        <v>40338</v>
      </c>
      <c r="V77" s="71">
        <v>14.37</v>
      </c>
      <c r="W77" s="71">
        <v>9.49</v>
      </c>
      <c r="X77" s="71">
        <v>15.89</v>
      </c>
    </row>
    <row r="78" spans="8:24">
      <c r="H78" s="51">
        <v>39514</v>
      </c>
      <c r="I78" s="71">
        <v>41.603999999999999</v>
      </c>
      <c r="J78" s="71">
        <v>17.306000000000001</v>
      </c>
      <c r="K78" s="71">
        <v>26.210999999999999</v>
      </c>
      <c r="L78" s="71">
        <v>1.7390000000000001</v>
      </c>
      <c r="M78" s="71">
        <v>4.1029999999999998</v>
      </c>
      <c r="N78" s="71">
        <v>9.9819999999999993</v>
      </c>
      <c r="O78" s="98">
        <v>0</v>
      </c>
      <c r="Q78" s="51"/>
      <c r="R78" s="99"/>
      <c r="S78" s="99"/>
      <c r="U78" s="51">
        <v>40345</v>
      </c>
      <c r="V78" s="71">
        <v>14.33</v>
      </c>
      <c r="W78" s="71">
        <v>9.59</v>
      </c>
      <c r="X78" s="71">
        <v>16.059999999999999</v>
      </c>
    </row>
    <row r="79" spans="8:24">
      <c r="H79" s="51">
        <v>39521</v>
      </c>
      <c r="I79" s="71">
        <v>45.762</v>
      </c>
      <c r="J79" s="71">
        <v>17.352</v>
      </c>
      <c r="K79" s="71">
        <v>25.777999999999999</v>
      </c>
      <c r="L79" s="71">
        <v>1.734</v>
      </c>
      <c r="M79" s="71">
        <v>4.0819999999999999</v>
      </c>
      <c r="N79" s="71">
        <v>10.005000000000001</v>
      </c>
      <c r="O79" s="98">
        <v>0</v>
      </c>
      <c r="Q79" s="51"/>
      <c r="R79" s="99"/>
      <c r="S79" s="99"/>
      <c r="U79" s="51">
        <v>40352</v>
      </c>
      <c r="V79" s="71">
        <v>14.34</v>
      </c>
      <c r="W79" s="71">
        <v>9.7100000000000009</v>
      </c>
      <c r="X79" s="71">
        <v>16.09</v>
      </c>
    </row>
    <row r="80" spans="8:24">
      <c r="H80" s="51">
        <v>39528</v>
      </c>
      <c r="I80" s="71">
        <v>45.350999999999999</v>
      </c>
      <c r="J80" s="71">
        <v>17.445</v>
      </c>
      <c r="K80" s="71">
        <v>25.716999999999999</v>
      </c>
      <c r="L80" s="71">
        <v>1.718</v>
      </c>
      <c r="M80" s="71">
        <v>4.008</v>
      </c>
      <c r="N80" s="71">
        <v>10.154</v>
      </c>
      <c r="O80" s="98">
        <v>0</v>
      </c>
      <c r="Q80" s="51"/>
      <c r="R80" s="99"/>
      <c r="S80" s="99"/>
      <c r="U80" s="51">
        <v>40359</v>
      </c>
      <c r="V80" s="71">
        <v>14.46</v>
      </c>
      <c r="W80" s="71">
        <v>9.9600000000000009</v>
      </c>
      <c r="X80" s="71">
        <v>16.25</v>
      </c>
    </row>
    <row r="81" spans="8:24">
      <c r="H81" s="51">
        <v>39535</v>
      </c>
      <c r="I81" s="71">
        <v>48.838000000000001</v>
      </c>
      <c r="J81" s="71">
        <v>17.396999999999998</v>
      </c>
      <c r="K81" s="71">
        <v>25.914000000000001</v>
      </c>
      <c r="L81" s="71">
        <v>1.7030000000000001</v>
      </c>
      <c r="M81" s="71">
        <v>3.9340000000000002</v>
      </c>
      <c r="N81" s="71">
        <v>10.215</v>
      </c>
      <c r="O81" s="98">
        <v>0</v>
      </c>
      <c r="Q81" s="51"/>
      <c r="R81" s="99"/>
      <c r="S81" s="99"/>
      <c r="U81" s="51">
        <v>40366</v>
      </c>
      <c r="V81" s="71">
        <v>14.78</v>
      </c>
      <c r="W81" s="71">
        <v>10.36</v>
      </c>
      <c r="X81" s="71">
        <v>16.579999999999998</v>
      </c>
    </row>
    <row r="82" spans="8:24">
      <c r="H82" s="51">
        <v>39542</v>
      </c>
      <c r="I82" s="71">
        <v>47.512999999999998</v>
      </c>
      <c r="J82" s="71">
        <v>17.398</v>
      </c>
      <c r="K82" s="71">
        <v>26.006</v>
      </c>
      <c r="L82" s="71">
        <v>1.728</v>
      </c>
      <c r="M82" s="71">
        <v>3.9129999999999998</v>
      </c>
      <c r="N82" s="71">
        <v>10.186</v>
      </c>
      <c r="O82" s="98">
        <v>0</v>
      </c>
      <c r="Q82" s="51"/>
      <c r="R82" s="99"/>
      <c r="S82" s="99"/>
      <c r="U82" s="51">
        <v>40380</v>
      </c>
      <c r="V82" s="71">
        <v>16.1053</v>
      </c>
      <c r="W82" s="71">
        <v>11.454700000000001</v>
      </c>
      <c r="X82" s="71">
        <v>17.886099999999999</v>
      </c>
    </row>
    <row r="83" spans="8:24">
      <c r="H83" s="51">
        <v>39549</v>
      </c>
      <c r="I83" s="71">
        <v>47.972999999999999</v>
      </c>
      <c r="J83" s="71">
        <v>17.337</v>
      </c>
      <c r="K83" s="71">
        <v>25.765000000000001</v>
      </c>
      <c r="L83" s="71">
        <v>1.7050000000000001</v>
      </c>
      <c r="M83" s="71">
        <v>3.8839999999999999</v>
      </c>
      <c r="N83" s="71">
        <v>10.167</v>
      </c>
      <c r="O83" s="98">
        <v>0</v>
      </c>
      <c r="Q83" s="51"/>
      <c r="R83" s="99"/>
      <c r="S83" s="99"/>
      <c r="U83" s="51">
        <v>40387</v>
      </c>
      <c r="V83" s="71">
        <v>16.829999999999998</v>
      </c>
      <c r="W83" s="71">
        <v>11.89</v>
      </c>
      <c r="X83" s="71">
        <v>18.53</v>
      </c>
    </row>
    <row r="84" spans="8:24">
      <c r="H84" s="51">
        <v>39556</v>
      </c>
      <c r="I84" s="71">
        <v>46.448999999999998</v>
      </c>
      <c r="J84" s="71">
        <v>17.061</v>
      </c>
      <c r="K84" s="71">
        <v>25.114999999999998</v>
      </c>
      <c r="L84" s="71">
        <v>1.7090000000000001</v>
      </c>
      <c r="M84" s="71">
        <v>3.8559999999999999</v>
      </c>
      <c r="N84" s="71">
        <v>9.984</v>
      </c>
      <c r="O84" s="98">
        <v>0</v>
      </c>
      <c r="Q84" s="51"/>
      <c r="R84" s="99"/>
      <c r="S84" s="99"/>
      <c r="U84" s="51">
        <v>40394</v>
      </c>
      <c r="V84" s="71">
        <v>17.260000000000002</v>
      </c>
      <c r="W84" s="71">
        <v>12.06</v>
      </c>
      <c r="X84" s="71">
        <v>18.98</v>
      </c>
    </row>
    <row r="85" spans="8:24">
      <c r="H85" s="51">
        <v>39563</v>
      </c>
      <c r="I85" s="71">
        <v>45.59</v>
      </c>
      <c r="J85" s="71">
        <v>16.805</v>
      </c>
      <c r="K85" s="71">
        <v>25.213999999999999</v>
      </c>
      <c r="L85" s="71">
        <v>1.7130000000000001</v>
      </c>
      <c r="M85" s="71">
        <v>3.875</v>
      </c>
      <c r="N85" s="71">
        <v>9.81</v>
      </c>
      <c r="O85" s="98">
        <v>0</v>
      </c>
      <c r="Q85" s="51"/>
      <c r="R85" s="99"/>
      <c r="S85" s="99"/>
      <c r="U85" s="51">
        <v>40401</v>
      </c>
      <c r="V85" s="71">
        <v>17.55</v>
      </c>
      <c r="W85" s="71">
        <v>12.17</v>
      </c>
      <c r="X85" s="71">
        <v>19.190000000000001</v>
      </c>
    </row>
    <row r="86" spans="8:24">
      <c r="H86" s="51">
        <v>39570</v>
      </c>
      <c r="I86" s="71">
        <v>44.595999999999997</v>
      </c>
      <c r="J86" s="71">
        <v>16.588000000000001</v>
      </c>
      <c r="K86" s="71">
        <v>25.225000000000001</v>
      </c>
      <c r="L86" s="71">
        <v>1.712</v>
      </c>
      <c r="M86" s="71">
        <v>3.843</v>
      </c>
      <c r="N86" s="71">
        <v>9.6880000000000006</v>
      </c>
      <c r="O86" s="98">
        <v>0</v>
      </c>
      <c r="Q86" s="51"/>
      <c r="R86" s="99"/>
      <c r="S86" s="99"/>
      <c r="U86" s="51">
        <v>40408</v>
      </c>
      <c r="V86" s="71">
        <v>17.760000000000002</v>
      </c>
      <c r="W86" s="71">
        <v>12.23</v>
      </c>
      <c r="X86" s="71">
        <v>19.41</v>
      </c>
    </row>
    <row r="87" spans="8:24">
      <c r="H87" s="51">
        <v>39577</v>
      </c>
      <c r="I87" s="71">
        <v>40.624000000000002</v>
      </c>
      <c r="J87" s="71">
        <v>15.887</v>
      </c>
      <c r="K87" s="71">
        <v>24.370999999999999</v>
      </c>
      <c r="L87" s="71">
        <v>1.7290000000000001</v>
      </c>
      <c r="M87" s="71">
        <v>3.843</v>
      </c>
      <c r="N87" s="71">
        <v>9.1890000000000001</v>
      </c>
      <c r="O87" s="98">
        <v>0</v>
      </c>
      <c r="Q87" s="51"/>
      <c r="R87" s="99"/>
      <c r="S87" s="99"/>
      <c r="U87" s="51">
        <v>40415</v>
      </c>
      <c r="V87" s="71">
        <v>17.88</v>
      </c>
      <c r="W87" s="71">
        <v>12.28</v>
      </c>
      <c r="X87" s="71">
        <v>19.62</v>
      </c>
    </row>
    <row r="88" spans="8:24">
      <c r="H88" s="51">
        <v>39584</v>
      </c>
      <c r="I88" s="71">
        <v>39.188000000000002</v>
      </c>
      <c r="J88" s="71">
        <v>15.522</v>
      </c>
      <c r="K88" s="71">
        <v>24.129000000000001</v>
      </c>
      <c r="L88" s="71">
        <v>1.736</v>
      </c>
      <c r="M88" s="71">
        <v>3.8879999999999999</v>
      </c>
      <c r="N88" s="71">
        <v>8.9440000000000008</v>
      </c>
      <c r="O88" s="98">
        <v>0</v>
      </c>
      <c r="Q88" s="51"/>
      <c r="R88" s="99"/>
      <c r="S88" s="99"/>
      <c r="U88" s="51">
        <v>40422</v>
      </c>
      <c r="V88" s="71">
        <v>18.04</v>
      </c>
      <c r="W88" s="71">
        <v>12.38</v>
      </c>
      <c r="X88" s="71">
        <v>19.77</v>
      </c>
    </row>
    <row r="89" spans="8:24">
      <c r="H89" s="51">
        <v>39591</v>
      </c>
      <c r="I89" s="71">
        <v>39.161999999999999</v>
      </c>
      <c r="J89" s="71">
        <v>15.678000000000001</v>
      </c>
      <c r="K89" s="71">
        <v>24.535</v>
      </c>
      <c r="L89" s="71">
        <v>1.752</v>
      </c>
      <c r="M89" s="71">
        <v>3.9870000000000001</v>
      </c>
      <c r="N89" s="71">
        <v>8.9469999999999992</v>
      </c>
      <c r="O89" s="98">
        <v>0</v>
      </c>
      <c r="Q89" s="51"/>
      <c r="R89" s="99"/>
      <c r="S89" s="99"/>
      <c r="U89" s="51">
        <v>40429</v>
      </c>
      <c r="V89" s="71">
        <v>18.21</v>
      </c>
      <c r="W89" s="71">
        <v>12.5</v>
      </c>
      <c r="X89" s="71">
        <v>19.98</v>
      </c>
    </row>
    <row r="90" spans="8:24">
      <c r="H90" s="51">
        <v>39598</v>
      </c>
      <c r="I90" s="71">
        <v>40.68</v>
      </c>
      <c r="J90" s="71">
        <v>15.84</v>
      </c>
      <c r="K90" s="71">
        <v>24.2</v>
      </c>
      <c r="L90" s="71">
        <v>1.76</v>
      </c>
      <c r="M90" s="71">
        <v>4.0999999999999996</v>
      </c>
      <c r="N90" s="71">
        <v>9.0730000000000004</v>
      </c>
      <c r="O90" s="71">
        <v>1568</v>
      </c>
      <c r="Q90" s="51"/>
      <c r="R90" s="99"/>
      <c r="S90" s="99"/>
      <c r="U90" s="51">
        <v>40436</v>
      </c>
      <c r="V90" s="71">
        <v>18.36</v>
      </c>
      <c r="W90" s="71">
        <v>12.61</v>
      </c>
      <c r="X90" s="71">
        <v>20.12</v>
      </c>
    </row>
    <row r="91" spans="8:24">
      <c r="H91" s="51">
        <v>39605</v>
      </c>
      <c r="I91" s="71">
        <v>39.56</v>
      </c>
      <c r="J91" s="71">
        <v>15.77</v>
      </c>
      <c r="K91" s="71">
        <v>23.81</v>
      </c>
      <c r="L91" s="71">
        <v>1.77</v>
      </c>
      <c r="M91" s="71">
        <v>4.1399999999999997</v>
      </c>
      <c r="N91" s="71">
        <v>9.0020000000000007</v>
      </c>
      <c r="O91" s="71">
        <v>0</v>
      </c>
      <c r="Q91" s="51"/>
      <c r="R91" s="99"/>
      <c r="S91" s="99"/>
      <c r="U91" s="51">
        <v>40443</v>
      </c>
      <c r="V91" s="71">
        <v>18.350000000000001</v>
      </c>
      <c r="W91" s="71">
        <v>12.64</v>
      </c>
      <c r="X91" s="71">
        <v>20.34</v>
      </c>
    </row>
    <row r="92" spans="8:24">
      <c r="H92" s="51">
        <v>39606</v>
      </c>
      <c r="I92" s="71">
        <v>0</v>
      </c>
      <c r="J92" s="71">
        <v>0</v>
      </c>
      <c r="K92" s="71">
        <v>0</v>
      </c>
      <c r="L92" s="71">
        <v>0</v>
      </c>
      <c r="M92" s="71">
        <v>0</v>
      </c>
      <c r="N92" s="71">
        <v>0</v>
      </c>
      <c r="O92" s="71">
        <v>1613</v>
      </c>
      <c r="Q92" s="51"/>
      <c r="R92" s="99"/>
      <c r="S92" s="99"/>
      <c r="U92" s="51">
        <v>40450</v>
      </c>
      <c r="V92" s="71">
        <v>18.25</v>
      </c>
      <c r="W92" s="71">
        <v>12.64</v>
      </c>
      <c r="X92" s="71">
        <v>20.350000000000001</v>
      </c>
    </row>
    <row r="93" spans="8:24">
      <c r="H93" s="51">
        <v>39612</v>
      </c>
      <c r="I93" s="71">
        <v>39.65</v>
      </c>
      <c r="J93" s="71">
        <v>15.63</v>
      </c>
      <c r="K93" s="71">
        <v>23.88</v>
      </c>
      <c r="L93" s="71">
        <v>1.774</v>
      </c>
      <c r="M93" s="71">
        <v>4.26</v>
      </c>
      <c r="N93" s="71">
        <v>8.9009999999999998</v>
      </c>
      <c r="O93" s="71">
        <v>0</v>
      </c>
      <c r="Q93" s="51"/>
      <c r="R93" s="99"/>
      <c r="S93" s="99"/>
      <c r="U93" s="51">
        <v>40464</v>
      </c>
      <c r="V93" s="71">
        <v>18.21</v>
      </c>
      <c r="W93" s="71">
        <v>12.72</v>
      </c>
      <c r="X93" s="71">
        <v>20.34</v>
      </c>
    </row>
    <row r="94" spans="8:24">
      <c r="H94" s="51">
        <v>39615</v>
      </c>
      <c r="I94" s="71">
        <v>0</v>
      </c>
      <c r="J94" s="71">
        <v>0</v>
      </c>
      <c r="K94" s="71">
        <v>0</v>
      </c>
      <c r="L94" s="71">
        <v>0</v>
      </c>
      <c r="M94" s="71">
        <v>0</v>
      </c>
      <c r="N94" s="71">
        <v>0</v>
      </c>
      <c r="O94" s="71">
        <v>1528</v>
      </c>
      <c r="Q94" s="51"/>
      <c r="R94" s="99"/>
      <c r="S94" s="99"/>
      <c r="U94" s="51">
        <v>40471</v>
      </c>
      <c r="V94" s="71">
        <v>18.2</v>
      </c>
      <c r="W94" s="71">
        <v>12.81</v>
      </c>
      <c r="X94" s="71">
        <v>20.420000000000002</v>
      </c>
    </row>
    <row r="95" spans="8:24">
      <c r="H95" s="51">
        <v>39619</v>
      </c>
      <c r="I95" s="71">
        <v>39.01</v>
      </c>
      <c r="J95" s="71">
        <v>15.54</v>
      </c>
      <c r="K95" s="71">
        <v>23.55</v>
      </c>
      <c r="L95" s="71">
        <v>1.76</v>
      </c>
      <c r="M95" s="71">
        <v>4.51</v>
      </c>
      <c r="N95" s="71">
        <v>8.8979999999999997</v>
      </c>
      <c r="O95" s="71">
        <v>1467</v>
      </c>
      <c r="Q95" s="51"/>
      <c r="R95" s="99"/>
      <c r="S95" s="99"/>
      <c r="U95" s="51">
        <v>40478</v>
      </c>
      <c r="V95" s="71">
        <v>18.23</v>
      </c>
      <c r="W95" s="71">
        <v>12.94</v>
      </c>
      <c r="X95" s="71">
        <v>20.55</v>
      </c>
    </row>
    <row r="96" spans="8:24">
      <c r="H96" s="51">
        <v>39626</v>
      </c>
      <c r="I96" s="71">
        <v>38.93</v>
      </c>
      <c r="J96" s="71">
        <v>15.55</v>
      </c>
      <c r="K96" s="71">
        <v>23.5</v>
      </c>
      <c r="L96" s="71">
        <v>1.79</v>
      </c>
      <c r="M96" s="71">
        <v>4.66</v>
      </c>
      <c r="N96" s="71">
        <v>8.7799999999999994</v>
      </c>
      <c r="O96" s="71">
        <v>0</v>
      </c>
      <c r="Q96" s="51"/>
      <c r="R96" s="99"/>
      <c r="S96" s="99"/>
      <c r="U96" s="51">
        <v>40485</v>
      </c>
      <c r="V96" s="71">
        <v>18.309999999999999</v>
      </c>
      <c r="W96" s="71">
        <v>13.15</v>
      </c>
      <c r="X96" s="71">
        <v>20.77</v>
      </c>
    </row>
    <row r="97" spans="8:24">
      <c r="H97" s="51">
        <v>39627</v>
      </c>
      <c r="I97" s="71">
        <v>0</v>
      </c>
      <c r="J97" s="71">
        <v>0</v>
      </c>
      <c r="K97" s="71">
        <v>0</v>
      </c>
      <c r="L97" s="71">
        <v>0</v>
      </c>
      <c r="M97" s="71">
        <v>0</v>
      </c>
      <c r="N97" s="71">
        <v>0</v>
      </c>
      <c r="O97" s="71">
        <v>1490</v>
      </c>
      <c r="Q97" s="51"/>
      <c r="R97" s="99"/>
      <c r="S97" s="99"/>
      <c r="U97" s="51">
        <v>40492</v>
      </c>
      <c r="V97" s="71">
        <v>18.43</v>
      </c>
      <c r="W97" s="71">
        <v>13.43</v>
      </c>
      <c r="X97" s="71">
        <v>21.11</v>
      </c>
    </row>
    <row r="98" spans="8:24">
      <c r="H98" s="51">
        <v>39633</v>
      </c>
      <c r="I98" s="71">
        <v>39.25</v>
      </c>
      <c r="J98" s="71">
        <v>15.42</v>
      </c>
      <c r="K98" s="71">
        <v>23.5</v>
      </c>
      <c r="L98" s="71">
        <v>1.792</v>
      </c>
      <c r="M98" s="71">
        <v>4.6900000000000004</v>
      </c>
      <c r="N98" s="71">
        <v>8.67</v>
      </c>
      <c r="O98" s="71">
        <v>0</v>
      </c>
      <c r="Q98" s="51"/>
      <c r="R98" s="99"/>
      <c r="S98" s="99"/>
      <c r="U98" s="51">
        <v>40499</v>
      </c>
      <c r="V98" s="71">
        <v>18.64</v>
      </c>
      <c r="W98" s="71">
        <v>13.74</v>
      </c>
      <c r="X98" s="71">
        <v>21.58</v>
      </c>
    </row>
    <row r="99" spans="8:24">
      <c r="H99" s="51">
        <v>39634</v>
      </c>
      <c r="I99" s="71">
        <v>0</v>
      </c>
      <c r="J99" s="71">
        <v>0</v>
      </c>
      <c r="K99" s="71">
        <v>0</v>
      </c>
      <c r="L99" s="71">
        <v>0</v>
      </c>
      <c r="M99" s="71">
        <v>0</v>
      </c>
      <c r="N99" s="71">
        <v>0</v>
      </c>
      <c r="O99" s="71">
        <v>1474</v>
      </c>
      <c r="Q99" s="51"/>
      <c r="R99" s="99"/>
      <c r="S99" s="99"/>
      <c r="U99" s="51">
        <v>40513</v>
      </c>
      <c r="V99" s="71">
        <v>18.82</v>
      </c>
      <c r="W99" s="71">
        <v>13.91</v>
      </c>
      <c r="X99" s="71">
        <v>21.97</v>
      </c>
    </row>
    <row r="100" spans="8:24">
      <c r="H100" s="51">
        <v>39640</v>
      </c>
      <c r="I100" s="71">
        <v>37.79</v>
      </c>
      <c r="J100" s="71">
        <v>15.28</v>
      </c>
      <c r="K100" s="71">
        <v>23.22</v>
      </c>
      <c r="L100" s="71">
        <v>1.8</v>
      </c>
      <c r="M100" s="71">
        <v>4.76</v>
      </c>
      <c r="N100" s="71">
        <v>8.56</v>
      </c>
      <c r="O100" s="71">
        <v>1457</v>
      </c>
      <c r="Q100" s="51"/>
      <c r="R100" s="99"/>
      <c r="S100" s="99"/>
      <c r="U100" s="51">
        <v>40520</v>
      </c>
      <c r="V100" s="71">
        <v>18.78</v>
      </c>
      <c r="W100" s="71">
        <v>13.83</v>
      </c>
      <c r="X100" s="71">
        <v>21.97</v>
      </c>
    </row>
    <row r="101" spans="8:24">
      <c r="H101" s="51">
        <v>39647</v>
      </c>
      <c r="I101" s="71">
        <v>35.729999999999997</v>
      </c>
      <c r="J101" s="71">
        <v>14.92</v>
      </c>
      <c r="K101" s="71">
        <v>22.71</v>
      </c>
      <c r="L101" s="71">
        <v>1.8</v>
      </c>
      <c r="M101" s="71">
        <v>4.7699999999999996</v>
      </c>
      <c r="N101" s="71">
        <v>9</v>
      </c>
      <c r="O101" s="71">
        <v>1438</v>
      </c>
      <c r="Q101" s="51"/>
      <c r="R101" s="99"/>
      <c r="S101" s="99"/>
      <c r="U101" s="51">
        <v>40527</v>
      </c>
      <c r="V101" s="71">
        <v>18.7</v>
      </c>
      <c r="W101" s="71">
        <v>13.78</v>
      </c>
      <c r="X101" s="71">
        <v>21.96</v>
      </c>
    </row>
    <row r="102" spans="8:24">
      <c r="H102" s="51">
        <v>39654</v>
      </c>
      <c r="I102" s="71">
        <v>33.79</v>
      </c>
      <c r="J102" s="71">
        <v>14.68</v>
      </c>
      <c r="K102" s="71">
        <v>22.88</v>
      </c>
      <c r="L102" s="71">
        <v>1.8</v>
      </c>
      <c r="M102" s="71">
        <v>4.6900000000000004</v>
      </c>
      <c r="N102" s="71">
        <v>0</v>
      </c>
      <c r="O102" s="71">
        <v>1440</v>
      </c>
      <c r="Q102" s="51"/>
      <c r="R102" s="99"/>
      <c r="S102" s="99"/>
      <c r="U102" s="51">
        <v>40541</v>
      </c>
      <c r="V102" s="71">
        <v>18.54</v>
      </c>
      <c r="W102" s="71">
        <v>13.7</v>
      </c>
      <c r="X102" s="71">
        <v>21.9</v>
      </c>
    </row>
    <row r="103" spans="8:24">
      <c r="H103" s="51">
        <v>39661</v>
      </c>
      <c r="I103" s="71">
        <v>32.44</v>
      </c>
      <c r="J103" s="71">
        <v>14.37</v>
      </c>
      <c r="K103" s="71">
        <v>22.82</v>
      </c>
      <c r="L103" s="71">
        <v>1.8</v>
      </c>
      <c r="M103" s="71">
        <v>4.5</v>
      </c>
      <c r="N103" s="71">
        <v>0</v>
      </c>
      <c r="O103" s="71">
        <v>1438</v>
      </c>
      <c r="Q103" s="51"/>
      <c r="R103" s="99"/>
      <c r="S103" s="99"/>
      <c r="U103" s="51">
        <v>40548</v>
      </c>
      <c r="V103" s="71">
        <v>18.54</v>
      </c>
      <c r="W103" s="71">
        <v>13.71</v>
      </c>
      <c r="X103" s="71">
        <v>21.92</v>
      </c>
    </row>
    <row r="104" spans="8:24">
      <c r="H104" s="51">
        <v>39668</v>
      </c>
      <c r="I104" s="71">
        <v>32.17</v>
      </c>
      <c r="J104" s="71">
        <v>14.4</v>
      </c>
      <c r="K104" s="71">
        <v>22.78</v>
      </c>
      <c r="L104" s="71">
        <v>1.79</v>
      </c>
      <c r="M104" s="71">
        <v>4.3099999999999996</v>
      </c>
      <c r="N104" s="71">
        <v>0</v>
      </c>
      <c r="O104" s="71">
        <v>1402</v>
      </c>
      <c r="Q104" s="51"/>
      <c r="R104" s="99"/>
      <c r="S104" s="99"/>
      <c r="U104" s="51">
        <v>40555</v>
      </c>
      <c r="V104" s="71">
        <v>18.59</v>
      </c>
      <c r="W104" s="71">
        <v>13.8</v>
      </c>
      <c r="X104" s="71">
        <v>22.04</v>
      </c>
    </row>
    <row r="105" spans="8:24">
      <c r="H105" s="51">
        <v>39675</v>
      </c>
      <c r="I105" s="71">
        <v>30.75</v>
      </c>
      <c r="J105" s="71">
        <v>14.42</v>
      </c>
      <c r="K105" s="71">
        <v>22.53</v>
      </c>
      <c r="L105" s="71">
        <v>1.78</v>
      </c>
      <c r="M105" s="71">
        <v>4.1100000000000003</v>
      </c>
      <c r="N105" s="71">
        <v>0</v>
      </c>
      <c r="O105" s="71">
        <v>1441</v>
      </c>
      <c r="Q105" s="51"/>
      <c r="R105" s="99"/>
      <c r="S105" s="99"/>
      <c r="U105" s="51">
        <v>40562</v>
      </c>
      <c r="V105" s="71">
        <v>18.670000000000002</v>
      </c>
      <c r="W105" s="71">
        <v>13.93</v>
      </c>
      <c r="X105" s="71">
        <v>22.21</v>
      </c>
    </row>
    <row r="106" spans="8:24">
      <c r="H106" s="51">
        <v>39682</v>
      </c>
      <c r="I106" s="71">
        <v>29.47</v>
      </c>
      <c r="J106" s="71">
        <v>14.31</v>
      </c>
      <c r="K106" s="71">
        <v>22.35</v>
      </c>
      <c r="L106" s="71">
        <v>1.77</v>
      </c>
      <c r="M106" s="71">
        <v>4.1100000000000003</v>
      </c>
      <c r="N106" s="71">
        <v>8.14</v>
      </c>
      <c r="O106" s="71">
        <v>1445</v>
      </c>
      <c r="Q106" s="51"/>
      <c r="R106" s="99"/>
      <c r="S106" s="99"/>
      <c r="U106" s="51">
        <v>40572</v>
      </c>
      <c r="V106" s="71">
        <v>18.809999999999999</v>
      </c>
      <c r="W106" s="71">
        <v>14.06</v>
      </c>
      <c r="X106" s="71">
        <v>22.51</v>
      </c>
    </row>
    <row r="107" spans="8:24">
      <c r="H107" s="51">
        <v>39689</v>
      </c>
      <c r="I107" s="71">
        <v>29.45</v>
      </c>
      <c r="J107" s="71">
        <v>14.1</v>
      </c>
      <c r="K107" s="71">
        <v>22.13</v>
      </c>
      <c r="L107" s="71">
        <v>1.78</v>
      </c>
      <c r="M107" s="71">
        <v>4.22</v>
      </c>
      <c r="N107" s="71">
        <v>7.97</v>
      </c>
      <c r="O107" s="71">
        <v>1425</v>
      </c>
      <c r="Q107" s="51"/>
      <c r="R107" s="99"/>
      <c r="S107" s="99"/>
      <c r="U107" s="51">
        <v>40576</v>
      </c>
      <c r="V107" s="71">
        <v>18.77</v>
      </c>
      <c r="W107" s="71">
        <v>14.21</v>
      </c>
      <c r="X107" s="71">
        <v>22.96</v>
      </c>
    </row>
    <row r="108" spans="8:24">
      <c r="H108" s="51">
        <v>39696</v>
      </c>
      <c r="I108" s="71">
        <v>28.23</v>
      </c>
      <c r="J108" s="71">
        <v>13.83</v>
      </c>
      <c r="K108" s="71">
        <v>21.94</v>
      </c>
      <c r="L108" s="71">
        <v>1.78</v>
      </c>
      <c r="M108" s="71">
        <v>4.24</v>
      </c>
      <c r="N108" s="71">
        <v>7.84</v>
      </c>
      <c r="O108" s="71">
        <v>1433</v>
      </c>
      <c r="Q108" s="51"/>
      <c r="R108" s="99"/>
      <c r="S108" s="99"/>
      <c r="U108" s="51">
        <v>40583</v>
      </c>
      <c r="V108" s="71">
        <v>19</v>
      </c>
      <c r="W108" s="71">
        <v>14.27</v>
      </c>
      <c r="X108" s="71">
        <v>22.96</v>
      </c>
    </row>
    <row r="109" spans="8:24">
      <c r="H109" s="51">
        <v>39703</v>
      </c>
      <c r="I109" s="71">
        <v>27.01</v>
      </c>
      <c r="J109" s="71">
        <v>13.5</v>
      </c>
      <c r="K109" s="71">
        <v>21.83</v>
      </c>
      <c r="L109" s="71">
        <v>1.78</v>
      </c>
      <c r="M109" s="71">
        <v>4.1399999999999997</v>
      </c>
      <c r="N109" s="71">
        <v>7.65</v>
      </c>
      <c r="O109" s="71">
        <v>1452</v>
      </c>
      <c r="Q109" s="51"/>
      <c r="R109" s="99"/>
      <c r="S109" s="99"/>
      <c r="U109" s="51">
        <v>40590</v>
      </c>
      <c r="V109" s="71">
        <v>19.54</v>
      </c>
      <c r="W109" s="71">
        <v>14.38</v>
      </c>
      <c r="X109" s="71">
        <v>22.98</v>
      </c>
    </row>
    <row r="110" spans="8:24">
      <c r="H110" s="51">
        <v>39710</v>
      </c>
      <c r="I110" s="71">
        <v>24.87</v>
      </c>
      <c r="J110" s="71">
        <v>13.09</v>
      </c>
      <c r="K110" s="71">
        <v>21.13</v>
      </c>
      <c r="L110" s="71">
        <v>1.77</v>
      </c>
      <c r="M110" s="71">
        <v>4.04</v>
      </c>
      <c r="N110" s="71">
        <v>7.44</v>
      </c>
      <c r="O110" s="71">
        <v>1451</v>
      </c>
      <c r="Q110" s="51"/>
      <c r="R110" s="99"/>
      <c r="S110" s="99"/>
      <c r="U110" s="51">
        <v>40597</v>
      </c>
      <c r="V110" s="71">
        <v>20.52</v>
      </c>
      <c r="W110" s="71">
        <v>14.55</v>
      </c>
      <c r="X110" s="71">
        <v>22.97</v>
      </c>
    </row>
    <row r="111" spans="8:24">
      <c r="H111" s="51">
        <v>39717</v>
      </c>
      <c r="I111" s="71">
        <v>23.05</v>
      </c>
      <c r="J111" s="71">
        <v>12.15</v>
      </c>
      <c r="K111" s="71">
        <v>20.34</v>
      </c>
      <c r="L111" s="71">
        <v>1.75</v>
      </c>
      <c r="M111" s="71">
        <v>3.97</v>
      </c>
      <c r="N111" s="71">
        <v>6.98</v>
      </c>
      <c r="O111" s="71">
        <v>0</v>
      </c>
      <c r="Q111" s="51"/>
      <c r="R111" s="99"/>
      <c r="S111" s="99"/>
      <c r="U111" s="51">
        <v>40604</v>
      </c>
      <c r="V111" s="71">
        <v>21.58</v>
      </c>
      <c r="W111" s="71">
        <v>14.67</v>
      </c>
      <c r="X111" s="71">
        <v>23.02</v>
      </c>
    </row>
    <row r="112" spans="8:24">
      <c r="H112" s="51">
        <v>39718</v>
      </c>
      <c r="I112" s="71">
        <v>0</v>
      </c>
      <c r="J112" s="71">
        <v>0</v>
      </c>
      <c r="K112" s="71">
        <v>0</v>
      </c>
      <c r="L112" s="71">
        <v>0</v>
      </c>
      <c r="M112" s="71">
        <v>0</v>
      </c>
      <c r="N112" s="71">
        <v>0</v>
      </c>
      <c r="O112" s="71">
        <v>1453</v>
      </c>
      <c r="Q112" s="51"/>
      <c r="R112" s="99"/>
      <c r="S112" s="99"/>
      <c r="U112" s="51">
        <v>40611</v>
      </c>
      <c r="V112" s="71">
        <v>22.27</v>
      </c>
      <c r="W112" s="71">
        <v>14.74</v>
      </c>
      <c r="X112" s="71">
        <v>23.02</v>
      </c>
    </row>
    <row r="113" spans="8:24">
      <c r="H113" s="51">
        <v>39729</v>
      </c>
      <c r="I113" s="71">
        <v>0</v>
      </c>
      <c r="J113" s="71">
        <v>0</v>
      </c>
      <c r="K113" s="71">
        <v>0</v>
      </c>
      <c r="L113" s="71">
        <v>0</v>
      </c>
      <c r="M113" s="71">
        <v>0</v>
      </c>
      <c r="N113" s="71">
        <v>0</v>
      </c>
      <c r="O113" s="71">
        <v>1453</v>
      </c>
      <c r="Q113" s="51"/>
      <c r="R113" s="99"/>
      <c r="S113" s="99"/>
      <c r="U113" s="51">
        <v>40618</v>
      </c>
      <c r="V113" s="71">
        <v>22.94</v>
      </c>
      <c r="W113" s="71">
        <v>14.81</v>
      </c>
      <c r="X113" s="71">
        <v>23.11</v>
      </c>
    </row>
    <row r="114" spans="8:24">
      <c r="H114" s="51">
        <v>39731</v>
      </c>
      <c r="I114" s="71">
        <v>20.81</v>
      </c>
      <c r="J114" s="71">
        <v>11.88</v>
      </c>
      <c r="K114" s="71">
        <v>19.5</v>
      </c>
      <c r="L114" s="71">
        <v>1.76</v>
      </c>
      <c r="M114" s="71">
        <v>0</v>
      </c>
      <c r="N114" s="71">
        <v>0</v>
      </c>
      <c r="O114" s="71">
        <v>1393</v>
      </c>
      <c r="Q114" s="51"/>
      <c r="R114" s="99"/>
      <c r="S114" s="99"/>
      <c r="U114" s="51">
        <v>40625</v>
      </c>
      <c r="V114" s="71">
        <v>23.4</v>
      </c>
      <c r="W114" s="71">
        <v>14.78</v>
      </c>
      <c r="X114" s="71">
        <v>23.11</v>
      </c>
    </row>
    <row r="115" spans="8:24">
      <c r="H115" s="51">
        <v>39738</v>
      </c>
      <c r="I115" s="71">
        <v>19.63</v>
      </c>
      <c r="J115" s="71">
        <v>11.95</v>
      </c>
      <c r="K115" s="71">
        <v>18.64</v>
      </c>
      <c r="L115" s="71">
        <v>1.72</v>
      </c>
      <c r="M115" s="71">
        <v>0</v>
      </c>
      <c r="N115" s="71">
        <v>0</v>
      </c>
      <c r="O115" s="71">
        <v>1338</v>
      </c>
      <c r="Q115" s="51"/>
      <c r="R115" s="99"/>
      <c r="S115" s="99"/>
      <c r="U115" s="51">
        <v>40632</v>
      </c>
      <c r="V115" s="71">
        <v>23.89</v>
      </c>
      <c r="W115" s="71">
        <v>14.92</v>
      </c>
      <c r="X115" s="71">
        <v>23.2</v>
      </c>
    </row>
    <row r="116" spans="8:24">
      <c r="H116" s="51">
        <v>39745</v>
      </c>
      <c r="I116" s="71">
        <v>19.670000000000002</v>
      </c>
      <c r="J116" s="71">
        <v>11.96</v>
      </c>
      <c r="K116" s="71">
        <v>18.760000000000002</v>
      </c>
      <c r="L116" s="71">
        <v>0</v>
      </c>
      <c r="M116" s="71">
        <v>0</v>
      </c>
      <c r="N116" s="71">
        <v>0</v>
      </c>
      <c r="O116" s="71">
        <v>1341</v>
      </c>
      <c r="Q116" s="51"/>
      <c r="R116" s="99"/>
      <c r="S116" s="99"/>
      <c r="U116" s="51">
        <v>40639</v>
      </c>
      <c r="V116" s="71">
        <v>24.34</v>
      </c>
      <c r="W116" s="71">
        <v>14.99</v>
      </c>
      <c r="X116" s="71">
        <v>23.29</v>
      </c>
    </row>
    <row r="117" spans="8:24">
      <c r="H117" s="51">
        <v>39752</v>
      </c>
      <c r="I117" s="71">
        <v>19.61</v>
      </c>
      <c r="J117" s="71">
        <v>11.83</v>
      </c>
      <c r="K117" s="71">
        <v>18.62</v>
      </c>
      <c r="L117" s="71">
        <v>1.67</v>
      </c>
      <c r="M117" s="71">
        <v>3.48</v>
      </c>
      <c r="N117" s="71">
        <v>7.11</v>
      </c>
      <c r="O117" s="71">
        <v>1287</v>
      </c>
      <c r="Q117" s="51"/>
      <c r="R117" s="99"/>
      <c r="S117" s="99"/>
      <c r="U117" s="51">
        <v>40646</v>
      </c>
      <c r="V117" s="71">
        <v>24.86</v>
      </c>
      <c r="W117" s="71">
        <v>15.05</v>
      </c>
      <c r="X117" s="71">
        <v>23.38</v>
      </c>
    </row>
    <row r="118" spans="8:24">
      <c r="H118" s="51">
        <v>39759</v>
      </c>
      <c r="I118" s="71">
        <v>19.079999999999998</v>
      </c>
      <c r="J118" s="71">
        <v>11.71</v>
      </c>
      <c r="K118" s="71">
        <v>18.48</v>
      </c>
      <c r="L118" s="71">
        <v>1.68</v>
      </c>
      <c r="M118" s="71">
        <v>3.49</v>
      </c>
      <c r="N118" s="71">
        <v>7.03</v>
      </c>
      <c r="O118" s="71">
        <v>1263</v>
      </c>
      <c r="Q118" s="51"/>
      <c r="R118" s="99"/>
      <c r="S118" s="99"/>
      <c r="U118" s="51">
        <v>40651</v>
      </c>
      <c r="V118" s="71">
        <v>25.26</v>
      </c>
      <c r="W118" s="71">
        <v>15.07</v>
      </c>
      <c r="X118" s="71">
        <v>23.43</v>
      </c>
    </row>
    <row r="119" spans="8:24">
      <c r="H119" s="51">
        <v>39766</v>
      </c>
      <c r="I119" s="71">
        <v>18.260000000000002</v>
      </c>
      <c r="J119" s="71">
        <v>11.68</v>
      </c>
      <c r="K119" s="71">
        <v>18.22</v>
      </c>
      <c r="L119" s="71">
        <v>1.66</v>
      </c>
      <c r="M119" s="71">
        <v>0</v>
      </c>
      <c r="N119" s="71">
        <v>0</v>
      </c>
      <c r="O119" s="71">
        <v>1231</v>
      </c>
      <c r="Q119" s="51"/>
      <c r="R119" s="99"/>
      <c r="S119" s="99"/>
      <c r="U119" s="51">
        <v>40658</v>
      </c>
      <c r="V119" s="71">
        <v>25.51</v>
      </c>
      <c r="W119" s="71">
        <v>15.1</v>
      </c>
      <c r="X119" s="71">
        <v>23.47</v>
      </c>
    </row>
    <row r="120" spans="8:24">
      <c r="H120" s="51">
        <v>39773</v>
      </c>
      <c r="I120" s="71">
        <v>17.91</v>
      </c>
      <c r="J120" s="71">
        <v>11.69</v>
      </c>
      <c r="K120" s="71">
        <v>18.23</v>
      </c>
      <c r="L120" s="71">
        <v>1.64</v>
      </c>
      <c r="M120" s="71">
        <v>0</v>
      </c>
      <c r="N120" s="71">
        <v>0</v>
      </c>
      <c r="O120" s="71">
        <v>1217</v>
      </c>
      <c r="Q120" s="51"/>
      <c r="R120" s="99"/>
      <c r="S120" s="99"/>
      <c r="U120" s="51">
        <v>40665</v>
      </c>
      <c r="V120" s="71">
        <v>25.78</v>
      </c>
      <c r="W120" s="71">
        <v>15.13</v>
      </c>
      <c r="X120" s="71">
        <v>23.51</v>
      </c>
    </row>
    <row r="121" spans="8:24">
      <c r="H121" s="51">
        <v>39780</v>
      </c>
      <c r="I121" s="71">
        <v>17.989999999999998</v>
      </c>
      <c r="J121" s="71">
        <v>12.02</v>
      </c>
      <c r="K121" s="71">
        <v>18.350000000000001</v>
      </c>
      <c r="L121" s="71">
        <v>1.62</v>
      </c>
      <c r="M121" s="71">
        <v>3.38</v>
      </c>
      <c r="N121" s="71">
        <v>7.57</v>
      </c>
      <c r="O121" s="71">
        <v>1205</v>
      </c>
      <c r="Q121" s="51"/>
      <c r="R121" s="99"/>
      <c r="S121" s="99"/>
      <c r="U121" s="51">
        <v>40674</v>
      </c>
      <c r="V121" s="71">
        <v>26.25</v>
      </c>
      <c r="W121" s="71">
        <v>15.29</v>
      </c>
      <c r="X121" s="71">
        <v>23.69</v>
      </c>
    </row>
    <row r="122" spans="8:24">
      <c r="H122" s="51">
        <v>39787</v>
      </c>
      <c r="I122" s="71">
        <v>0</v>
      </c>
      <c r="J122" s="71">
        <v>0</v>
      </c>
      <c r="K122" s="71">
        <v>0</v>
      </c>
      <c r="L122" s="71">
        <v>0</v>
      </c>
      <c r="M122" s="71">
        <v>0</v>
      </c>
      <c r="N122" s="71">
        <v>0</v>
      </c>
      <c r="O122" s="71">
        <v>1208</v>
      </c>
      <c r="Q122" s="51"/>
      <c r="R122" s="99"/>
      <c r="S122" s="99"/>
      <c r="U122" s="51">
        <v>40681</v>
      </c>
      <c r="V122" s="71">
        <v>26.98</v>
      </c>
      <c r="W122" s="71">
        <v>15.63</v>
      </c>
      <c r="X122" s="71">
        <v>24.09</v>
      </c>
    </row>
    <row r="123" spans="8:24">
      <c r="H123" s="51">
        <v>39788</v>
      </c>
      <c r="I123" s="71">
        <v>18.73</v>
      </c>
      <c r="J123" s="71">
        <v>12.72</v>
      </c>
      <c r="K123" s="71">
        <v>18.98</v>
      </c>
      <c r="L123" s="71">
        <v>1.59</v>
      </c>
      <c r="M123" s="71">
        <v>3.31</v>
      </c>
      <c r="N123" s="71">
        <v>8.14</v>
      </c>
      <c r="O123" s="71">
        <v>0</v>
      </c>
      <c r="Q123" s="51"/>
      <c r="R123" s="99"/>
      <c r="S123" s="99"/>
      <c r="U123" s="51">
        <v>40688</v>
      </c>
      <c r="V123" s="71">
        <v>27.82</v>
      </c>
      <c r="W123" s="71">
        <v>16.059999999999999</v>
      </c>
      <c r="X123" s="71">
        <v>24.6</v>
      </c>
    </row>
    <row r="124" spans="8:24">
      <c r="H124" s="51">
        <v>39794</v>
      </c>
      <c r="I124" s="71">
        <v>20</v>
      </c>
      <c r="J124" s="71">
        <v>13.54</v>
      </c>
      <c r="K124" s="71">
        <v>19.8</v>
      </c>
      <c r="L124" s="71">
        <v>1.55</v>
      </c>
      <c r="M124" s="71">
        <v>3.2</v>
      </c>
      <c r="N124" s="71">
        <v>8.89</v>
      </c>
      <c r="O124" s="71">
        <v>1250</v>
      </c>
      <c r="Q124" s="51"/>
      <c r="R124" s="99"/>
      <c r="S124" s="99"/>
      <c r="U124" s="51">
        <v>40695</v>
      </c>
      <c r="V124" s="71">
        <v>29</v>
      </c>
      <c r="W124" s="71">
        <v>16.68</v>
      </c>
      <c r="X124" s="71">
        <v>25.37</v>
      </c>
    </row>
    <row r="125" spans="8:24">
      <c r="H125" s="51">
        <v>39801</v>
      </c>
      <c r="I125" s="71">
        <v>19.53</v>
      </c>
      <c r="J125" s="71">
        <v>13.45</v>
      </c>
      <c r="K125" s="71">
        <v>19.96</v>
      </c>
      <c r="L125" s="71">
        <v>0</v>
      </c>
      <c r="M125" s="71">
        <v>0</v>
      </c>
      <c r="N125" s="71">
        <v>0</v>
      </c>
      <c r="O125" s="71">
        <v>0</v>
      </c>
      <c r="Q125" s="51"/>
      <c r="R125" s="99"/>
      <c r="S125" s="99"/>
      <c r="U125" s="51">
        <v>40702</v>
      </c>
      <c r="V125" s="71">
        <v>29.86</v>
      </c>
      <c r="W125" s="71">
        <v>17</v>
      </c>
      <c r="X125" s="71">
        <v>25.99</v>
      </c>
    </row>
    <row r="126" spans="8:24">
      <c r="H126" s="51">
        <v>39805</v>
      </c>
      <c r="I126" s="71">
        <v>0</v>
      </c>
      <c r="J126" s="71">
        <v>0</v>
      </c>
      <c r="K126" s="71">
        <v>0</v>
      </c>
      <c r="L126" s="71">
        <v>0</v>
      </c>
      <c r="M126" s="71">
        <v>0</v>
      </c>
      <c r="N126" s="71">
        <v>0</v>
      </c>
      <c r="O126" s="71">
        <v>1234</v>
      </c>
      <c r="Q126" s="51"/>
      <c r="R126" s="99"/>
      <c r="S126" s="99"/>
      <c r="U126" s="51">
        <v>40709</v>
      </c>
      <c r="V126" s="71">
        <v>30.92</v>
      </c>
      <c r="W126" s="71">
        <v>17.39</v>
      </c>
      <c r="X126" s="71">
        <v>26.52</v>
      </c>
    </row>
    <row r="127" spans="8:24">
      <c r="H127" s="51">
        <v>39808</v>
      </c>
      <c r="I127" s="71">
        <v>20.21</v>
      </c>
      <c r="J127" s="71">
        <v>13.55</v>
      </c>
      <c r="K127" s="71">
        <v>20.059999999999999</v>
      </c>
      <c r="L127" s="71">
        <v>1.52</v>
      </c>
      <c r="M127" s="71">
        <v>0</v>
      </c>
      <c r="N127" s="71">
        <v>0</v>
      </c>
      <c r="O127" s="71">
        <v>0</v>
      </c>
      <c r="Q127" s="51"/>
      <c r="R127" s="99"/>
      <c r="S127" s="99"/>
      <c r="U127" s="51">
        <v>40716</v>
      </c>
      <c r="V127" s="71">
        <v>32.28</v>
      </c>
      <c r="W127" s="71">
        <v>18.059999999999999</v>
      </c>
      <c r="X127" s="71">
        <v>27.41</v>
      </c>
    </row>
    <row r="128" spans="8:24">
      <c r="H128" s="51">
        <v>39810</v>
      </c>
      <c r="I128" s="71">
        <v>0</v>
      </c>
      <c r="J128" s="71">
        <v>0</v>
      </c>
      <c r="K128" s="71">
        <v>0</v>
      </c>
      <c r="L128" s="71">
        <v>0</v>
      </c>
      <c r="M128" s="71">
        <v>0</v>
      </c>
      <c r="N128" s="71">
        <v>0</v>
      </c>
      <c r="O128" s="71">
        <v>1257</v>
      </c>
      <c r="Q128" s="51"/>
      <c r="R128" s="99"/>
      <c r="S128" s="99"/>
      <c r="U128" s="51">
        <v>40723</v>
      </c>
      <c r="V128" s="71">
        <v>33.5</v>
      </c>
      <c r="W128" s="71">
        <v>18.579999999999998</v>
      </c>
      <c r="X128" s="71">
        <v>28.28</v>
      </c>
    </row>
    <row r="129" spans="8:24">
      <c r="H129" s="51">
        <v>39815</v>
      </c>
      <c r="I129" s="71">
        <v>20.52</v>
      </c>
      <c r="J129" s="71">
        <v>13.56</v>
      </c>
      <c r="K129" s="71">
        <v>20.100000000000001</v>
      </c>
      <c r="L129" s="71">
        <v>1.5069999999999999</v>
      </c>
      <c r="M129" s="71">
        <v>3.2309999999999999</v>
      </c>
      <c r="N129" s="71">
        <v>8.9979999999999993</v>
      </c>
      <c r="O129" s="71">
        <v>0</v>
      </c>
      <c r="Q129" s="51"/>
      <c r="R129" s="99"/>
      <c r="S129" s="99"/>
      <c r="U129" s="51">
        <v>40730</v>
      </c>
      <c r="V129" s="71">
        <v>34.56</v>
      </c>
      <c r="W129" s="71">
        <v>18.940000000000001</v>
      </c>
      <c r="X129" s="71">
        <v>28.96</v>
      </c>
    </row>
    <row r="130" spans="8:24">
      <c r="H130" s="51">
        <v>39816</v>
      </c>
      <c r="I130" s="71">
        <v>0</v>
      </c>
      <c r="J130" s="71">
        <v>0</v>
      </c>
      <c r="K130" s="71">
        <v>0</v>
      </c>
      <c r="L130" s="71">
        <v>0</v>
      </c>
      <c r="M130" s="71">
        <v>0</v>
      </c>
      <c r="N130" s="71">
        <v>0</v>
      </c>
      <c r="O130" s="71">
        <v>1239</v>
      </c>
      <c r="Q130" s="51"/>
      <c r="R130" s="99"/>
      <c r="S130" s="99"/>
      <c r="U130" s="51">
        <v>40737</v>
      </c>
      <c r="V130" s="71">
        <v>35.18</v>
      </c>
      <c r="W130" s="71">
        <v>19.07</v>
      </c>
      <c r="X130" s="71">
        <v>29.34</v>
      </c>
    </row>
    <row r="131" spans="8:24">
      <c r="H131" s="51">
        <v>39822</v>
      </c>
      <c r="I131" s="71">
        <v>20.878</v>
      </c>
      <c r="J131" s="71">
        <v>13.605</v>
      </c>
      <c r="K131" s="71">
        <v>20.056000000000001</v>
      </c>
      <c r="L131" s="71">
        <v>1.486</v>
      </c>
      <c r="M131" s="71">
        <v>3.4950000000000001</v>
      </c>
      <c r="N131" s="71">
        <v>9.1549999999999994</v>
      </c>
      <c r="O131" s="71">
        <v>0</v>
      </c>
      <c r="Q131" s="51"/>
      <c r="R131" s="99"/>
      <c r="S131" s="99"/>
      <c r="U131" s="51">
        <v>40744</v>
      </c>
      <c r="V131" s="71">
        <v>35.520000000000003</v>
      </c>
      <c r="W131" s="71">
        <v>18.95</v>
      </c>
      <c r="X131" s="71">
        <v>29.44</v>
      </c>
    </row>
    <row r="132" spans="8:24">
      <c r="H132" s="51">
        <v>39825</v>
      </c>
      <c r="I132" s="71">
        <v>0</v>
      </c>
      <c r="J132" s="71">
        <v>0</v>
      </c>
      <c r="K132" s="71">
        <v>0</v>
      </c>
      <c r="L132" s="71">
        <v>0</v>
      </c>
      <c r="M132" s="71">
        <v>0</v>
      </c>
      <c r="N132" s="71">
        <v>0</v>
      </c>
      <c r="O132" s="71">
        <v>1223</v>
      </c>
      <c r="Q132" s="51"/>
      <c r="R132" s="99"/>
      <c r="S132" s="99"/>
      <c r="U132" s="51">
        <v>40751</v>
      </c>
      <c r="V132" s="71">
        <v>35.770000000000003</v>
      </c>
      <c r="W132" s="71">
        <v>18.95</v>
      </c>
      <c r="X132" s="71">
        <v>29.5</v>
      </c>
    </row>
    <row r="133" spans="8:24">
      <c r="H133" s="51">
        <v>39829</v>
      </c>
      <c r="I133" s="71">
        <v>21.141999999999999</v>
      </c>
      <c r="J133" s="71">
        <v>13.459</v>
      </c>
      <c r="K133" s="71">
        <v>20.056000000000001</v>
      </c>
      <c r="L133" s="71">
        <v>1.472</v>
      </c>
      <c r="M133" s="71">
        <v>3.9319999999999999</v>
      </c>
      <c r="N133" s="71">
        <v>9.1460000000000008</v>
      </c>
      <c r="O133" s="71">
        <v>1217</v>
      </c>
      <c r="Q133" s="51"/>
      <c r="R133" s="99"/>
      <c r="S133" s="99"/>
      <c r="U133" s="51">
        <v>40758</v>
      </c>
      <c r="V133" s="71">
        <v>35.83</v>
      </c>
      <c r="W133" s="71">
        <v>19.03</v>
      </c>
      <c r="X133" s="71">
        <v>29.54</v>
      </c>
    </row>
    <row r="134" spans="8:24">
      <c r="H134" s="51">
        <v>39836</v>
      </c>
      <c r="I134" s="71">
        <v>21.998000000000001</v>
      </c>
      <c r="J134" s="71">
        <v>13.385999999999999</v>
      </c>
      <c r="K134" s="71">
        <v>19.992999999999999</v>
      </c>
      <c r="L134" s="71">
        <v>1.464</v>
      </c>
      <c r="M134" s="71">
        <v>3.9369999999999998</v>
      </c>
      <c r="N134" s="71">
        <v>9.1460000000000008</v>
      </c>
      <c r="O134" s="71">
        <v>1237</v>
      </c>
      <c r="Q134" s="51"/>
      <c r="R134" s="99"/>
      <c r="S134" s="99"/>
      <c r="U134" s="51">
        <v>40765</v>
      </c>
      <c r="V134" s="71">
        <v>35.97</v>
      </c>
      <c r="W134" s="71">
        <v>19.2</v>
      </c>
      <c r="X134" s="71">
        <v>29.66</v>
      </c>
    </row>
    <row r="135" spans="8:24">
      <c r="H135" s="51">
        <v>39843</v>
      </c>
      <c r="I135" s="71">
        <v>0</v>
      </c>
      <c r="J135" s="71">
        <v>0</v>
      </c>
      <c r="K135" s="71">
        <v>0</v>
      </c>
      <c r="L135" s="71">
        <v>0</v>
      </c>
      <c r="M135" s="71">
        <v>0</v>
      </c>
      <c r="N135" s="71">
        <v>0</v>
      </c>
      <c r="O135" s="71">
        <v>1229</v>
      </c>
      <c r="Q135" s="51"/>
      <c r="R135" s="99"/>
      <c r="S135" s="99"/>
      <c r="U135" s="51">
        <v>40772</v>
      </c>
      <c r="V135" s="71">
        <v>36.200000000000003</v>
      </c>
      <c r="W135" s="71">
        <v>19.329999999999998</v>
      </c>
      <c r="X135" s="71">
        <v>29.82</v>
      </c>
    </row>
    <row r="136" spans="8:24">
      <c r="H136" s="51">
        <v>39850</v>
      </c>
      <c r="I136" s="71">
        <v>22.24</v>
      </c>
      <c r="J136" s="71">
        <v>13.02</v>
      </c>
      <c r="K136" s="71">
        <v>19.940000000000001</v>
      </c>
      <c r="L136" s="71">
        <v>1.44</v>
      </c>
      <c r="M136" s="71">
        <v>3.57</v>
      </c>
      <c r="N136" s="71">
        <v>0</v>
      </c>
      <c r="O136" s="71">
        <v>1213</v>
      </c>
      <c r="Q136" s="51"/>
      <c r="R136" s="99"/>
      <c r="S136" s="99"/>
      <c r="U136" s="51">
        <v>40779</v>
      </c>
      <c r="V136" s="71">
        <v>36.49</v>
      </c>
      <c r="W136" s="71">
        <v>19.45</v>
      </c>
      <c r="X136" s="71">
        <v>29.94</v>
      </c>
    </row>
    <row r="137" spans="8:24">
      <c r="H137" s="51">
        <v>39857</v>
      </c>
      <c r="I137" s="71">
        <v>21.67</v>
      </c>
      <c r="J137" s="71">
        <v>12.05</v>
      </c>
      <c r="K137" s="71">
        <v>19.440000000000001</v>
      </c>
      <c r="L137" s="71">
        <v>1.43</v>
      </c>
      <c r="M137" s="71">
        <v>0</v>
      </c>
      <c r="N137" s="71">
        <v>0</v>
      </c>
      <c r="O137" s="71">
        <v>1202</v>
      </c>
      <c r="Q137" s="51"/>
      <c r="R137" s="99"/>
      <c r="S137" s="99"/>
      <c r="U137" s="51">
        <v>40786</v>
      </c>
      <c r="V137" s="71">
        <v>36.93</v>
      </c>
      <c r="W137" s="71">
        <v>19.64</v>
      </c>
      <c r="X137" s="71">
        <v>30.14</v>
      </c>
    </row>
    <row r="138" spans="8:24">
      <c r="H138" s="51">
        <v>39864</v>
      </c>
      <c r="I138" s="71">
        <v>21.38</v>
      </c>
      <c r="J138" s="71">
        <v>11.81</v>
      </c>
      <c r="K138" s="71">
        <v>19.21</v>
      </c>
      <c r="L138" s="71">
        <v>1.43</v>
      </c>
      <c r="M138" s="71">
        <v>3.35</v>
      </c>
      <c r="N138" s="71">
        <v>0</v>
      </c>
      <c r="O138" s="71">
        <v>1199</v>
      </c>
      <c r="Q138" s="51"/>
      <c r="R138" s="99"/>
      <c r="S138" s="99"/>
      <c r="U138" s="51">
        <v>40793</v>
      </c>
      <c r="V138" s="71">
        <v>37.1</v>
      </c>
      <c r="W138" s="71">
        <v>19.75</v>
      </c>
      <c r="X138" s="71">
        <v>30.33</v>
      </c>
    </row>
    <row r="139" spans="8:24">
      <c r="H139" s="51">
        <v>39871</v>
      </c>
      <c r="I139" s="71">
        <v>21.09</v>
      </c>
      <c r="J139" s="71">
        <v>11.58</v>
      </c>
      <c r="K139" s="71">
        <v>18.7</v>
      </c>
      <c r="L139" s="71">
        <v>1.47</v>
      </c>
      <c r="M139" s="71">
        <v>3.35</v>
      </c>
      <c r="N139" s="71">
        <v>7.88</v>
      </c>
      <c r="O139" s="71">
        <v>1198</v>
      </c>
      <c r="Q139" s="51"/>
      <c r="R139" s="99"/>
      <c r="S139" s="99"/>
      <c r="U139" s="51">
        <v>40800</v>
      </c>
      <c r="V139" s="71">
        <v>37.24</v>
      </c>
      <c r="W139" s="71">
        <v>19.75</v>
      </c>
      <c r="X139" s="71">
        <v>30.39</v>
      </c>
    </row>
    <row r="140" spans="8:24">
      <c r="H140" s="51">
        <v>39878</v>
      </c>
      <c r="I140" s="71">
        <v>20.78</v>
      </c>
      <c r="J140" s="71">
        <v>11.42</v>
      </c>
      <c r="K140" s="71">
        <v>18.7</v>
      </c>
      <c r="L140" s="71">
        <v>1.49</v>
      </c>
      <c r="M140" s="71">
        <v>0</v>
      </c>
      <c r="N140" s="71">
        <v>0</v>
      </c>
      <c r="O140" s="71">
        <v>1186</v>
      </c>
      <c r="Q140" s="51"/>
      <c r="R140" s="99"/>
      <c r="S140" s="99"/>
      <c r="U140" s="51">
        <v>40805</v>
      </c>
      <c r="V140" s="71">
        <v>37.22</v>
      </c>
      <c r="W140" s="71">
        <v>19.690000000000001</v>
      </c>
      <c r="X140" s="71">
        <v>30.36</v>
      </c>
    </row>
    <row r="141" spans="8:24">
      <c r="H141" s="51">
        <v>39885</v>
      </c>
      <c r="I141" s="71">
        <v>0</v>
      </c>
      <c r="J141" s="71">
        <v>0</v>
      </c>
      <c r="K141" s="71">
        <v>0</v>
      </c>
      <c r="L141" s="71">
        <v>0</v>
      </c>
      <c r="M141" s="71">
        <v>0</v>
      </c>
      <c r="N141" s="71">
        <v>7.57</v>
      </c>
      <c r="O141" s="71">
        <v>1167</v>
      </c>
      <c r="Q141" s="51"/>
      <c r="R141" s="99"/>
      <c r="S141" s="99"/>
      <c r="U141" s="51">
        <v>40812</v>
      </c>
      <c r="V141" s="71">
        <v>37.020000000000003</v>
      </c>
      <c r="W141" s="71">
        <v>19.52</v>
      </c>
      <c r="X141" s="71">
        <v>30.32</v>
      </c>
    </row>
    <row r="142" spans="8:24">
      <c r="H142" s="51">
        <v>39892</v>
      </c>
      <c r="I142" s="71">
        <v>21.11</v>
      </c>
      <c r="J142" s="71">
        <v>11.23</v>
      </c>
      <c r="K142" s="71">
        <v>17.71</v>
      </c>
      <c r="L142" s="71">
        <v>1.54</v>
      </c>
      <c r="M142" s="71">
        <v>3.1</v>
      </c>
      <c r="N142" s="71">
        <v>7.3</v>
      </c>
      <c r="O142" s="71">
        <v>1136</v>
      </c>
      <c r="Q142" s="51"/>
      <c r="R142" s="99"/>
      <c r="S142" s="99"/>
      <c r="U142" s="51">
        <v>40819</v>
      </c>
      <c r="V142" s="71">
        <v>36.770000000000003</v>
      </c>
      <c r="W142" s="71">
        <v>19.37</v>
      </c>
      <c r="X142" s="71">
        <v>30.2</v>
      </c>
    </row>
    <row r="143" spans="8:24">
      <c r="H143" s="51">
        <v>39899</v>
      </c>
      <c r="I143" s="71">
        <v>20.75</v>
      </c>
      <c r="J143" s="71">
        <v>10.66</v>
      </c>
      <c r="K143" s="71">
        <v>17.440000000000001</v>
      </c>
      <c r="L143" s="71">
        <v>1.56</v>
      </c>
      <c r="M143" s="71">
        <v>3.28</v>
      </c>
      <c r="N143" s="71">
        <v>0</v>
      </c>
      <c r="O143" s="71">
        <v>1097</v>
      </c>
      <c r="Q143" s="51"/>
      <c r="R143" s="99"/>
      <c r="S143" s="99"/>
      <c r="U143" s="51">
        <v>40828</v>
      </c>
      <c r="V143" s="71">
        <v>36.450000000000003</v>
      </c>
      <c r="W143" s="71">
        <v>19.22</v>
      </c>
      <c r="X143" s="71">
        <v>30.01</v>
      </c>
    </row>
    <row r="144" spans="8:24">
      <c r="H144" s="51">
        <v>39906</v>
      </c>
      <c r="I144" s="71">
        <v>20.7</v>
      </c>
      <c r="J144" s="71">
        <v>10.24</v>
      </c>
      <c r="K144" s="71">
        <v>16.84</v>
      </c>
      <c r="L144" s="71">
        <v>1.58</v>
      </c>
      <c r="M144" s="71">
        <v>3.29</v>
      </c>
      <c r="N144" s="71">
        <v>6.49</v>
      </c>
      <c r="O144" s="71">
        <v>1086</v>
      </c>
      <c r="Q144" s="51"/>
      <c r="R144" s="99"/>
      <c r="S144" s="99"/>
      <c r="U144" s="51">
        <v>40835</v>
      </c>
      <c r="V144" s="71">
        <v>35.58</v>
      </c>
      <c r="W144" s="71">
        <v>18.78</v>
      </c>
      <c r="X144" s="71">
        <v>29.68</v>
      </c>
    </row>
    <row r="145" spans="8:24">
      <c r="H145" s="51">
        <v>39913</v>
      </c>
      <c r="I145" s="71">
        <v>20.2</v>
      </c>
      <c r="J145" s="71">
        <v>10.08</v>
      </c>
      <c r="K145" s="71">
        <v>16.93</v>
      </c>
      <c r="L145" s="71">
        <v>1.59</v>
      </c>
      <c r="M145" s="71">
        <v>3.33</v>
      </c>
      <c r="N145" s="71">
        <v>6.34</v>
      </c>
      <c r="O145" s="71">
        <v>1057</v>
      </c>
      <c r="Q145" s="51"/>
      <c r="R145" s="99"/>
      <c r="S145" s="99"/>
      <c r="U145" s="51">
        <v>40842</v>
      </c>
      <c r="V145" s="71">
        <v>34.54</v>
      </c>
      <c r="W145" s="71">
        <v>18.329999999999998</v>
      </c>
      <c r="X145" s="71">
        <v>29.23</v>
      </c>
    </row>
    <row r="146" spans="8:24">
      <c r="H146" s="51">
        <v>39920</v>
      </c>
      <c r="I146" s="71">
        <v>19.670000000000002</v>
      </c>
      <c r="J146" s="71">
        <v>10.050000000000001</v>
      </c>
      <c r="K146" s="71">
        <v>16.55</v>
      </c>
      <c r="L146" s="71">
        <v>1.59</v>
      </c>
      <c r="M146" s="71">
        <v>3.34</v>
      </c>
      <c r="N146" s="71">
        <v>6.32</v>
      </c>
      <c r="O146" s="71">
        <v>1042</v>
      </c>
      <c r="Q146" s="51"/>
      <c r="R146" s="99"/>
      <c r="S146" s="99"/>
      <c r="U146" s="51">
        <v>40849</v>
      </c>
      <c r="V146" s="71">
        <v>33.54</v>
      </c>
      <c r="W146" s="71">
        <v>17.86</v>
      </c>
      <c r="X146" s="71">
        <v>28.76</v>
      </c>
    </row>
    <row r="147" spans="8:24">
      <c r="H147" s="51">
        <v>39927</v>
      </c>
      <c r="I147" s="71">
        <v>20.02</v>
      </c>
      <c r="J147" s="71">
        <v>10.08</v>
      </c>
      <c r="K147" s="71">
        <v>16.579999999999998</v>
      </c>
      <c r="L147" s="71">
        <v>1.6</v>
      </c>
      <c r="M147" s="71">
        <v>0</v>
      </c>
      <c r="N147" s="71">
        <v>0</v>
      </c>
      <c r="O147" s="71">
        <v>1033</v>
      </c>
      <c r="Q147" s="51"/>
      <c r="R147" s="99"/>
      <c r="S147" s="99"/>
      <c r="U147" s="51">
        <v>40856</v>
      </c>
      <c r="V147" s="71">
        <v>32.56</v>
      </c>
      <c r="W147" s="71">
        <v>17.559999999999999</v>
      </c>
      <c r="X147" s="71">
        <v>28.28</v>
      </c>
    </row>
    <row r="148" spans="8:24">
      <c r="H148" s="51">
        <v>39933</v>
      </c>
      <c r="I148" s="71">
        <v>18.93</v>
      </c>
      <c r="J148" s="71">
        <v>8.98</v>
      </c>
      <c r="K148" s="71">
        <v>16.059999999999999</v>
      </c>
      <c r="L148" s="71">
        <v>1.6</v>
      </c>
      <c r="M148" s="71">
        <v>0</v>
      </c>
      <c r="N148" s="71">
        <v>0</v>
      </c>
      <c r="O148" s="71">
        <v>1015</v>
      </c>
      <c r="Q148" s="51"/>
      <c r="R148" s="99"/>
      <c r="S148" s="99"/>
      <c r="U148" s="51">
        <v>40863</v>
      </c>
      <c r="V148" s="71">
        <v>31.62</v>
      </c>
      <c r="W148" s="71">
        <v>17.309999999999999</v>
      </c>
      <c r="X148" s="71">
        <v>27.88</v>
      </c>
    </row>
    <row r="149" spans="8:24">
      <c r="H149" s="51">
        <v>39941</v>
      </c>
      <c r="I149" s="71">
        <v>18.850000000000001</v>
      </c>
      <c r="J149" s="71">
        <v>9.4499999999999993</v>
      </c>
      <c r="K149" s="71">
        <v>15.72</v>
      </c>
      <c r="L149" s="71">
        <v>1.6</v>
      </c>
      <c r="M149" s="71">
        <v>3.26</v>
      </c>
      <c r="N149" s="71">
        <v>0</v>
      </c>
      <c r="O149" s="71">
        <v>968</v>
      </c>
      <c r="Q149" s="51"/>
      <c r="R149" s="99"/>
      <c r="S149" s="99"/>
      <c r="U149" s="51">
        <v>40870</v>
      </c>
      <c r="V149" s="71">
        <v>30.83</v>
      </c>
      <c r="W149" s="71">
        <v>17.100000000000001</v>
      </c>
      <c r="X149" s="71">
        <v>27.53</v>
      </c>
    </row>
    <row r="150" spans="8:24">
      <c r="H150" s="51">
        <v>39948</v>
      </c>
      <c r="I150" s="71">
        <v>18.93</v>
      </c>
      <c r="J150" s="71">
        <v>9.5299999999999994</v>
      </c>
      <c r="K150" s="71">
        <v>15.46</v>
      </c>
      <c r="L150" s="71">
        <v>1.61</v>
      </c>
      <c r="M150" s="71">
        <v>3.25</v>
      </c>
      <c r="N150" s="71">
        <v>0</v>
      </c>
      <c r="O150" s="71">
        <v>957</v>
      </c>
      <c r="Q150" s="51"/>
      <c r="R150" s="99"/>
      <c r="S150" s="99"/>
      <c r="U150" s="51">
        <v>40877</v>
      </c>
      <c r="V150" s="71">
        <v>30.15</v>
      </c>
      <c r="W150" s="71">
        <v>16.91</v>
      </c>
      <c r="X150" s="71">
        <v>27.23</v>
      </c>
    </row>
    <row r="151" spans="8:24">
      <c r="H151" s="51">
        <v>39955</v>
      </c>
      <c r="I151" s="71">
        <v>18.399999999999999</v>
      </c>
      <c r="J151" s="71">
        <v>9.56</v>
      </c>
      <c r="K151" s="71">
        <v>15.34</v>
      </c>
      <c r="L151" s="71">
        <v>0</v>
      </c>
      <c r="M151" s="71">
        <v>0</v>
      </c>
      <c r="N151" s="71">
        <v>5.91</v>
      </c>
      <c r="O151" s="71">
        <v>941</v>
      </c>
      <c r="Q151" s="51"/>
      <c r="R151" s="99"/>
      <c r="S151" s="99"/>
      <c r="U151" s="51">
        <v>40884</v>
      </c>
      <c r="V151" s="71">
        <v>29.63</v>
      </c>
      <c r="W151" s="71">
        <v>16.89</v>
      </c>
      <c r="X151" s="71">
        <v>27.04</v>
      </c>
    </row>
    <row r="152" spans="8:24">
      <c r="H152" s="51">
        <v>39960</v>
      </c>
      <c r="I152" s="71">
        <v>18.04</v>
      </c>
      <c r="J152" s="71">
        <v>9.59</v>
      </c>
      <c r="K152" s="71">
        <v>15.37</v>
      </c>
      <c r="L152" s="71">
        <v>1.62</v>
      </c>
      <c r="M152" s="71">
        <v>3.31</v>
      </c>
      <c r="N152" s="71">
        <v>5.94</v>
      </c>
      <c r="O152" s="71">
        <v>0</v>
      </c>
      <c r="Q152" s="51"/>
      <c r="R152" s="99"/>
      <c r="S152" s="99"/>
      <c r="U152" s="51">
        <v>40891</v>
      </c>
      <c r="V152" s="71">
        <v>29.39</v>
      </c>
      <c r="W152" s="71">
        <v>17.059999999999999</v>
      </c>
      <c r="X152" s="71">
        <v>27.05</v>
      </c>
    </row>
    <row r="153" spans="8:24">
      <c r="H153" s="51">
        <v>39961</v>
      </c>
      <c r="I153" s="71">
        <v>0</v>
      </c>
      <c r="J153" s="71">
        <v>0</v>
      </c>
      <c r="K153" s="71">
        <v>0</v>
      </c>
      <c r="L153" s="71">
        <v>0</v>
      </c>
      <c r="M153" s="71">
        <v>0</v>
      </c>
      <c r="N153" s="71">
        <v>0</v>
      </c>
      <c r="O153" s="71">
        <v>937</v>
      </c>
      <c r="Q153" s="51"/>
      <c r="R153" s="99"/>
      <c r="S153" s="99"/>
      <c r="U153" s="51">
        <v>40898</v>
      </c>
      <c r="V153" s="71">
        <v>29.33</v>
      </c>
      <c r="W153" s="71">
        <v>17.28</v>
      </c>
      <c r="X153" s="71">
        <v>27.23</v>
      </c>
    </row>
    <row r="154" spans="8:24">
      <c r="H154" s="51">
        <v>39969</v>
      </c>
      <c r="I154" s="71">
        <v>18.23</v>
      </c>
      <c r="J154" s="71">
        <v>9.64</v>
      </c>
      <c r="K154" s="71">
        <v>15.37</v>
      </c>
      <c r="L154" s="71">
        <v>1.64</v>
      </c>
      <c r="M154" s="71">
        <v>0</v>
      </c>
      <c r="N154" s="71">
        <v>0</v>
      </c>
      <c r="O154" s="71">
        <v>932</v>
      </c>
      <c r="Q154" s="51"/>
      <c r="R154" s="99"/>
      <c r="S154" s="99"/>
      <c r="U154" s="51">
        <v>40905</v>
      </c>
      <c r="V154" s="71">
        <v>29.39</v>
      </c>
      <c r="W154" s="71">
        <v>17.350000000000001</v>
      </c>
      <c r="X154" s="71">
        <v>27.36</v>
      </c>
    </row>
    <row r="155" spans="8:24">
      <c r="H155" s="51">
        <v>39976</v>
      </c>
      <c r="I155" s="71">
        <v>18.149999999999999</v>
      </c>
      <c r="J155" s="71">
        <v>9.76</v>
      </c>
      <c r="K155" s="71">
        <v>15.18</v>
      </c>
      <c r="L155" s="71">
        <v>1.67</v>
      </c>
      <c r="M155" s="71">
        <v>3.58</v>
      </c>
      <c r="N155" s="71">
        <v>5.89</v>
      </c>
      <c r="O155" s="71">
        <v>916</v>
      </c>
      <c r="Q155" s="51"/>
      <c r="R155" s="99"/>
      <c r="S155" s="99"/>
      <c r="U155" s="51">
        <v>40912</v>
      </c>
      <c r="V155" s="71">
        <v>29.88</v>
      </c>
      <c r="W155" s="71">
        <v>17.47</v>
      </c>
      <c r="X155" s="71">
        <v>27.45</v>
      </c>
    </row>
    <row r="156" spans="8:24">
      <c r="H156" s="51">
        <v>39983</v>
      </c>
      <c r="I156" s="71">
        <v>18.78</v>
      </c>
      <c r="J156" s="71">
        <v>10.23</v>
      </c>
      <c r="K156" s="71">
        <v>15.53</v>
      </c>
      <c r="L156" s="71">
        <v>1.68</v>
      </c>
      <c r="M156" s="71">
        <v>3.57</v>
      </c>
      <c r="N156" s="71">
        <v>5.85</v>
      </c>
      <c r="O156" s="71">
        <v>914</v>
      </c>
      <c r="Q156" s="51"/>
      <c r="R156" s="99"/>
      <c r="S156" s="99"/>
      <c r="U156" s="51">
        <v>40919</v>
      </c>
      <c r="V156" s="71">
        <v>30.07</v>
      </c>
      <c r="W156" s="71">
        <v>17.62</v>
      </c>
      <c r="X156" s="71">
        <v>27.62</v>
      </c>
    </row>
    <row r="157" spans="8:24">
      <c r="H157" s="51">
        <v>39990</v>
      </c>
      <c r="I157" s="71">
        <v>19.489999999999998</v>
      </c>
      <c r="J157" s="71">
        <v>10.58</v>
      </c>
      <c r="K157" s="71">
        <v>15.8</v>
      </c>
      <c r="L157" s="71">
        <v>1.68</v>
      </c>
      <c r="M157" s="71">
        <v>3.5</v>
      </c>
      <c r="N157" s="71">
        <v>6.26</v>
      </c>
      <c r="O157" s="71">
        <v>919</v>
      </c>
      <c r="Q157" s="51"/>
      <c r="R157" s="99"/>
      <c r="S157" s="99"/>
      <c r="U157" s="51">
        <v>40926</v>
      </c>
      <c r="V157" s="71">
        <v>30.34</v>
      </c>
      <c r="W157" s="71">
        <v>17.77</v>
      </c>
      <c r="X157" s="71">
        <v>28.03</v>
      </c>
    </row>
    <row r="158" spans="8:24">
      <c r="H158" s="51">
        <v>39997</v>
      </c>
      <c r="I158" s="71">
        <v>19.39</v>
      </c>
      <c r="J158" s="71">
        <v>10.56</v>
      </c>
      <c r="K158" s="71">
        <v>15.86</v>
      </c>
      <c r="L158" s="71">
        <v>1.7</v>
      </c>
      <c r="M158" s="71">
        <v>3.51</v>
      </c>
      <c r="N158" s="71">
        <v>6.21</v>
      </c>
      <c r="O158" s="71">
        <v>930</v>
      </c>
      <c r="Q158" s="51"/>
      <c r="R158" s="99"/>
      <c r="S158" s="99"/>
      <c r="U158" s="51">
        <v>40937</v>
      </c>
      <c r="V158" s="71">
        <v>30.54</v>
      </c>
      <c r="W158" s="71">
        <v>17.75</v>
      </c>
      <c r="X158" s="71">
        <v>28.2</v>
      </c>
    </row>
    <row r="159" spans="8:24">
      <c r="H159" s="51">
        <v>40004</v>
      </c>
      <c r="I159" s="71">
        <v>19.72</v>
      </c>
      <c r="J159" s="71">
        <v>10.67</v>
      </c>
      <c r="K159" s="71">
        <v>16.18</v>
      </c>
      <c r="L159" s="71">
        <v>1.72</v>
      </c>
      <c r="M159" s="71">
        <v>3.51</v>
      </c>
      <c r="N159" s="71">
        <v>6.19</v>
      </c>
      <c r="O159" s="71">
        <v>933</v>
      </c>
      <c r="Q159" s="51"/>
      <c r="R159" s="99"/>
      <c r="S159" s="99"/>
      <c r="U159" s="51">
        <v>40940</v>
      </c>
      <c r="V159" s="71">
        <v>30.76</v>
      </c>
      <c r="W159" s="71">
        <v>17.7</v>
      </c>
      <c r="X159" s="71">
        <v>28.05</v>
      </c>
    </row>
    <row r="160" spans="8:24">
      <c r="H160" s="51">
        <v>40011</v>
      </c>
      <c r="I160" s="71">
        <v>20.07</v>
      </c>
      <c r="J160" s="71">
        <v>10.85</v>
      </c>
      <c r="K160" s="71">
        <v>16.43</v>
      </c>
      <c r="L160" s="71">
        <v>1.74</v>
      </c>
      <c r="M160" s="71">
        <v>3.46</v>
      </c>
      <c r="N160" s="71">
        <v>6.25</v>
      </c>
      <c r="O160" s="71">
        <v>944</v>
      </c>
      <c r="Q160" s="51"/>
      <c r="R160" s="99"/>
      <c r="S160" s="99"/>
      <c r="U160" s="51">
        <v>40947</v>
      </c>
      <c r="V160" s="71">
        <v>31.11</v>
      </c>
      <c r="W160" s="71">
        <v>17.45</v>
      </c>
      <c r="X160" s="71">
        <v>27.77</v>
      </c>
    </row>
    <row r="161" spans="8:24">
      <c r="H161" s="51">
        <v>40018</v>
      </c>
      <c r="I161" s="71">
        <v>20.54</v>
      </c>
      <c r="J161" s="71">
        <v>11.09</v>
      </c>
      <c r="K161" s="71">
        <v>16.68</v>
      </c>
      <c r="L161" s="71">
        <v>1.76</v>
      </c>
      <c r="M161" s="71">
        <v>3.47</v>
      </c>
      <c r="N161" s="71">
        <v>6.31</v>
      </c>
      <c r="O161" s="71">
        <v>952</v>
      </c>
      <c r="Q161" s="51"/>
      <c r="R161" s="99"/>
      <c r="S161" s="99"/>
      <c r="U161" s="51">
        <v>40954</v>
      </c>
      <c r="V161" s="71">
        <v>31.51</v>
      </c>
      <c r="W161" s="71">
        <v>17.16</v>
      </c>
      <c r="X161" s="71">
        <v>27.41</v>
      </c>
    </row>
    <row r="162" spans="8:24">
      <c r="H162" s="51">
        <v>40025</v>
      </c>
      <c r="I162" s="71">
        <v>21.27</v>
      </c>
      <c r="J162" s="71">
        <v>11.29</v>
      </c>
      <c r="K162" s="71">
        <v>16.82</v>
      </c>
      <c r="L162" s="71">
        <v>1.79</v>
      </c>
      <c r="M162" s="71">
        <v>3.44</v>
      </c>
      <c r="N162" s="71">
        <v>6.32</v>
      </c>
      <c r="O162" s="71">
        <v>959</v>
      </c>
      <c r="Q162" s="51"/>
      <c r="R162" s="99"/>
      <c r="S162" s="99"/>
      <c r="U162" s="51">
        <v>40961</v>
      </c>
      <c r="V162" s="71">
        <v>31.87</v>
      </c>
      <c r="W162" s="71">
        <v>16.77</v>
      </c>
      <c r="X162" s="71">
        <v>26.98</v>
      </c>
    </row>
    <row r="163" spans="8:24">
      <c r="H163" s="51">
        <v>40032</v>
      </c>
      <c r="I163" s="71">
        <v>21.88</v>
      </c>
      <c r="J163" s="71">
        <v>11.77</v>
      </c>
      <c r="K163" s="71">
        <v>17.329999999999998</v>
      </c>
      <c r="L163" s="71">
        <v>1.8</v>
      </c>
      <c r="M163" s="71">
        <v>3.52</v>
      </c>
      <c r="N163" s="71">
        <v>6.55</v>
      </c>
      <c r="O163" s="71">
        <v>974</v>
      </c>
      <c r="Q163" s="51"/>
      <c r="R163" s="99"/>
      <c r="S163" s="99"/>
      <c r="U163" s="51">
        <v>40968</v>
      </c>
      <c r="V163" s="71">
        <v>32.26</v>
      </c>
      <c r="W163" s="71">
        <v>16.440000000000001</v>
      </c>
      <c r="X163" s="71">
        <v>26.59</v>
      </c>
    </row>
    <row r="164" spans="8:24">
      <c r="H164" s="51">
        <v>40039</v>
      </c>
      <c r="I164" s="71">
        <v>22.44</v>
      </c>
      <c r="J164" s="71">
        <v>12.17</v>
      </c>
      <c r="K164" s="71">
        <v>17.59</v>
      </c>
      <c r="L164" s="71">
        <v>1.8</v>
      </c>
      <c r="M164" s="71">
        <v>3.52</v>
      </c>
      <c r="N164" s="71">
        <v>6.66</v>
      </c>
      <c r="O164" s="71">
        <v>997</v>
      </c>
      <c r="Q164" s="51"/>
      <c r="R164" s="99"/>
      <c r="S164" s="99"/>
      <c r="U164" s="51">
        <v>40975</v>
      </c>
      <c r="V164" s="71">
        <v>32.39</v>
      </c>
      <c r="W164" s="71">
        <v>16.170000000000002</v>
      </c>
      <c r="X164" s="71">
        <v>26.29</v>
      </c>
    </row>
    <row r="165" spans="8:24">
      <c r="H165" s="51">
        <v>40046</v>
      </c>
      <c r="I165" s="71">
        <v>22.75</v>
      </c>
      <c r="J165" s="71">
        <v>12.25</v>
      </c>
      <c r="K165" s="71">
        <v>18.010000000000002</v>
      </c>
      <c r="L165" s="71">
        <v>1.83</v>
      </c>
      <c r="M165" s="71">
        <v>3.54</v>
      </c>
      <c r="N165" s="71">
        <v>6.69</v>
      </c>
      <c r="O165" s="71">
        <v>1037</v>
      </c>
      <c r="Q165" s="51"/>
      <c r="R165" s="99"/>
      <c r="S165" s="99"/>
      <c r="U165" s="51">
        <v>40982</v>
      </c>
      <c r="V165" s="71">
        <v>32.65</v>
      </c>
      <c r="W165" s="71">
        <v>15.96</v>
      </c>
      <c r="X165" s="71">
        <v>25.99</v>
      </c>
    </row>
    <row r="166" spans="8:24">
      <c r="H166" s="51">
        <v>40053</v>
      </c>
      <c r="I166" s="71">
        <v>22.7</v>
      </c>
      <c r="J166" s="71">
        <v>12.15</v>
      </c>
      <c r="K166" s="71">
        <v>18.170000000000002</v>
      </c>
      <c r="L166" s="71">
        <v>1.85</v>
      </c>
      <c r="M166" s="71">
        <v>3.55</v>
      </c>
      <c r="N166" s="71">
        <v>6.58</v>
      </c>
      <c r="O166" s="71">
        <v>1032</v>
      </c>
      <c r="Q166" s="51"/>
      <c r="R166" s="99"/>
      <c r="S166" s="99"/>
      <c r="U166" s="51">
        <v>40989</v>
      </c>
      <c r="V166" s="71">
        <v>32.78</v>
      </c>
      <c r="W166" s="71">
        <v>15.73</v>
      </c>
      <c r="X166" s="71">
        <v>25.63</v>
      </c>
    </row>
    <row r="167" spans="8:24">
      <c r="H167" s="51">
        <v>40060</v>
      </c>
      <c r="I167" s="71">
        <v>22.81</v>
      </c>
      <c r="J167" s="71">
        <v>12.18</v>
      </c>
      <c r="K167" s="71">
        <v>18.25</v>
      </c>
      <c r="L167" s="71">
        <v>1.87</v>
      </c>
      <c r="M167" s="71">
        <v>3.55</v>
      </c>
      <c r="N167" s="71">
        <v>6.52</v>
      </c>
      <c r="O167" s="71">
        <v>1046</v>
      </c>
      <c r="Q167" s="51"/>
      <c r="R167" s="99"/>
      <c r="S167" s="99"/>
      <c r="U167" s="51">
        <v>40996</v>
      </c>
      <c r="V167" s="71">
        <v>32.81</v>
      </c>
      <c r="W167" s="71">
        <v>15.46</v>
      </c>
      <c r="X167" s="71">
        <v>25.25</v>
      </c>
    </row>
    <row r="168" spans="8:24">
      <c r="H168" s="51">
        <v>40067</v>
      </c>
      <c r="I168" s="71">
        <v>23.51</v>
      </c>
      <c r="J168" s="71">
        <v>12.25</v>
      </c>
      <c r="K168" s="71">
        <v>18.3</v>
      </c>
      <c r="L168" s="71">
        <v>1.89</v>
      </c>
      <c r="M168" s="71">
        <v>3.53</v>
      </c>
      <c r="N168" s="71">
        <v>6.5</v>
      </c>
      <c r="O168" s="71">
        <v>1042</v>
      </c>
      <c r="Q168" s="51"/>
      <c r="R168" s="99"/>
      <c r="S168" s="99"/>
      <c r="U168" s="51">
        <v>41003</v>
      </c>
      <c r="V168" s="71">
        <v>32.57</v>
      </c>
      <c r="W168" s="71">
        <v>15.09</v>
      </c>
      <c r="X168" s="71">
        <v>24.87</v>
      </c>
    </row>
    <row r="169" spans="8:24">
      <c r="H169" s="51">
        <v>40074</v>
      </c>
      <c r="I169" s="71">
        <v>23.48</v>
      </c>
      <c r="J169" s="71">
        <v>12.15</v>
      </c>
      <c r="K169" s="71">
        <v>18.27</v>
      </c>
      <c r="L169" s="71">
        <v>1.9</v>
      </c>
      <c r="M169" s="71">
        <v>3.54</v>
      </c>
      <c r="N169" s="71">
        <v>6.39</v>
      </c>
      <c r="O169" s="71">
        <v>1037</v>
      </c>
      <c r="Q169" s="51"/>
      <c r="R169" s="99"/>
      <c r="S169" s="99"/>
      <c r="U169" s="51">
        <v>41010</v>
      </c>
      <c r="V169" s="71">
        <v>32.26</v>
      </c>
      <c r="W169" s="71">
        <v>14.82</v>
      </c>
      <c r="X169" s="71">
        <v>24.47</v>
      </c>
    </row>
    <row r="170" spans="8:24">
      <c r="H170" s="51">
        <v>40081</v>
      </c>
      <c r="I170" s="71">
        <v>22.21</v>
      </c>
      <c r="J170" s="71">
        <v>11.92</v>
      </c>
      <c r="K170" s="71">
        <v>18.079999999999998</v>
      </c>
      <c r="L170" s="71">
        <v>1.91</v>
      </c>
      <c r="M170" s="71">
        <v>3.54</v>
      </c>
      <c r="N170" s="71">
        <v>6.24</v>
      </c>
      <c r="O170" s="71">
        <v>1035</v>
      </c>
      <c r="Q170" s="51"/>
      <c r="R170" s="99"/>
      <c r="S170" s="99"/>
      <c r="U170" s="51">
        <v>41017</v>
      </c>
      <c r="V170" s="71">
        <v>32.08</v>
      </c>
      <c r="W170" s="71">
        <v>14.69</v>
      </c>
      <c r="X170" s="71">
        <v>24.18</v>
      </c>
    </row>
    <row r="171" spans="8:24">
      <c r="H171" s="51">
        <v>40086</v>
      </c>
      <c r="I171" s="71">
        <v>22.09</v>
      </c>
      <c r="J171" s="71">
        <v>11.75</v>
      </c>
      <c r="K171" s="71">
        <v>17.86</v>
      </c>
      <c r="L171" s="71">
        <v>1.9</v>
      </c>
      <c r="M171" s="71">
        <v>3.54</v>
      </c>
      <c r="N171" s="71">
        <v>6.17</v>
      </c>
      <c r="O171" s="71">
        <v>0</v>
      </c>
      <c r="Q171" s="51"/>
      <c r="R171" s="99"/>
      <c r="S171" s="99"/>
      <c r="U171" s="51">
        <v>41024</v>
      </c>
      <c r="V171" s="71">
        <v>32.06</v>
      </c>
      <c r="W171" s="71">
        <v>14.6</v>
      </c>
      <c r="X171" s="71">
        <v>23.92</v>
      </c>
    </row>
    <row r="172" spans="8:24">
      <c r="H172" s="51">
        <v>40092</v>
      </c>
      <c r="I172" s="71">
        <v>0</v>
      </c>
      <c r="J172" s="71">
        <v>0</v>
      </c>
      <c r="K172" s="71">
        <v>0</v>
      </c>
      <c r="L172" s="71">
        <v>0</v>
      </c>
      <c r="M172" s="71">
        <v>0</v>
      </c>
      <c r="N172" s="71">
        <v>0</v>
      </c>
      <c r="O172" s="71">
        <v>1036</v>
      </c>
      <c r="Q172" s="51"/>
      <c r="R172" s="99"/>
      <c r="S172" s="99"/>
      <c r="U172" s="51">
        <v>41031</v>
      </c>
      <c r="V172" s="71">
        <v>32.01</v>
      </c>
      <c r="W172" s="71">
        <v>14.55</v>
      </c>
      <c r="X172" s="71">
        <v>23.78</v>
      </c>
    </row>
    <row r="173" spans="8:24">
      <c r="H173" s="51">
        <v>40096</v>
      </c>
      <c r="I173" s="71">
        <v>0</v>
      </c>
      <c r="J173" s="71">
        <v>0</v>
      </c>
      <c r="K173" s="71">
        <v>0</v>
      </c>
      <c r="L173" s="71">
        <v>0</v>
      </c>
      <c r="M173" s="71">
        <v>0</v>
      </c>
      <c r="N173" s="71">
        <v>0</v>
      </c>
      <c r="O173" s="71">
        <v>1017</v>
      </c>
      <c r="Q173" s="51"/>
      <c r="R173" s="99"/>
      <c r="S173" s="99"/>
      <c r="U173" s="51">
        <v>41038</v>
      </c>
      <c r="V173" s="71">
        <v>31.92</v>
      </c>
      <c r="W173" s="71">
        <v>14.41</v>
      </c>
      <c r="X173" s="71">
        <v>23.55</v>
      </c>
    </row>
    <row r="174" spans="8:24">
      <c r="H174" s="51">
        <v>40102</v>
      </c>
      <c r="I174" s="71">
        <v>21.72</v>
      </c>
      <c r="J174" s="71">
        <v>11.59</v>
      </c>
      <c r="K174" s="71">
        <v>17.8</v>
      </c>
      <c r="L174" s="71">
        <v>1.84</v>
      </c>
      <c r="M174" s="71">
        <v>3.54</v>
      </c>
      <c r="N174" s="71">
        <v>6.29</v>
      </c>
      <c r="O174" s="71">
        <v>1032</v>
      </c>
      <c r="Q174" s="51"/>
      <c r="R174" s="99"/>
      <c r="S174" s="99"/>
      <c r="U174" s="51">
        <v>41045</v>
      </c>
      <c r="V174" s="71">
        <v>31.63</v>
      </c>
      <c r="W174" s="71">
        <v>14.21</v>
      </c>
      <c r="X174" s="71">
        <v>23.27</v>
      </c>
    </row>
    <row r="175" spans="8:24">
      <c r="H175" s="51">
        <v>40109</v>
      </c>
      <c r="I175" s="71">
        <v>21.47</v>
      </c>
      <c r="J175" s="71">
        <v>11.43</v>
      </c>
      <c r="K175" s="71">
        <v>17.75</v>
      </c>
      <c r="L175" s="71">
        <v>1.82</v>
      </c>
      <c r="M175" s="71">
        <v>3.61</v>
      </c>
      <c r="N175" s="71">
        <v>6.28</v>
      </c>
      <c r="O175" s="71">
        <v>1032</v>
      </c>
      <c r="Q175" s="51"/>
      <c r="R175" s="99"/>
      <c r="S175" s="99"/>
      <c r="U175" s="51">
        <v>41052</v>
      </c>
      <c r="V175" s="71">
        <v>31.33</v>
      </c>
      <c r="W175" s="71">
        <v>14.09</v>
      </c>
      <c r="X175" s="71">
        <v>23.07</v>
      </c>
    </row>
    <row r="176" spans="8:24">
      <c r="H176" s="51">
        <v>40116</v>
      </c>
      <c r="I176" s="71">
        <v>21</v>
      </c>
      <c r="J176" s="71">
        <v>11.37</v>
      </c>
      <c r="K176" s="71">
        <v>17.64</v>
      </c>
      <c r="L176" s="71">
        <v>1.81</v>
      </c>
      <c r="M176" s="71">
        <v>3.64</v>
      </c>
      <c r="N176" s="71">
        <v>6.29</v>
      </c>
      <c r="O176" s="71">
        <v>1036</v>
      </c>
      <c r="Q176" s="51"/>
      <c r="R176" s="99"/>
      <c r="S176" s="99"/>
      <c r="U176" s="51">
        <v>41059</v>
      </c>
      <c r="V176" s="71">
        <v>30.92</v>
      </c>
      <c r="W176" s="71">
        <v>13.97</v>
      </c>
      <c r="X176" s="71">
        <v>22.87</v>
      </c>
    </row>
    <row r="177" spans="8:24">
      <c r="H177" s="51">
        <v>40123</v>
      </c>
      <c r="I177" s="71">
        <v>20.68</v>
      </c>
      <c r="J177" s="71">
        <v>11.38</v>
      </c>
      <c r="K177" s="71">
        <v>17.64</v>
      </c>
      <c r="L177" s="71">
        <v>1.81</v>
      </c>
      <c r="M177" s="71">
        <v>3.65</v>
      </c>
      <c r="N177" s="71">
        <v>6.3</v>
      </c>
      <c r="O177" s="71">
        <v>1031</v>
      </c>
      <c r="Q177" s="51"/>
      <c r="R177" s="99"/>
      <c r="S177" s="99"/>
      <c r="U177" s="51">
        <v>41066</v>
      </c>
      <c r="V177" s="71">
        <v>30.67</v>
      </c>
      <c r="W177" s="71">
        <v>13.92</v>
      </c>
      <c r="X177" s="71">
        <v>22.74</v>
      </c>
    </row>
    <row r="178" spans="8:24">
      <c r="H178" s="51">
        <v>40130</v>
      </c>
      <c r="I178" s="71">
        <v>20.61</v>
      </c>
      <c r="J178" s="71">
        <v>11.48</v>
      </c>
      <c r="K178" s="71">
        <v>17.47</v>
      </c>
      <c r="L178" s="71">
        <v>1.81</v>
      </c>
      <c r="M178" s="71">
        <v>3.68</v>
      </c>
      <c r="N178" s="71">
        <v>6.34</v>
      </c>
      <c r="O178" s="71">
        <v>1025</v>
      </c>
      <c r="Q178" s="51"/>
      <c r="R178" s="99"/>
      <c r="S178" s="99"/>
      <c r="U178" s="51">
        <v>41073</v>
      </c>
      <c r="V178" s="71">
        <v>30.6</v>
      </c>
      <c r="W178" s="71">
        <v>14.04</v>
      </c>
      <c r="X178" s="71">
        <v>22.73</v>
      </c>
    </row>
    <row r="179" spans="8:24">
      <c r="H179" s="51">
        <v>40137</v>
      </c>
      <c r="I179" s="71">
        <v>20.72</v>
      </c>
      <c r="J179" s="71">
        <v>11.71</v>
      </c>
      <c r="K179" s="71">
        <v>17.73</v>
      </c>
      <c r="L179" s="71">
        <v>1.84</v>
      </c>
      <c r="M179" s="71">
        <v>3.69</v>
      </c>
      <c r="N179" s="71">
        <v>6.38</v>
      </c>
      <c r="O179" s="71">
        <v>1023</v>
      </c>
      <c r="Q179" s="51"/>
      <c r="R179" s="99"/>
      <c r="S179" s="99"/>
      <c r="U179" s="51">
        <v>41080</v>
      </c>
      <c r="V179" s="71">
        <v>30.54</v>
      </c>
      <c r="W179" s="71">
        <v>14.14</v>
      </c>
      <c r="X179" s="71">
        <v>22.84</v>
      </c>
    </row>
    <row r="180" spans="8:24">
      <c r="H180" s="51">
        <v>40144</v>
      </c>
      <c r="I180" s="71">
        <v>21</v>
      </c>
      <c r="J180" s="71">
        <v>12.02</v>
      </c>
      <c r="K180" s="71">
        <v>17.95</v>
      </c>
      <c r="L180" s="71">
        <v>1.85</v>
      </c>
      <c r="M180" s="71">
        <v>3.69</v>
      </c>
      <c r="N180" s="71">
        <v>6.5</v>
      </c>
      <c r="O180" s="71">
        <v>1020</v>
      </c>
      <c r="Q180" s="51"/>
      <c r="R180" s="99"/>
      <c r="S180" s="99"/>
      <c r="U180" s="51">
        <v>41087</v>
      </c>
      <c r="V180" s="71">
        <v>30.37</v>
      </c>
      <c r="W180" s="71">
        <v>14.1</v>
      </c>
      <c r="X180" s="71">
        <v>22.81</v>
      </c>
    </row>
    <row r="181" spans="8:24">
      <c r="H181" s="51">
        <v>40151</v>
      </c>
      <c r="I181" s="71">
        <v>21.21</v>
      </c>
      <c r="J181" s="71">
        <v>12.3</v>
      </c>
      <c r="K181" s="71">
        <v>18.11</v>
      </c>
      <c r="L181" s="71">
        <v>1.85</v>
      </c>
      <c r="M181" s="71">
        <v>3.8</v>
      </c>
      <c r="N181" s="71">
        <v>6.64</v>
      </c>
      <c r="O181" s="71">
        <v>1020</v>
      </c>
      <c r="Q181" s="51"/>
      <c r="R181" s="99"/>
      <c r="S181" s="99"/>
      <c r="U181" s="51">
        <v>41094</v>
      </c>
      <c r="V181" s="71">
        <v>30.17</v>
      </c>
      <c r="W181" s="71">
        <v>14.08</v>
      </c>
      <c r="X181" s="71">
        <v>22.72</v>
      </c>
    </row>
    <row r="182" spans="8:24">
      <c r="H182" s="51">
        <v>40158</v>
      </c>
      <c r="I182" s="71">
        <v>21.73</v>
      </c>
      <c r="J182" s="71">
        <v>12.69</v>
      </c>
      <c r="K182" s="71">
        <v>18.75</v>
      </c>
      <c r="L182" s="71">
        <v>1.86</v>
      </c>
      <c r="M182" s="71">
        <v>3.81</v>
      </c>
      <c r="N182" s="71">
        <v>6.83</v>
      </c>
      <c r="O182" s="71">
        <v>1039</v>
      </c>
      <c r="Q182" s="51"/>
      <c r="R182" s="99"/>
      <c r="S182" s="99"/>
      <c r="U182" s="51">
        <v>41101</v>
      </c>
      <c r="V182" s="71">
        <v>29.87</v>
      </c>
      <c r="W182" s="71">
        <v>14.02</v>
      </c>
      <c r="X182" s="71">
        <v>22.59</v>
      </c>
    </row>
    <row r="183" spans="8:24">
      <c r="H183" s="51">
        <v>40165</v>
      </c>
      <c r="I183" s="71">
        <v>21</v>
      </c>
      <c r="J183" s="71">
        <v>12.87</v>
      </c>
      <c r="K183" s="71">
        <v>18.93</v>
      </c>
      <c r="L183" s="71">
        <v>1.87</v>
      </c>
      <c r="M183" s="71">
        <v>3.82</v>
      </c>
      <c r="N183" s="71">
        <v>6.87</v>
      </c>
      <c r="O183" s="71">
        <v>1043</v>
      </c>
      <c r="Q183" s="51"/>
      <c r="R183" s="99"/>
      <c r="S183" s="99"/>
      <c r="U183" s="51">
        <v>41108</v>
      </c>
      <c r="V183" s="71">
        <v>29.55</v>
      </c>
      <c r="W183" s="71">
        <v>13.98</v>
      </c>
      <c r="X183" s="71">
        <v>22.57</v>
      </c>
    </row>
    <row r="184" spans="8:24">
      <c r="H184" s="51">
        <v>40172</v>
      </c>
      <c r="I184" s="71">
        <v>21.25</v>
      </c>
      <c r="J184" s="71">
        <v>12.78</v>
      </c>
      <c r="K184" s="71">
        <v>19.03</v>
      </c>
      <c r="L184" s="71">
        <v>1.88</v>
      </c>
      <c r="M184" s="71">
        <v>3.77</v>
      </c>
      <c r="N184" s="71">
        <v>6.81</v>
      </c>
      <c r="O184" s="71">
        <v>1046</v>
      </c>
      <c r="Q184" s="51"/>
      <c r="R184" s="99"/>
      <c r="S184" s="99"/>
      <c r="U184" s="51">
        <v>41115</v>
      </c>
      <c r="V184" s="71">
        <v>29.15</v>
      </c>
      <c r="W184" s="71">
        <v>13.92</v>
      </c>
      <c r="X184" s="71">
        <v>22.55</v>
      </c>
    </row>
    <row r="185" spans="8:24">
      <c r="H185" s="51">
        <v>40178</v>
      </c>
      <c r="I185" s="71">
        <v>20.8</v>
      </c>
      <c r="J185" s="71">
        <v>12.63</v>
      </c>
      <c r="K185" s="71">
        <v>18.86</v>
      </c>
      <c r="L185" s="71">
        <v>1.88</v>
      </c>
      <c r="M185" s="71">
        <v>3.72</v>
      </c>
      <c r="N185" s="71">
        <v>6.73</v>
      </c>
      <c r="O185" s="71">
        <v>1047</v>
      </c>
      <c r="Q185" s="51"/>
      <c r="R185" s="99"/>
      <c r="S185" s="99"/>
      <c r="U185" s="51">
        <v>41122</v>
      </c>
      <c r="V185" s="71">
        <v>28.92</v>
      </c>
      <c r="W185" s="71">
        <v>13.94</v>
      </c>
      <c r="X185" s="71">
        <v>22.56</v>
      </c>
    </row>
    <row r="186" spans="8:24">
      <c r="H186" s="51">
        <v>40186</v>
      </c>
      <c r="I186" s="71">
        <v>21.22</v>
      </c>
      <c r="J186" s="71">
        <v>12.52</v>
      </c>
      <c r="K186" s="71">
        <v>19.02</v>
      </c>
      <c r="L186" s="71">
        <v>1.88</v>
      </c>
      <c r="M186" s="71">
        <v>3.69</v>
      </c>
      <c r="N186" s="71">
        <v>6.67</v>
      </c>
      <c r="O186" s="71">
        <v>1047</v>
      </c>
      <c r="Q186" s="51"/>
      <c r="R186" s="99"/>
      <c r="S186" s="99"/>
      <c r="U186" s="51">
        <v>41129</v>
      </c>
      <c r="V186" s="71">
        <v>28.6</v>
      </c>
      <c r="W186" s="71">
        <v>14.05</v>
      </c>
      <c r="X186" s="71">
        <v>22.68</v>
      </c>
    </row>
    <row r="187" spans="8:24">
      <c r="H187" s="51">
        <v>40193</v>
      </c>
      <c r="I187" s="71">
        <v>20.84</v>
      </c>
      <c r="J187" s="71">
        <v>12.41</v>
      </c>
      <c r="K187" s="71">
        <v>18.899999999999999</v>
      </c>
      <c r="L187" s="71">
        <v>1.88</v>
      </c>
      <c r="M187" s="71">
        <v>3.66</v>
      </c>
      <c r="N187" s="71">
        <v>6.61</v>
      </c>
      <c r="O187" s="71">
        <v>1040</v>
      </c>
      <c r="Q187" s="51"/>
      <c r="R187" s="99"/>
      <c r="S187" s="99"/>
      <c r="U187" s="51">
        <v>41136</v>
      </c>
      <c r="V187" s="71">
        <v>28.62</v>
      </c>
      <c r="W187" s="71">
        <v>14.27</v>
      </c>
      <c r="X187" s="71">
        <v>22.89</v>
      </c>
    </row>
    <row r="188" spans="8:24">
      <c r="H188" s="51">
        <v>40200</v>
      </c>
      <c r="I188" s="71">
        <v>20.8</v>
      </c>
      <c r="J188" s="71">
        <v>12.16</v>
      </c>
      <c r="K188" s="71">
        <v>18.41</v>
      </c>
      <c r="L188" s="71">
        <v>1.88</v>
      </c>
      <c r="M188" s="71">
        <v>3.59</v>
      </c>
      <c r="N188" s="71">
        <v>6.46</v>
      </c>
      <c r="O188" s="71">
        <v>1041</v>
      </c>
      <c r="Q188" s="51"/>
      <c r="R188" s="99"/>
      <c r="S188" s="99"/>
      <c r="U188" s="51">
        <v>41143</v>
      </c>
      <c r="V188" s="71">
        <v>28.74</v>
      </c>
      <c r="W188" s="71">
        <v>14.49</v>
      </c>
      <c r="X188" s="71">
        <v>23.19</v>
      </c>
    </row>
    <row r="189" spans="8:24">
      <c r="H189" s="51">
        <v>40207</v>
      </c>
      <c r="I189" s="71">
        <v>20.14</v>
      </c>
      <c r="J189" s="71">
        <v>11.64</v>
      </c>
      <c r="K189" s="71">
        <v>18.37</v>
      </c>
      <c r="L189" s="71">
        <v>1.87</v>
      </c>
      <c r="M189" s="71">
        <v>3.53</v>
      </c>
      <c r="N189" s="71">
        <v>6.22</v>
      </c>
      <c r="O189" s="71">
        <v>1042</v>
      </c>
      <c r="Q189" s="51"/>
      <c r="R189" s="99"/>
      <c r="S189" s="99"/>
      <c r="U189" s="51">
        <v>41150</v>
      </c>
      <c r="V189" s="71">
        <v>28.82</v>
      </c>
      <c r="W189" s="71">
        <v>14.64</v>
      </c>
      <c r="X189" s="71">
        <v>23.4</v>
      </c>
    </row>
    <row r="190" spans="8:24">
      <c r="H190" s="51">
        <v>40214</v>
      </c>
      <c r="I190" s="71">
        <v>18.989999999999998</v>
      </c>
      <c r="J190" s="71">
        <v>11.02</v>
      </c>
      <c r="K190" s="71">
        <v>17.850000000000001</v>
      </c>
      <c r="L190" s="71">
        <v>1.87</v>
      </c>
      <c r="M190" s="71">
        <v>3.45</v>
      </c>
      <c r="N190" s="71">
        <v>5.89</v>
      </c>
      <c r="O190" s="71">
        <v>1032</v>
      </c>
      <c r="Q190" s="51"/>
      <c r="R190" s="99"/>
      <c r="S190" s="99"/>
      <c r="U190" s="51">
        <v>41157</v>
      </c>
      <c r="V190" s="71">
        <v>28.85</v>
      </c>
      <c r="W190" s="71">
        <v>14.71</v>
      </c>
      <c r="X190" s="71">
        <v>23.57</v>
      </c>
    </row>
    <row r="191" spans="8:24">
      <c r="H191" s="51">
        <v>40220</v>
      </c>
      <c r="I191" s="71">
        <v>18.649999999999999</v>
      </c>
      <c r="J191" s="71">
        <v>10.76</v>
      </c>
      <c r="K191" s="71">
        <v>17.649999999999999</v>
      </c>
      <c r="L191" s="71">
        <v>1.87</v>
      </c>
      <c r="M191" s="71">
        <v>3.42</v>
      </c>
      <c r="N191" s="71">
        <v>5.76</v>
      </c>
      <c r="O191" s="71">
        <v>0</v>
      </c>
      <c r="Q191" s="51"/>
      <c r="R191" s="99"/>
      <c r="S191" s="99"/>
      <c r="U191" s="51">
        <v>41164</v>
      </c>
      <c r="V191" s="71">
        <v>28.87</v>
      </c>
      <c r="W191" s="71">
        <v>14.87</v>
      </c>
      <c r="X191" s="71">
        <v>23.73</v>
      </c>
    </row>
    <row r="192" spans="8:24">
      <c r="H192" s="51">
        <v>40221</v>
      </c>
      <c r="I192" s="71">
        <v>0</v>
      </c>
      <c r="J192" s="71">
        <v>0</v>
      </c>
      <c r="K192" s="71">
        <v>0</v>
      </c>
      <c r="L192" s="71">
        <v>0</v>
      </c>
      <c r="M192" s="71">
        <v>0</v>
      </c>
      <c r="N192" s="71">
        <v>0</v>
      </c>
      <c r="O192" s="71">
        <v>1024</v>
      </c>
      <c r="Q192" s="51"/>
      <c r="R192" s="99"/>
      <c r="S192" s="99"/>
      <c r="U192" s="51">
        <v>41171</v>
      </c>
      <c r="V192" s="71">
        <v>28.86</v>
      </c>
      <c r="W192" s="71">
        <v>14.99</v>
      </c>
      <c r="X192" s="71">
        <v>23.9</v>
      </c>
    </row>
    <row r="193" spans="8:24">
      <c r="H193" s="51">
        <v>40228</v>
      </c>
      <c r="I193" s="71">
        <v>0</v>
      </c>
      <c r="J193" s="71">
        <v>0</v>
      </c>
      <c r="K193" s="71">
        <v>0</v>
      </c>
      <c r="L193" s="71">
        <v>0</v>
      </c>
      <c r="M193" s="71">
        <v>0</v>
      </c>
      <c r="N193" s="71">
        <v>0</v>
      </c>
      <c r="O193" s="71">
        <v>1024</v>
      </c>
      <c r="Q193" s="51"/>
      <c r="R193" s="99"/>
      <c r="S193" s="99"/>
      <c r="U193" s="51">
        <v>41178</v>
      </c>
      <c r="V193" s="71">
        <v>28.69</v>
      </c>
      <c r="W193" s="71">
        <v>14.99</v>
      </c>
      <c r="X193" s="71">
        <v>23.98</v>
      </c>
    </row>
    <row r="194" spans="8:24">
      <c r="H194" s="51">
        <v>40235</v>
      </c>
      <c r="I194" s="71">
        <v>18.489999999999998</v>
      </c>
      <c r="J194" s="71">
        <v>10.35</v>
      </c>
      <c r="K194" s="71">
        <v>17.170000000000002</v>
      </c>
      <c r="L194" s="71">
        <v>1.87</v>
      </c>
      <c r="M194" s="71">
        <v>3.4</v>
      </c>
      <c r="N194" s="71">
        <v>5.53</v>
      </c>
      <c r="O194" s="71">
        <v>1016</v>
      </c>
      <c r="Q194" s="51"/>
      <c r="R194" s="99"/>
      <c r="S194" s="99"/>
      <c r="U194" s="51">
        <v>41185</v>
      </c>
      <c r="V194" s="71">
        <v>28.64</v>
      </c>
      <c r="W194" s="71">
        <v>14.99</v>
      </c>
      <c r="X194" s="71">
        <v>24.19</v>
      </c>
    </row>
    <row r="195" spans="8:24">
      <c r="H195" s="51">
        <v>40242</v>
      </c>
      <c r="I195" s="71">
        <v>18.059999999999999</v>
      </c>
      <c r="J195" s="71">
        <v>9.85</v>
      </c>
      <c r="K195" s="71">
        <v>16.64</v>
      </c>
      <c r="L195" s="71">
        <v>1.87</v>
      </c>
      <c r="M195" s="71">
        <v>3.35</v>
      </c>
      <c r="N195" s="71">
        <v>5.27</v>
      </c>
      <c r="O195" s="71">
        <v>1006</v>
      </c>
      <c r="Q195" s="51"/>
      <c r="R195" s="99"/>
      <c r="S195" s="99"/>
      <c r="U195" s="51">
        <v>41192</v>
      </c>
      <c r="V195" s="71">
        <v>28.18</v>
      </c>
      <c r="W195" s="71">
        <v>14.91</v>
      </c>
      <c r="X195" s="71">
        <v>23.98</v>
      </c>
    </row>
    <row r="196" spans="8:24">
      <c r="H196" s="51">
        <v>40249</v>
      </c>
      <c r="I196" s="71">
        <v>18.21</v>
      </c>
      <c r="J196" s="71">
        <v>9.9600000000000009</v>
      </c>
      <c r="K196" s="71">
        <v>16.59</v>
      </c>
      <c r="L196" s="71">
        <v>1.88</v>
      </c>
      <c r="M196" s="71">
        <v>3.31</v>
      </c>
      <c r="N196" s="71">
        <v>5.31</v>
      </c>
      <c r="O196" s="71">
        <v>996</v>
      </c>
      <c r="Q196" s="51"/>
      <c r="R196" s="99"/>
      <c r="S196" s="99"/>
      <c r="U196" s="51">
        <v>41199</v>
      </c>
      <c r="V196" s="71">
        <v>27.78</v>
      </c>
      <c r="W196" s="71">
        <v>14.86</v>
      </c>
      <c r="X196" s="71">
        <v>23.91</v>
      </c>
    </row>
    <row r="197" spans="8:24">
      <c r="H197" s="51">
        <v>40256</v>
      </c>
      <c r="I197" s="71">
        <v>18.27</v>
      </c>
      <c r="J197" s="71">
        <v>9.83</v>
      </c>
      <c r="K197" s="71">
        <v>16.399999999999999</v>
      </c>
      <c r="L197" s="71">
        <v>1.88</v>
      </c>
      <c r="M197" s="71">
        <v>3.26</v>
      </c>
      <c r="N197" s="71">
        <v>5.23</v>
      </c>
      <c r="O197" s="71">
        <v>984</v>
      </c>
      <c r="Q197" s="51"/>
      <c r="R197" s="99"/>
      <c r="S197" s="99"/>
      <c r="U197" s="51">
        <v>41206</v>
      </c>
      <c r="V197" s="71">
        <v>27.3</v>
      </c>
      <c r="W197" s="71">
        <v>14.79</v>
      </c>
      <c r="X197" s="71">
        <v>23.81</v>
      </c>
    </row>
    <row r="198" spans="8:24">
      <c r="H198" s="51">
        <v>40263</v>
      </c>
      <c r="I198" s="71">
        <v>18.010000000000002</v>
      </c>
      <c r="J198" s="71">
        <v>9.6300000000000008</v>
      </c>
      <c r="K198" s="71">
        <v>16.05</v>
      </c>
      <c r="L198" s="71">
        <v>1.9</v>
      </c>
      <c r="M198" s="71">
        <v>3.24</v>
      </c>
      <c r="N198" s="71">
        <v>5.0599999999999996</v>
      </c>
      <c r="O198" s="71">
        <v>964</v>
      </c>
      <c r="Q198" s="51"/>
      <c r="R198" s="99"/>
      <c r="S198" s="99"/>
      <c r="U198" s="51">
        <v>41213</v>
      </c>
      <c r="V198" s="71">
        <v>26.7</v>
      </c>
      <c r="W198" s="71">
        <v>14.7</v>
      </c>
      <c r="X198" s="71">
        <v>23.71</v>
      </c>
    </row>
    <row r="199" spans="8:24">
      <c r="H199" s="51">
        <v>40270</v>
      </c>
      <c r="I199" s="71">
        <v>17.46</v>
      </c>
      <c r="J199" s="71">
        <v>9.48</v>
      </c>
      <c r="K199" s="71">
        <v>15.48</v>
      </c>
      <c r="L199" s="71">
        <v>1.91</v>
      </c>
      <c r="M199" s="71">
        <v>3.24</v>
      </c>
      <c r="N199" s="71">
        <v>4.9800000000000004</v>
      </c>
      <c r="O199" s="71">
        <v>959</v>
      </c>
      <c r="Q199" s="51"/>
      <c r="R199" s="99"/>
      <c r="S199" s="99"/>
      <c r="U199" s="51">
        <v>41219</v>
      </c>
      <c r="V199" s="71">
        <v>26.25</v>
      </c>
      <c r="W199" s="71">
        <v>14.72</v>
      </c>
      <c r="X199" s="71">
        <v>23.66</v>
      </c>
    </row>
    <row r="200" spans="8:24">
      <c r="H200" s="51">
        <v>40277</v>
      </c>
      <c r="I200" s="71">
        <v>18</v>
      </c>
      <c r="J200" s="71">
        <v>9.48</v>
      </c>
      <c r="K200" s="71">
        <v>15.38</v>
      </c>
      <c r="L200" s="71">
        <v>1.93</v>
      </c>
      <c r="M200" s="71">
        <v>3.21</v>
      </c>
      <c r="N200" s="71">
        <v>4.91</v>
      </c>
      <c r="O200" s="71">
        <v>950</v>
      </c>
      <c r="Q200" s="51"/>
      <c r="R200" s="99"/>
      <c r="S200" s="99"/>
      <c r="U200" s="51">
        <v>41227</v>
      </c>
      <c r="V200" s="71">
        <v>25.94</v>
      </c>
      <c r="W200" s="71">
        <v>14.74</v>
      </c>
      <c r="X200" s="71">
        <v>23.69</v>
      </c>
    </row>
    <row r="201" spans="8:24">
      <c r="H201" s="51">
        <v>40284</v>
      </c>
      <c r="I201" s="71">
        <v>17.850000000000001</v>
      </c>
      <c r="J201" s="71">
        <v>9.6199999999999992</v>
      </c>
      <c r="K201" s="71">
        <v>15.57</v>
      </c>
      <c r="L201" s="71">
        <v>1.94</v>
      </c>
      <c r="M201" s="71">
        <v>3.2</v>
      </c>
      <c r="N201" s="71">
        <v>4.95</v>
      </c>
      <c r="O201" s="71">
        <v>956</v>
      </c>
      <c r="Q201" s="51"/>
      <c r="R201" s="99"/>
      <c r="S201" s="99"/>
      <c r="U201" s="51">
        <v>41234</v>
      </c>
      <c r="V201" s="71">
        <v>25.66</v>
      </c>
      <c r="W201" s="71">
        <v>14.84</v>
      </c>
      <c r="X201" s="71">
        <v>23.75</v>
      </c>
    </row>
    <row r="202" spans="8:24">
      <c r="H202" s="51">
        <v>40291</v>
      </c>
      <c r="I202" s="71">
        <v>18.440000000000001</v>
      </c>
      <c r="J202" s="71">
        <v>9.91</v>
      </c>
      <c r="K202" s="71">
        <v>15.61</v>
      </c>
      <c r="L202" s="71">
        <v>1.96</v>
      </c>
      <c r="M202" s="71">
        <v>3.21</v>
      </c>
      <c r="N202" s="71">
        <v>5.0599999999999996</v>
      </c>
      <c r="O202" s="71">
        <v>961</v>
      </c>
      <c r="Q202" s="51"/>
      <c r="R202" s="99"/>
      <c r="S202" s="99"/>
      <c r="U202" s="51">
        <v>41241</v>
      </c>
      <c r="V202" s="71">
        <v>25.59</v>
      </c>
      <c r="W202" s="71">
        <v>15.03</v>
      </c>
      <c r="X202" s="71">
        <v>23.92</v>
      </c>
    </row>
    <row r="203" spans="8:24">
      <c r="H203" s="51">
        <v>40298</v>
      </c>
      <c r="I203" s="71">
        <v>18.77</v>
      </c>
      <c r="J203" s="71">
        <v>10.01</v>
      </c>
      <c r="K203" s="71">
        <v>15.42</v>
      </c>
      <c r="L203" s="71">
        <v>1.97</v>
      </c>
      <c r="M203" s="71">
        <v>3.21</v>
      </c>
      <c r="N203" s="71">
        <v>5.08</v>
      </c>
      <c r="O203" s="71">
        <v>961</v>
      </c>
      <c r="Q203" s="51"/>
      <c r="R203" s="99"/>
      <c r="S203" s="99"/>
      <c r="U203" s="51">
        <v>41248</v>
      </c>
      <c r="V203" s="71">
        <v>25.73</v>
      </c>
      <c r="W203" s="71">
        <v>15.37</v>
      </c>
      <c r="X203" s="71">
        <v>24.29</v>
      </c>
    </row>
    <row r="204" spans="8:24">
      <c r="H204" s="51">
        <v>40305</v>
      </c>
      <c r="I204" s="71">
        <v>18.57</v>
      </c>
      <c r="J204" s="71">
        <v>10.02</v>
      </c>
      <c r="K204" s="71">
        <v>15.49</v>
      </c>
      <c r="L204" s="71">
        <v>1.98</v>
      </c>
      <c r="M204" s="71">
        <v>3.21</v>
      </c>
      <c r="N204" s="71">
        <v>5.05</v>
      </c>
      <c r="O204" s="71">
        <v>952</v>
      </c>
      <c r="Q204" s="51"/>
      <c r="R204" s="99"/>
      <c r="S204" s="99"/>
      <c r="U204" s="51">
        <v>41255</v>
      </c>
      <c r="V204" s="71">
        <v>25.95</v>
      </c>
      <c r="W204" s="71">
        <v>15.75</v>
      </c>
      <c r="X204" s="71">
        <v>24.69</v>
      </c>
    </row>
    <row r="205" spans="8:24">
      <c r="H205" s="51">
        <v>40312</v>
      </c>
      <c r="I205" s="71">
        <v>18.38</v>
      </c>
      <c r="J205" s="71">
        <v>9.8800000000000008</v>
      </c>
      <c r="K205" s="71">
        <v>15.42</v>
      </c>
      <c r="L205" s="71">
        <v>2</v>
      </c>
      <c r="M205" s="71">
        <v>3.19</v>
      </c>
      <c r="N205" s="71">
        <v>4.9400000000000004</v>
      </c>
      <c r="O205" s="71">
        <v>946</v>
      </c>
      <c r="Q205" s="51"/>
      <c r="R205" s="99"/>
      <c r="S205" s="99"/>
      <c r="U205" s="51">
        <v>41262</v>
      </c>
      <c r="V205" s="71">
        <v>26.17</v>
      </c>
      <c r="W205" s="71">
        <v>16</v>
      </c>
      <c r="X205" s="71">
        <v>24.97</v>
      </c>
    </row>
    <row r="206" spans="8:24">
      <c r="H206" s="51">
        <v>40319</v>
      </c>
      <c r="I206" s="71">
        <v>17.68</v>
      </c>
      <c r="J206" s="71">
        <v>9.77</v>
      </c>
      <c r="K206" s="71">
        <v>15.42</v>
      </c>
      <c r="L206" s="71">
        <v>2.02</v>
      </c>
      <c r="M206" s="71">
        <v>3.16</v>
      </c>
      <c r="N206" s="71">
        <v>4.84</v>
      </c>
      <c r="O206" s="71">
        <v>939</v>
      </c>
      <c r="Q206" s="51"/>
      <c r="R206" s="99"/>
      <c r="S206" s="99"/>
      <c r="U206" s="51">
        <v>41269</v>
      </c>
      <c r="V206" s="71">
        <v>26.38</v>
      </c>
      <c r="W206" s="71">
        <v>16.21</v>
      </c>
      <c r="X206" s="71">
        <v>25.33</v>
      </c>
    </row>
    <row r="207" spans="8:24">
      <c r="H207" s="51">
        <v>40326</v>
      </c>
      <c r="I207" s="71">
        <v>16.86</v>
      </c>
      <c r="J207" s="71">
        <v>9.6999999999999993</v>
      </c>
      <c r="K207" s="71">
        <v>15.23</v>
      </c>
      <c r="L207" s="71">
        <v>2.0499999999999998</v>
      </c>
      <c r="M207" s="71">
        <v>3.11</v>
      </c>
      <c r="N207" s="71">
        <v>4.74</v>
      </c>
      <c r="O207" s="71">
        <v>926</v>
      </c>
      <c r="Q207" s="51"/>
      <c r="R207" s="99"/>
      <c r="S207" s="99"/>
      <c r="U207" s="51">
        <v>41276</v>
      </c>
      <c r="V207" s="71">
        <v>26.73</v>
      </c>
      <c r="W207" s="71">
        <v>16.62</v>
      </c>
      <c r="X207" s="71">
        <v>25.83</v>
      </c>
    </row>
    <row r="208" spans="8:24">
      <c r="H208" s="51">
        <v>40333</v>
      </c>
      <c r="I208" s="71">
        <v>16.79</v>
      </c>
      <c r="J208" s="71">
        <v>9.75</v>
      </c>
      <c r="K208" s="71">
        <v>14.86</v>
      </c>
      <c r="L208" s="71">
        <v>2.06</v>
      </c>
      <c r="M208" s="71">
        <v>3.08</v>
      </c>
      <c r="N208" s="71">
        <v>4.7300000000000004</v>
      </c>
      <c r="O208" s="71">
        <v>914</v>
      </c>
      <c r="Q208" s="51"/>
      <c r="R208" s="99"/>
      <c r="S208" s="99"/>
      <c r="U208" s="51">
        <v>41283</v>
      </c>
      <c r="V208" s="71">
        <v>27.05</v>
      </c>
      <c r="W208" s="71">
        <v>17.059999999999999</v>
      </c>
      <c r="X208" s="71">
        <v>26.23</v>
      </c>
    </row>
    <row r="209" spans="8:24">
      <c r="H209" s="51">
        <v>40340</v>
      </c>
      <c r="I209" s="71">
        <v>16.63</v>
      </c>
      <c r="J209" s="71">
        <v>9.8800000000000008</v>
      </c>
      <c r="K209" s="71">
        <v>15.14</v>
      </c>
      <c r="L209" s="71">
        <v>2.08</v>
      </c>
      <c r="M209" s="71">
        <v>3</v>
      </c>
      <c r="N209" s="71">
        <v>4.76</v>
      </c>
      <c r="O209" s="71">
        <v>906</v>
      </c>
      <c r="Q209" s="51"/>
      <c r="R209" s="99"/>
      <c r="S209" s="99"/>
      <c r="U209" s="51">
        <v>41290</v>
      </c>
      <c r="V209" s="71">
        <v>27.49</v>
      </c>
      <c r="W209" s="71">
        <v>17.260000000000002</v>
      </c>
      <c r="X209" s="71">
        <v>26.57</v>
      </c>
    </row>
    <row r="210" spans="8:24">
      <c r="H210" s="51">
        <v>40347</v>
      </c>
      <c r="I210" s="71">
        <v>16.850000000000001</v>
      </c>
      <c r="J210" s="71">
        <v>10.09</v>
      </c>
      <c r="K210" s="71">
        <v>15.29</v>
      </c>
      <c r="L210" s="71">
        <v>2.08</v>
      </c>
      <c r="M210" s="71">
        <v>2.95</v>
      </c>
      <c r="N210" s="71">
        <v>4.8499999999999996</v>
      </c>
      <c r="O210" s="71">
        <v>900</v>
      </c>
      <c r="Q210" s="51"/>
      <c r="R210" s="99"/>
      <c r="S210" s="99"/>
      <c r="U210" s="51">
        <v>41297</v>
      </c>
      <c r="V210" s="71">
        <v>27.88</v>
      </c>
      <c r="W210" s="71">
        <v>17.309999999999999</v>
      </c>
      <c r="X210" s="71">
        <v>26.75</v>
      </c>
    </row>
    <row r="211" spans="8:24">
      <c r="H211" s="51">
        <v>40354</v>
      </c>
      <c r="I211" s="71">
        <v>17.11</v>
      </c>
      <c r="J211" s="71">
        <v>10.37</v>
      </c>
      <c r="K211" s="71">
        <v>15.55</v>
      </c>
      <c r="L211" s="71">
        <v>2.08</v>
      </c>
      <c r="M211" s="71">
        <v>2.96</v>
      </c>
      <c r="N211" s="71">
        <v>4.9800000000000004</v>
      </c>
      <c r="O211" s="71">
        <v>892</v>
      </c>
      <c r="Q211" s="51"/>
      <c r="R211" s="99"/>
      <c r="S211" s="99"/>
      <c r="U211" s="51">
        <v>41304</v>
      </c>
      <c r="V211" s="71">
        <v>27.9</v>
      </c>
      <c r="W211" s="71">
        <v>16.96</v>
      </c>
      <c r="X211" s="71">
        <v>26.75</v>
      </c>
    </row>
    <row r="212" spans="8:24">
      <c r="H212" s="51">
        <v>40361</v>
      </c>
      <c r="I212" s="71">
        <v>17.7</v>
      </c>
      <c r="J212" s="71">
        <v>10.89</v>
      </c>
      <c r="K212" s="71">
        <v>15.54</v>
      </c>
      <c r="L212" s="71">
        <v>2.06</v>
      </c>
      <c r="M212" s="71">
        <v>2.96</v>
      </c>
      <c r="N212" s="71">
        <v>5.29</v>
      </c>
      <c r="O212" s="71">
        <v>886</v>
      </c>
      <c r="Q212" s="51"/>
      <c r="R212" s="99"/>
      <c r="S212" s="99"/>
      <c r="U212" s="51">
        <v>41311</v>
      </c>
      <c r="V212" s="71">
        <v>27.84</v>
      </c>
      <c r="W212" s="71">
        <v>16.600000000000001</v>
      </c>
      <c r="X212" s="71">
        <v>26.75</v>
      </c>
    </row>
    <row r="213" spans="8:24">
      <c r="H213" s="51">
        <v>40368</v>
      </c>
      <c r="I213" s="71">
        <v>18.559999999999999</v>
      </c>
      <c r="J213" s="71">
        <v>11.44</v>
      </c>
      <c r="K213" s="71">
        <v>16.48</v>
      </c>
      <c r="L213" s="71">
        <v>2.0699999999999998</v>
      </c>
      <c r="M213" s="71">
        <v>2.97</v>
      </c>
      <c r="N213" s="71">
        <v>5.53</v>
      </c>
      <c r="O213" s="71">
        <v>888</v>
      </c>
      <c r="Q213" s="51"/>
      <c r="R213" s="99"/>
      <c r="S213" s="99"/>
      <c r="U213" s="51">
        <v>41318</v>
      </c>
      <c r="V213" s="71">
        <v>27.88</v>
      </c>
      <c r="W213" s="71">
        <v>16.420000000000002</v>
      </c>
      <c r="X213" s="71">
        <v>26.68</v>
      </c>
    </row>
    <row r="214" spans="8:24">
      <c r="H214" s="51">
        <v>40375</v>
      </c>
      <c r="I214" s="71">
        <v>18.54</v>
      </c>
      <c r="J214" s="71">
        <v>12.15</v>
      </c>
      <c r="K214" s="71">
        <v>16.96</v>
      </c>
      <c r="L214" s="71">
        <v>2.06</v>
      </c>
      <c r="M214" s="71">
        <v>2.99</v>
      </c>
      <c r="N214" s="71">
        <v>5.89</v>
      </c>
      <c r="O214" s="71">
        <v>905</v>
      </c>
      <c r="Q214" s="51"/>
      <c r="R214" s="99"/>
      <c r="S214" s="99"/>
      <c r="U214" s="51">
        <v>41325</v>
      </c>
      <c r="V214" s="71">
        <v>27.84</v>
      </c>
      <c r="W214" s="71">
        <v>16.010000000000002</v>
      </c>
      <c r="X214" s="71">
        <v>26.28</v>
      </c>
    </row>
    <row r="215" spans="8:24">
      <c r="H215" s="51">
        <v>40382</v>
      </c>
      <c r="I215" s="71">
        <v>19.77</v>
      </c>
      <c r="J215" s="71">
        <v>12.67</v>
      </c>
      <c r="K215" s="71">
        <v>17.920000000000002</v>
      </c>
      <c r="L215" s="71">
        <v>2.06</v>
      </c>
      <c r="M215" s="71">
        <v>3.09</v>
      </c>
      <c r="N215" s="71">
        <v>6.14</v>
      </c>
      <c r="O215" s="71">
        <v>944</v>
      </c>
      <c r="Q215" s="51"/>
      <c r="R215" s="99"/>
      <c r="S215" s="99"/>
      <c r="U215" s="51">
        <v>41332</v>
      </c>
      <c r="V215" s="71">
        <v>27.58</v>
      </c>
      <c r="W215" s="71">
        <v>15.31</v>
      </c>
      <c r="X215" s="71">
        <v>25.55</v>
      </c>
    </row>
    <row r="216" spans="8:24">
      <c r="H216" s="51">
        <v>40389</v>
      </c>
      <c r="I216" s="71">
        <v>20.329999999999998</v>
      </c>
      <c r="J216" s="71">
        <v>12.84</v>
      </c>
      <c r="K216" s="71">
        <v>18.329999999999998</v>
      </c>
      <c r="L216" s="71">
        <v>2.06</v>
      </c>
      <c r="M216" s="71">
        <v>3.1</v>
      </c>
      <c r="N216" s="71">
        <v>6.22</v>
      </c>
      <c r="O216" s="71">
        <v>986</v>
      </c>
      <c r="Q216" s="51"/>
      <c r="R216" s="99"/>
      <c r="S216" s="99"/>
      <c r="U216" s="51">
        <v>41339</v>
      </c>
      <c r="V216" s="71">
        <v>27.45</v>
      </c>
      <c r="W216" s="71">
        <v>14.83</v>
      </c>
      <c r="X216" s="71">
        <v>24.92</v>
      </c>
    </row>
    <row r="217" spans="8:24">
      <c r="H217" s="51">
        <v>40396</v>
      </c>
      <c r="I217" s="71">
        <v>20.83</v>
      </c>
      <c r="J217" s="71">
        <v>12.76</v>
      </c>
      <c r="K217" s="71">
        <v>18.75</v>
      </c>
      <c r="L217" s="71">
        <v>2.0699999999999998</v>
      </c>
      <c r="M217" s="71">
        <v>3.21</v>
      </c>
      <c r="N217" s="71">
        <v>6.17</v>
      </c>
      <c r="O217" s="71">
        <v>996</v>
      </c>
      <c r="Q217" s="51"/>
      <c r="R217" s="99"/>
      <c r="S217" s="99"/>
      <c r="U217" s="51">
        <v>41346</v>
      </c>
      <c r="V217" s="71">
        <v>27.06</v>
      </c>
      <c r="W217" s="71">
        <v>14.18</v>
      </c>
      <c r="X217" s="71">
        <v>24.21</v>
      </c>
    </row>
    <row r="218" spans="8:24">
      <c r="H218" s="51">
        <v>40403</v>
      </c>
      <c r="I218" s="71">
        <v>21.42</v>
      </c>
      <c r="J218" s="71">
        <v>12.7</v>
      </c>
      <c r="K218" s="71">
        <v>18.72</v>
      </c>
      <c r="L218" s="71">
        <v>2.0699999999999998</v>
      </c>
      <c r="M218" s="71">
        <v>3.26</v>
      </c>
      <c r="N218" s="71">
        <v>6.14</v>
      </c>
      <c r="O218" s="71">
        <v>1004</v>
      </c>
      <c r="Q218" s="51"/>
      <c r="R218" s="99"/>
      <c r="S218" s="99"/>
      <c r="U218" s="51">
        <v>41353</v>
      </c>
      <c r="V218" s="71">
        <v>26.72</v>
      </c>
      <c r="W218" s="71">
        <v>13.78</v>
      </c>
      <c r="X218" s="71">
        <v>23.61</v>
      </c>
    </row>
    <row r="219" spans="8:24">
      <c r="H219" s="51">
        <v>40410</v>
      </c>
      <c r="I219" s="71">
        <v>21.35</v>
      </c>
      <c r="J219" s="71">
        <v>12.68</v>
      </c>
      <c r="K219" s="71">
        <v>19.2</v>
      </c>
      <c r="L219" s="71">
        <v>2.0699999999999998</v>
      </c>
      <c r="M219" s="71">
        <v>3.27</v>
      </c>
      <c r="N219" s="71">
        <v>6.11</v>
      </c>
      <c r="O219" s="71">
        <v>1023</v>
      </c>
      <c r="Q219" s="51"/>
      <c r="R219" s="99"/>
      <c r="S219" s="99"/>
      <c r="U219" s="51">
        <v>41360</v>
      </c>
      <c r="V219" s="71">
        <v>26.33</v>
      </c>
      <c r="W219" s="71">
        <v>13.47</v>
      </c>
      <c r="X219" s="71">
        <v>23.15</v>
      </c>
    </row>
    <row r="220" spans="8:24">
      <c r="H220" s="51">
        <v>40417</v>
      </c>
      <c r="I220" s="71">
        <v>21.3</v>
      </c>
      <c r="J220" s="71">
        <v>12.68</v>
      </c>
      <c r="K220" s="71">
        <v>19.54</v>
      </c>
      <c r="L220" s="71">
        <v>2.0699999999999998</v>
      </c>
      <c r="M220" s="71">
        <v>3.27</v>
      </c>
      <c r="N220" s="71">
        <v>6.12</v>
      </c>
      <c r="O220" s="71">
        <v>1038</v>
      </c>
      <c r="Q220" s="51"/>
      <c r="R220" s="99"/>
      <c r="S220" s="99"/>
      <c r="U220" s="51">
        <v>41367</v>
      </c>
      <c r="V220" s="71">
        <v>26.06</v>
      </c>
      <c r="W220" s="71">
        <v>13.21</v>
      </c>
      <c r="X220" s="71">
        <v>22.72</v>
      </c>
    </row>
    <row r="221" spans="8:24">
      <c r="H221" s="51">
        <v>40424</v>
      </c>
      <c r="I221" s="71">
        <v>20.41</v>
      </c>
      <c r="J221" s="71">
        <v>12.67</v>
      </c>
      <c r="K221" s="71">
        <v>18.75</v>
      </c>
      <c r="L221" s="71">
        <v>2.08</v>
      </c>
      <c r="M221" s="71">
        <v>3.27</v>
      </c>
      <c r="N221" s="71">
        <v>6.09</v>
      </c>
      <c r="O221" s="71">
        <v>1051</v>
      </c>
      <c r="Q221" s="51"/>
      <c r="R221" s="99"/>
      <c r="S221" s="99"/>
      <c r="U221" s="51">
        <v>41374</v>
      </c>
      <c r="V221" s="71">
        <v>25.35</v>
      </c>
      <c r="W221" s="71">
        <v>12.74</v>
      </c>
      <c r="X221" s="71">
        <v>22.14</v>
      </c>
    </row>
    <row r="222" spans="8:24">
      <c r="H222" s="51">
        <v>40431</v>
      </c>
      <c r="I222" s="71">
        <v>21.05</v>
      </c>
      <c r="J222" s="71">
        <v>12.86</v>
      </c>
      <c r="K222" s="71">
        <v>19.57</v>
      </c>
      <c r="L222" s="71">
        <v>2.09</v>
      </c>
      <c r="M222" s="71">
        <v>3.29</v>
      </c>
      <c r="N222" s="71">
        <v>6.15</v>
      </c>
      <c r="O222" s="71">
        <v>1076</v>
      </c>
      <c r="Q222" s="51"/>
      <c r="R222" s="99"/>
      <c r="S222" s="99"/>
      <c r="U222" s="51">
        <v>41381</v>
      </c>
      <c r="V222" s="71">
        <v>24.96</v>
      </c>
      <c r="W222" s="71">
        <v>12.66</v>
      </c>
      <c r="X222" s="71">
        <v>21.75</v>
      </c>
    </row>
    <row r="223" spans="8:24">
      <c r="H223" s="51">
        <v>40438</v>
      </c>
      <c r="I223" s="71">
        <v>21.45</v>
      </c>
      <c r="J223" s="71">
        <v>12.9</v>
      </c>
      <c r="K223" s="71">
        <v>19.96</v>
      </c>
      <c r="L223" s="71">
        <v>2.08</v>
      </c>
      <c r="M223" s="71">
        <v>3.28</v>
      </c>
      <c r="N223" s="71">
        <v>6.19</v>
      </c>
      <c r="O223" s="71">
        <v>1078</v>
      </c>
      <c r="Q223" s="51"/>
      <c r="R223" s="99"/>
      <c r="S223" s="99"/>
      <c r="U223" s="51">
        <v>41388</v>
      </c>
      <c r="V223" s="71">
        <v>24.68</v>
      </c>
      <c r="W223" s="71">
        <v>12.57</v>
      </c>
      <c r="X223" s="71">
        <v>21.51</v>
      </c>
    </row>
    <row r="224" spans="8:24">
      <c r="H224" s="51">
        <v>40445</v>
      </c>
      <c r="I224" s="71">
        <v>20.45</v>
      </c>
      <c r="J224" s="71">
        <v>12.79</v>
      </c>
      <c r="K224" s="71">
        <v>20.010000000000002</v>
      </c>
      <c r="L224" s="71">
        <v>2.0699999999999998</v>
      </c>
      <c r="M224" s="71">
        <v>3.33</v>
      </c>
      <c r="N224" s="71">
        <v>6.17</v>
      </c>
      <c r="O224" s="71">
        <v>1085</v>
      </c>
      <c r="Q224" s="51"/>
      <c r="R224" s="99"/>
      <c r="S224" s="99"/>
      <c r="U224" s="51">
        <v>41395</v>
      </c>
      <c r="V224" s="71">
        <v>24.61</v>
      </c>
      <c r="W224" s="71">
        <v>12.57</v>
      </c>
      <c r="X224" s="71">
        <v>21.41</v>
      </c>
    </row>
    <row r="225" spans="8:24">
      <c r="H225" s="51">
        <v>40452</v>
      </c>
      <c r="I225" s="71">
        <v>19.66</v>
      </c>
      <c r="J225" s="71">
        <v>12.79</v>
      </c>
      <c r="K225" s="71">
        <v>19.95</v>
      </c>
      <c r="L225" s="71">
        <v>2.0699999999999998</v>
      </c>
      <c r="M225" s="71">
        <v>3.39</v>
      </c>
      <c r="N225" s="71">
        <v>6.19</v>
      </c>
      <c r="O225" s="71">
        <v>1072</v>
      </c>
      <c r="Q225" s="51"/>
      <c r="R225" s="99"/>
      <c r="S225" s="99"/>
      <c r="U225" s="51">
        <v>41402</v>
      </c>
      <c r="V225" s="71">
        <v>24.55</v>
      </c>
      <c r="W225" s="71">
        <v>12.56</v>
      </c>
      <c r="X225" s="71">
        <v>21.29</v>
      </c>
    </row>
    <row r="226" spans="8:24">
      <c r="H226" s="51">
        <v>40459</v>
      </c>
      <c r="I226" s="71">
        <v>19.78</v>
      </c>
      <c r="J226" s="71">
        <v>12.82</v>
      </c>
      <c r="K226" s="71">
        <v>19.809999999999999</v>
      </c>
      <c r="L226" s="71">
        <v>2.0499999999999998</v>
      </c>
      <c r="M226" s="71">
        <v>3.41</v>
      </c>
      <c r="N226" s="71">
        <v>6.26</v>
      </c>
      <c r="O226" s="71">
        <v>1090</v>
      </c>
      <c r="Q226" s="51"/>
      <c r="R226" s="99"/>
      <c r="S226" s="99"/>
      <c r="U226" s="51">
        <v>41409</v>
      </c>
      <c r="V226" s="71">
        <v>24.6</v>
      </c>
      <c r="W226" s="71">
        <v>12.63</v>
      </c>
      <c r="X226" s="71">
        <v>21.27</v>
      </c>
    </row>
    <row r="227" spans="8:24">
      <c r="H227" s="51">
        <v>40466</v>
      </c>
      <c r="I227" s="71">
        <v>19.63</v>
      </c>
      <c r="J227" s="71">
        <v>12.89</v>
      </c>
      <c r="K227" s="71">
        <v>19.71</v>
      </c>
      <c r="L227" s="71">
        <v>2.0499999999999998</v>
      </c>
      <c r="M227" s="71">
        <v>3.64</v>
      </c>
      <c r="N227" s="71">
        <v>6.28</v>
      </c>
      <c r="O227" s="71">
        <v>1076</v>
      </c>
      <c r="Q227" s="51"/>
      <c r="R227" s="99"/>
      <c r="S227" s="99"/>
      <c r="U227" s="51">
        <v>41423</v>
      </c>
      <c r="V227" s="71">
        <v>25.67</v>
      </c>
      <c r="W227" s="71">
        <v>13.45</v>
      </c>
      <c r="X227" s="71">
        <v>21.96</v>
      </c>
    </row>
    <row r="228" spans="8:24">
      <c r="H228" s="51">
        <v>40473</v>
      </c>
      <c r="I228" s="71">
        <v>19.89</v>
      </c>
      <c r="J228" s="71">
        <v>13.17</v>
      </c>
      <c r="K228" s="71">
        <v>19.8</v>
      </c>
      <c r="L228" s="71">
        <v>2.06</v>
      </c>
      <c r="M228" s="71">
        <v>3.67</v>
      </c>
      <c r="N228" s="71">
        <v>6.38</v>
      </c>
      <c r="O228" s="71">
        <v>1076</v>
      </c>
      <c r="Q228" s="51"/>
      <c r="R228" s="99"/>
      <c r="S228" s="99"/>
      <c r="U228" s="51">
        <v>41430</v>
      </c>
      <c r="V228" s="71">
        <v>26.36</v>
      </c>
      <c r="W228" s="71">
        <v>13.89</v>
      </c>
      <c r="X228" s="71">
        <v>22.44</v>
      </c>
    </row>
    <row r="229" spans="8:24">
      <c r="H229" s="51">
        <v>40480</v>
      </c>
      <c r="I229" s="71">
        <v>20.65</v>
      </c>
      <c r="J229" s="71">
        <v>13.44</v>
      </c>
      <c r="K229" s="71">
        <v>19.5</v>
      </c>
      <c r="L229" s="71">
        <v>2.0699999999999998</v>
      </c>
      <c r="M229" s="71">
        <v>3.64</v>
      </c>
      <c r="N229" s="71">
        <v>6.5</v>
      </c>
      <c r="O229" s="71">
        <v>1074</v>
      </c>
      <c r="Q229" s="51"/>
      <c r="R229" s="99"/>
      <c r="S229" s="99"/>
      <c r="U229" s="51">
        <v>41437</v>
      </c>
      <c r="V229" s="71">
        <v>26.94</v>
      </c>
      <c r="W229" s="71">
        <v>14.07</v>
      </c>
      <c r="X229" s="71">
        <v>22.82</v>
      </c>
    </row>
    <row r="230" spans="8:24">
      <c r="H230" s="51">
        <v>40487</v>
      </c>
      <c r="I230" s="71">
        <v>21.06</v>
      </c>
      <c r="J230" s="71">
        <v>13.6</v>
      </c>
      <c r="K230" s="71">
        <v>20.16</v>
      </c>
      <c r="L230" s="71">
        <v>2.0499999999999998</v>
      </c>
      <c r="M230" s="71">
        <v>3.66</v>
      </c>
      <c r="N230" s="71">
        <v>6.64</v>
      </c>
      <c r="O230" s="71">
        <v>1080</v>
      </c>
      <c r="Q230" s="51"/>
      <c r="R230" s="99"/>
      <c r="S230" s="99"/>
      <c r="U230" s="51">
        <v>41444</v>
      </c>
      <c r="V230" s="71">
        <v>27.36</v>
      </c>
      <c r="W230" s="71">
        <v>14.19</v>
      </c>
      <c r="X230" s="71">
        <v>22.95</v>
      </c>
    </row>
    <row r="231" spans="8:24">
      <c r="H231" s="51">
        <v>40494</v>
      </c>
      <c r="I231" s="71">
        <v>21.04</v>
      </c>
      <c r="J231" s="71">
        <v>14.03</v>
      </c>
      <c r="K231" s="71">
        <v>20.84</v>
      </c>
      <c r="L231" s="71">
        <v>2.0699999999999998</v>
      </c>
      <c r="M231" s="71">
        <v>3.67</v>
      </c>
      <c r="N231" s="71">
        <v>6.77</v>
      </c>
      <c r="O231" s="71">
        <v>1085</v>
      </c>
      <c r="Q231" s="51"/>
      <c r="R231" s="99"/>
      <c r="S231" s="99"/>
      <c r="U231" s="51">
        <v>41451</v>
      </c>
      <c r="V231" s="71">
        <v>27.7</v>
      </c>
      <c r="W231" s="71">
        <v>14.24</v>
      </c>
      <c r="X231" s="71">
        <v>23.04</v>
      </c>
    </row>
    <row r="232" spans="8:24">
      <c r="H232" s="51">
        <v>40501</v>
      </c>
      <c r="I232" s="71">
        <v>21.51</v>
      </c>
      <c r="J232" s="71">
        <v>14.49</v>
      </c>
      <c r="K232" s="71">
        <v>21.25</v>
      </c>
      <c r="L232" s="71">
        <v>2.09</v>
      </c>
      <c r="M232" s="71">
        <v>3.63</v>
      </c>
      <c r="N232" s="71">
        <v>6.94</v>
      </c>
      <c r="O232" s="71">
        <v>1093</v>
      </c>
      <c r="Q232" s="51"/>
      <c r="R232" s="99"/>
      <c r="S232" s="99"/>
      <c r="U232" s="51">
        <v>41458</v>
      </c>
      <c r="V232" s="71">
        <v>27.94</v>
      </c>
      <c r="W232" s="71">
        <v>14.3</v>
      </c>
      <c r="X232" s="71">
        <v>23.1</v>
      </c>
    </row>
    <row r="233" spans="8:24">
      <c r="H233" s="51">
        <v>40508</v>
      </c>
      <c r="I233" s="71">
        <v>21.09</v>
      </c>
      <c r="J233" s="71">
        <v>14.29</v>
      </c>
      <c r="K233" s="71">
        <v>21.52</v>
      </c>
      <c r="L233" s="71">
        <v>2.1</v>
      </c>
      <c r="M233" s="71">
        <v>3.56</v>
      </c>
      <c r="N233" s="71">
        <v>6.82</v>
      </c>
      <c r="O233" s="71">
        <v>1095</v>
      </c>
      <c r="Q233" s="51"/>
      <c r="R233" s="99"/>
      <c r="S233" s="99"/>
      <c r="U233" s="51">
        <v>41465</v>
      </c>
      <c r="V233" s="71">
        <v>28.13</v>
      </c>
      <c r="W233" s="71">
        <v>14.36</v>
      </c>
      <c r="X233" s="71">
        <v>23.18</v>
      </c>
    </row>
    <row r="234" spans="8:24">
      <c r="H234" s="51">
        <v>40515</v>
      </c>
      <c r="I234" s="71">
        <v>20.56</v>
      </c>
      <c r="J234" s="71">
        <v>14.09</v>
      </c>
      <c r="K234" s="71">
        <v>21.37</v>
      </c>
      <c r="L234" s="71">
        <v>2.08</v>
      </c>
      <c r="M234" s="71">
        <v>3.51</v>
      </c>
      <c r="N234" s="71">
        <v>6.77</v>
      </c>
      <c r="O234" s="71">
        <v>1101</v>
      </c>
      <c r="Q234" s="51"/>
      <c r="R234" s="99"/>
      <c r="S234" s="99"/>
      <c r="U234" s="51">
        <v>41472</v>
      </c>
      <c r="V234" s="71">
        <v>28.34</v>
      </c>
      <c r="W234" s="71">
        <v>14.47</v>
      </c>
      <c r="X234" s="71">
        <v>23.31</v>
      </c>
    </row>
    <row r="235" spans="8:24">
      <c r="H235" s="51">
        <v>40522</v>
      </c>
      <c r="I235" s="71">
        <v>20.440000000000001</v>
      </c>
      <c r="J235" s="71">
        <v>13.97</v>
      </c>
      <c r="K235" s="71">
        <v>21.57</v>
      </c>
      <c r="L235" s="71">
        <v>2.09</v>
      </c>
      <c r="M235" s="71">
        <v>3.49</v>
      </c>
      <c r="N235" s="71">
        <v>6.69</v>
      </c>
      <c r="O235" s="71">
        <v>1099</v>
      </c>
      <c r="Q235" s="51"/>
      <c r="R235" s="99"/>
      <c r="S235" s="99"/>
      <c r="U235" s="51">
        <v>41479</v>
      </c>
      <c r="V235" s="71">
        <v>28.7</v>
      </c>
      <c r="W235" s="71">
        <v>14.78</v>
      </c>
      <c r="X235" s="71">
        <v>23.59</v>
      </c>
    </row>
    <row r="236" spans="8:24">
      <c r="H236" s="51">
        <v>40529</v>
      </c>
      <c r="I236" s="71">
        <v>20.87</v>
      </c>
      <c r="J236" s="71">
        <v>13.88</v>
      </c>
      <c r="K236" s="71">
        <v>20.91</v>
      </c>
      <c r="L236" s="71">
        <v>2.1</v>
      </c>
      <c r="M236" s="71">
        <v>3.48</v>
      </c>
      <c r="N236" s="71">
        <v>6.62</v>
      </c>
      <c r="O236" s="71">
        <v>1052</v>
      </c>
      <c r="Q236" s="51"/>
      <c r="R236" s="99"/>
      <c r="S236" s="99"/>
      <c r="U236" s="51">
        <v>41486</v>
      </c>
      <c r="V236" s="71">
        <v>29.09</v>
      </c>
      <c r="W236" s="71">
        <v>15.15</v>
      </c>
      <c r="X236" s="71">
        <v>23.96</v>
      </c>
    </row>
    <row r="237" spans="8:24">
      <c r="H237" s="51">
        <v>40536</v>
      </c>
      <c r="I237" s="71">
        <v>19.82</v>
      </c>
      <c r="J237" s="71">
        <v>13.74</v>
      </c>
      <c r="K237" s="71">
        <v>21.29</v>
      </c>
      <c r="L237" s="71">
        <v>2.06</v>
      </c>
      <c r="M237" s="71">
        <v>3.43</v>
      </c>
      <c r="N237" s="71">
        <v>6.67</v>
      </c>
      <c r="O237" s="71">
        <v>1079</v>
      </c>
      <c r="Q237" s="51"/>
      <c r="R237" s="99"/>
      <c r="S237" s="99"/>
      <c r="U237" s="51">
        <v>41493</v>
      </c>
      <c r="V237" s="71">
        <v>29.39</v>
      </c>
      <c r="W237" s="71">
        <v>15.43</v>
      </c>
      <c r="X237" s="71">
        <v>24.37</v>
      </c>
    </row>
    <row r="238" spans="8:24">
      <c r="H238" s="51">
        <v>40543</v>
      </c>
      <c r="I238" s="71">
        <v>19.670000000000002</v>
      </c>
      <c r="J238" s="71">
        <v>13.61</v>
      </c>
      <c r="K238" s="71">
        <v>20.99</v>
      </c>
      <c r="L238" s="71">
        <v>2.0499999999999998</v>
      </c>
      <c r="M238" s="71">
        <v>3.44</v>
      </c>
      <c r="N238" s="71">
        <v>6.63</v>
      </c>
      <c r="O238" s="71">
        <v>1076</v>
      </c>
      <c r="Q238" s="51"/>
      <c r="R238" s="99"/>
      <c r="S238" s="99"/>
      <c r="U238" s="51">
        <v>41500</v>
      </c>
      <c r="V238" s="71">
        <v>29.69</v>
      </c>
      <c r="W238" s="71">
        <v>15.68</v>
      </c>
      <c r="X238" s="71">
        <v>24.66</v>
      </c>
    </row>
    <row r="239" spans="8:24">
      <c r="H239" s="51">
        <v>40550</v>
      </c>
      <c r="I239" s="71">
        <v>19.46</v>
      </c>
      <c r="J239" s="71">
        <v>13.67</v>
      </c>
      <c r="K239" s="71">
        <v>20.89</v>
      </c>
      <c r="L239" s="71">
        <v>2.0499999999999998</v>
      </c>
      <c r="M239" s="71">
        <v>3.47</v>
      </c>
      <c r="N239" s="71">
        <v>6.65</v>
      </c>
      <c r="O239" s="71">
        <v>1110</v>
      </c>
      <c r="Q239" s="51"/>
      <c r="R239" s="99"/>
      <c r="S239" s="99"/>
      <c r="U239" s="51">
        <v>41507</v>
      </c>
      <c r="V239" s="71">
        <v>29.81</v>
      </c>
      <c r="W239" s="71">
        <v>15.8</v>
      </c>
      <c r="X239" s="71">
        <v>24.87</v>
      </c>
    </row>
    <row r="240" spans="8:24">
      <c r="H240" s="51">
        <v>40557</v>
      </c>
      <c r="I240" s="71">
        <v>19.989999999999998</v>
      </c>
      <c r="J240" s="71">
        <v>13.86</v>
      </c>
      <c r="K240" s="71">
        <v>21.42</v>
      </c>
      <c r="L240" s="71">
        <v>2.06</v>
      </c>
      <c r="M240" s="71">
        <v>3.49</v>
      </c>
      <c r="N240" s="71">
        <v>6.72</v>
      </c>
      <c r="O240" s="71">
        <v>1114</v>
      </c>
      <c r="Q240" s="51"/>
      <c r="R240" s="99"/>
      <c r="S240" s="99"/>
      <c r="U240" s="51">
        <v>41511</v>
      </c>
      <c r="V240" s="71">
        <v>29.94</v>
      </c>
      <c r="W240" s="71">
        <v>15.89</v>
      </c>
      <c r="X240" s="71">
        <v>24.99</v>
      </c>
    </row>
    <row r="241" spans="8:24">
      <c r="H241" s="51">
        <v>40564</v>
      </c>
      <c r="I241" s="71">
        <v>20.100000000000001</v>
      </c>
      <c r="J241" s="71">
        <v>13.88</v>
      </c>
      <c r="K241" s="71">
        <v>21.26</v>
      </c>
      <c r="L241" s="71">
        <v>2.06</v>
      </c>
      <c r="M241" s="71">
        <v>3.51</v>
      </c>
      <c r="N241" s="71">
        <v>6.75</v>
      </c>
      <c r="O241" s="71">
        <v>1110</v>
      </c>
      <c r="Q241" s="51"/>
      <c r="R241" s="99"/>
      <c r="S241" s="99"/>
      <c r="U241" s="51">
        <v>41521</v>
      </c>
      <c r="V241" s="71">
        <v>30.03</v>
      </c>
      <c r="W241" s="71">
        <v>15.99</v>
      </c>
      <c r="X241" s="71">
        <v>25.17</v>
      </c>
    </row>
    <row r="242" spans="8:24">
      <c r="H242" s="51">
        <v>40571</v>
      </c>
      <c r="I242" s="71">
        <v>20.260000000000002</v>
      </c>
      <c r="J242" s="71">
        <v>14.06</v>
      </c>
      <c r="K242" s="71">
        <v>21.33</v>
      </c>
      <c r="L242" s="71">
        <v>2.0699999999999998</v>
      </c>
      <c r="M242" s="71">
        <v>3.52</v>
      </c>
      <c r="N242" s="71">
        <v>6.84</v>
      </c>
      <c r="O242" s="71">
        <v>1111</v>
      </c>
      <c r="Q242" s="51"/>
      <c r="R242" s="99"/>
      <c r="S242" s="99"/>
      <c r="U242" s="51">
        <v>41528</v>
      </c>
      <c r="V242" s="71">
        <v>30</v>
      </c>
      <c r="W242" s="71">
        <v>16.100000000000001</v>
      </c>
      <c r="X242" s="71">
        <v>25.38</v>
      </c>
    </row>
    <row r="243" spans="8:24">
      <c r="H243" s="51">
        <v>40578</v>
      </c>
      <c r="I243" s="71">
        <v>0</v>
      </c>
      <c r="J243" s="71">
        <v>0</v>
      </c>
      <c r="K243" s="71">
        <v>0</v>
      </c>
      <c r="L243" s="71">
        <v>0</v>
      </c>
      <c r="M243" s="71">
        <v>0</v>
      </c>
      <c r="N243" s="71">
        <v>0</v>
      </c>
      <c r="O243" s="71">
        <v>1112</v>
      </c>
      <c r="Q243" s="51"/>
      <c r="R243" s="99"/>
      <c r="S243" s="99"/>
      <c r="U243" s="51">
        <v>41535</v>
      </c>
      <c r="V243" s="71">
        <v>29.86</v>
      </c>
      <c r="W243" s="71">
        <v>16.059999999999999</v>
      </c>
      <c r="X243" s="71">
        <v>25.56</v>
      </c>
    </row>
    <row r="244" spans="8:24">
      <c r="H244" s="51">
        <v>40585</v>
      </c>
      <c r="I244" s="71">
        <v>21.16</v>
      </c>
      <c r="J244" s="71">
        <v>14.65</v>
      </c>
      <c r="K244" s="71">
        <v>22.27</v>
      </c>
      <c r="L244" s="71">
        <v>2.09</v>
      </c>
      <c r="M244" s="71">
        <v>3.54</v>
      </c>
      <c r="N244" s="71">
        <v>7.02</v>
      </c>
      <c r="O244" s="71">
        <v>1114</v>
      </c>
      <c r="Q244" s="51"/>
      <c r="R244" s="99"/>
      <c r="S244" s="99"/>
      <c r="U244" s="51">
        <v>41542</v>
      </c>
      <c r="V244" s="71">
        <v>29.6</v>
      </c>
      <c r="W244" s="71">
        <v>16.02</v>
      </c>
      <c r="X244" s="71">
        <v>25.45</v>
      </c>
    </row>
    <row r="245" spans="8:24">
      <c r="H245" s="51">
        <v>40592</v>
      </c>
      <c r="I245" s="71">
        <v>21.35</v>
      </c>
      <c r="J245" s="71">
        <v>14.7</v>
      </c>
      <c r="K245" s="71">
        <v>22.21</v>
      </c>
      <c r="L245" s="71">
        <v>2.09</v>
      </c>
      <c r="M245" s="71">
        <v>3.54</v>
      </c>
      <c r="N245" s="71">
        <v>7.04</v>
      </c>
      <c r="O245" s="71">
        <v>1116</v>
      </c>
      <c r="Q245" s="51"/>
      <c r="R245" s="99"/>
      <c r="S245" s="99"/>
      <c r="U245" s="51">
        <v>41549</v>
      </c>
      <c r="V245" s="71">
        <v>29.31</v>
      </c>
      <c r="W245" s="71">
        <v>16</v>
      </c>
      <c r="X245" s="71">
        <v>25.44</v>
      </c>
    </row>
    <row r="246" spans="8:24">
      <c r="H246" s="51">
        <v>40599</v>
      </c>
      <c r="I246" s="71">
        <v>24.06</v>
      </c>
      <c r="J246" s="71">
        <v>15.04</v>
      </c>
      <c r="K246" s="71">
        <v>22.38</v>
      </c>
      <c r="L246" s="71">
        <v>2.1</v>
      </c>
      <c r="M246" s="71">
        <v>3.52</v>
      </c>
      <c r="N246" s="71">
        <v>7.18</v>
      </c>
      <c r="O246" s="71">
        <v>1130</v>
      </c>
      <c r="Q246" s="51"/>
      <c r="R246" s="99"/>
      <c r="S246" s="99"/>
      <c r="U246" s="51">
        <v>41556</v>
      </c>
      <c r="V246" s="71">
        <v>28.79</v>
      </c>
      <c r="W246" s="71">
        <v>15.93</v>
      </c>
      <c r="X246" s="71">
        <v>25.3</v>
      </c>
    </row>
    <row r="247" spans="8:24">
      <c r="H247" s="51">
        <v>40606</v>
      </c>
      <c r="I247" s="71">
        <v>25</v>
      </c>
      <c r="J247" s="71">
        <v>15.1</v>
      </c>
      <c r="K247" s="71">
        <v>22.54</v>
      </c>
      <c r="L247" s="71">
        <v>2.11</v>
      </c>
      <c r="M247" s="71">
        <v>3.51</v>
      </c>
      <c r="N247" s="71">
        <v>7.17</v>
      </c>
      <c r="O247" s="71">
        <v>1152</v>
      </c>
      <c r="Q247" s="51"/>
      <c r="R247" s="99"/>
      <c r="S247" s="99"/>
      <c r="U247" s="51">
        <v>41563</v>
      </c>
      <c r="V247" s="71">
        <v>28.32</v>
      </c>
      <c r="W247" s="71">
        <v>15.86</v>
      </c>
      <c r="X247" s="71">
        <v>25.2</v>
      </c>
    </row>
    <row r="248" spans="8:24">
      <c r="H248" s="51">
        <v>40613</v>
      </c>
      <c r="I248" s="71">
        <v>25.34</v>
      </c>
      <c r="J248" s="71">
        <v>15.08</v>
      </c>
      <c r="K248" s="71">
        <v>22.64</v>
      </c>
      <c r="L248" s="71">
        <v>2.12</v>
      </c>
      <c r="M248" s="71">
        <v>3.5</v>
      </c>
      <c r="N248" s="71">
        <v>7.1</v>
      </c>
      <c r="O248" s="71">
        <v>1177</v>
      </c>
      <c r="Q248" s="51"/>
      <c r="R248" s="99"/>
      <c r="S248" s="99"/>
      <c r="U248" s="51">
        <v>41570</v>
      </c>
      <c r="V248" s="71">
        <v>27.77</v>
      </c>
      <c r="W248" s="71">
        <v>15.78</v>
      </c>
      <c r="X248" s="71">
        <v>25.14</v>
      </c>
    </row>
    <row r="249" spans="8:24">
      <c r="H249" s="51">
        <v>40620</v>
      </c>
      <c r="I249" s="71">
        <v>25.76</v>
      </c>
      <c r="J249" s="71">
        <v>15</v>
      </c>
      <c r="K249" s="71">
        <v>22.57</v>
      </c>
      <c r="L249" s="71">
        <v>2.11</v>
      </c>
      <c r="M249" s="71">
        <v>3.44</v>
      </c>
      <c r="N249" s="71">
        <v>7.1</v>
      </c>
      <c r="O249" s="71">
        <v>1187</v>
      </c>
      <c r="Q249" s="51"/>
      <c r="R249" s="99"/>
      <c r="S249" s="99"/>
      <c r="U249" s="51">
        <v>41577</v>
      </c>
      <c r="V249" s="71">
        <v>27.29</v>
      </c>
      <c r="W249" s="71">
        <v>15.72</v>
      </c>
      <c r="X249" s="71">
        <v>25.1</v>
      </c>
    </row>
    <row r="250" spans="8:24">
      <c r="H250" s="51">
        <v>40627</v>
      </c>
      <c r="I250" s="71">
        <v>25.67</v>
      </c>
      <c r="J250" s="71">
        <v>15.01</v>
      </c>
      <c r="K250" s="71">
        <v>22.57</v>
      </c>
      <c r="L250" s="71">
        <v>2.13</v>
      </c>
      <c r="M250" s="71">
        <v>3.41</v>
      </c>
      <c r="N250" s="71">
        <v>7.05</v>
      </c>
      <c r="O250" s="71">
        <v>1212</v>
      </c>
      <c r="Q250" s="51"/>
      <c r="R250" s="99"/>
      <c r="S250" s="99"/>
      <c r="U250" s="51">
        <v>41584</v>
      </c>
      <c r="V250" s="71">
        <v>26.87</v>
      </c>
      <c r="W250" s="71">
        <v>15.7</v>
      </c>
      <c r="X250" s="71">
        <v>25.07</v>
      </c>
    </row>
    <row r="251" spans="8:24">
      <c r="H251" s="51">
        <v>40634</v>
      </c>
      <c r="I251" s="71">
        <v>25.81</v>
      </c>
      <c r="J251" s="71">
        <v>15.04</v>
      </c>
      <c r="K251" s="71">
        <v>22.74</v>
      </c>
      <c r="L251" s="71">
        <v>2.14</v>
      </c>
      <c r="M251" s="71">
        <v>3.37</v>
      </c>
      <c r="N251" s="71">
        <v>7.04</v>
      </c>
      <c r="O251" s="71">
        <v>1233</v>
      </c>
      <c r="Q251" s="51"/>
      <c r="R251" s="99"/>
      <c r="S251" s="99"/>
      <c r="U251" s="51">
        <v>41591</v>
      </c>
      <c r="V251" s="71">
        <v>26.54</v>
      </c>
      <c r="W251" s="71">
        <v>15.7</v>
      </c>
      <c r="X251" s="71">
        <v>25.03</v>
      </c>
    </row>
    <row r="252" spans="8:24">
      <c r="H252" s="51">
        <v>40641</v>
      </c>
      <c r="I252" s="71">
        <v>28.09</v>
      </c>
      <c r="J252" s="71">
        <v>15.16</v>
      </c>
      <c r="K252" s="71">
        <v>22.77</v>
      </c>
      <c r="L252" s="71">
        <v>2.17</v>
      </c>
      <c r="M252" s="71">
        <v>3.32</v>
      </c>
      <c r="N252" s="71">
        <v>7</v>
      </c>
      <c r="O252" s="71">
        <v>1239</v>
      </c>
      <c r="Q252" s="51"/>
      <c r="R252" s="99"/>
      <c r="S252" s="99"/>
      <c r="U252" s="51">
        <v>41598</v>
      </c>
      <c r="V252" s="71">
        <v>26.29</v>
      </c>
      <c r="W252" s="71">
        <v>15.79</v>
      </c>
      <c r="X252" s="71">
        <v>25.06</v>
      </c>
    </row>
    <row r="253" spans="8:24">
      <c r="H253" s="51">
        <v>40648</v>
      </c>
      <c r="I253" s="71">
        <v>27.97</v>
      </c>
      <c r="J253" s="71">
        <v>15.13</v>
      </c>
      <c r="K253" s="71">
        <v>23.03</v>
      </c>
      <c r="L253" s="71">
        <v>2.17</v>
      </c>
      <c r="M253" s="71">
        <v>3.31</v>
      </c>
      <c r="N253" s="71">
        <v>6.97</v>
      </c>
      <c r="O253" s="71">
        <v>1242</v>
      </c>
      <c r="Q253" s="51"/>
      <c r="R253" s="99"/>
      <c r="S253" s="99"/>
      <c r="U253" s="51">
        <v>41605</v>
      </c>
      <c r="V253" s="71">
        <v>26.03</v>
      </c>
      <c r="W253" s="71">
        <v>15.9</v>
      </c>
      <c r="X253" s="71">
        <v>25.11</v>
      </c>
    </row>
    <row r="254" spans="8:24">
      <c r="H254" s="51">
        <v>40655</v>
      </c>
      <c r="I254" s="71">
        <v>28.56</v>
      </c>
      <c r="J254" s="71">
        <v>15.1</v>
      </c>
      <c r="K254" s="71">
        <v>23.04</v>
      </c>
      <c r="L254" s="71">
        <v>2.16</v>
      </c>
      <c r="M254" s="71">
        <v>3.28</v>
      </c>
      <c r="N254" s="71">
        <v>6.98</v>
      </c>
      <c r="O254" s="71">
        <v>1253</v>
      </c>
      <c r="Q254" s="51"/>
      <c r="R254" s="99"/>
      <c r="S254" s="99"/>
      <c r="U254" s="51">
        <v>41612</v>
      </c>
      <c r="V254" s="71">
        <v>25.88</v>
      </c>
      <c r="W254" s="71">
        <v>15.98</v>
      </c>
      <c r="X254" s="71">
        <v>25.19</v>
      </c>
    </row>
    <row r="255" spans="8:24">
      <c r="H255" s="51">
        <v>40662</v>
      </c>
      <c r="I255" s="71">
        <v>28.22</v>
      </c>
      <c r="J255" s="71">
        <v>15.14</v>
      </c>
      <c r="K255" s="71">
        <v>23.11</v>
      </c>
      <c r="L255" s="71">
        <v>2.1800000000000002</v>
      </c>
      <c r="M255" s="71">
        <v>3.25</v>
      </c>
      <c r="N255" s="71">
        <v>6.95</v>
      </c>
      <c r="O255" s="71">
        <v>1256</v>
      </c>
      <c r="Q255" s="51"/>
      <c r="R255" s="99"/>
      <c r="S255" s="99"/>
      <c r="U255" s="51">
        <v>41619</v>
      </c>
      <c r="V255" s="71">
        <v>25.79</v>
      </c>
      <c r="W255" s="71">
        <v>15.99</v>
      </c>
      <c r="X255" s="71">
        <v>25.21</v>
      </c>
    </row>
    <row r="256" spans="8:24">
      <c r="H256" s="51">
        <v>40669</v>
      </c>
      <c r="I256" s="71">
        <v>29.04</v>
      </c>
      <c r="J256" s="71">
        <v>15.23</v>
      </c>
      <c r="K256" s="71">
        <v>23.28</v>
      </c>
      <c r="L256" s="71">
        <v>2.1800000000000002</v>
      </c>
      <c r="M256" s="71">
        <v>3.24</v>
      </c>
      <c r="N256" s="71">
        <v>6.99</v>
      </c>
      <c r="O256" s="71">
        <v>1249</v>
      </c>
      <c r="Q256" s="51"/>
      <c r="R256" s="99"/>
      <c r="S256" s="99"/>
      <c r="U256" s="51">
        <v>41626</v>
      </c>
      <c r="V256" s="71">
        <v>25.69</v>
      </c>
      <c r="W256" s="71">
        <v>15.91</v>
      </c>
      <c r="X256" s="71">
        <v>25.26</v>
      </c>
    </row>
    <row r="257" spans="8:24">
      <c r="H257" s="51">
        <v>40676</v>
      </c>
      <c r="I257" s="71">
        <v>29.53</v>
      </c>
      <c r="J257" s="71">
        <v>15.81</v>
      </c>
      <c r="K257" s="71">
        <v>23.54</v>
      </c>
      <c r="L257" s="71">
        <v>2.2000000000000002</v>
      </c>
      <c r="M257" s="71">
        <v>3.2</v>
      </c>
      <c r="N257" s="71">
        <v>7.19</v>
      </c>
      <c r="O257" s="71">
        <v>1250</v>
      </c>
      <c r="Q257" s="51"/>
      <c r="R257" s="99"/>
      <c r="S257" s="99"/>
      <c r="U257" s="51">
        <v>41633</v>
      </c>
      <c r="V257" s="71">
        <v>25.5</v>
      </c>
      <c r="W257" s="71">
        <v>15.81</v>
      </c>
      <c r="X257" s="71">
        <v>25.22</v>
      </c>
    </row>
    <row r="258" spans="8:24">
      <c r="H258" s="51">
        <v>40683</v>
      </c>
      <c r="I258" s="71">
        <v>31.82</v>
      </c>
      <c r="J258" s="71">
        <v>16.32</v>
      </c>
      <c r="K258" s="71">
        <v>23.43</v>
      </c>
      <c r="L258" s="71">
        <v>2.2200000000000002</v>
      </c>
      <c r="M258" s="71">
        <v>3.17</v>
      </c>
      <c r="N258" s="71">
        <v>7.36</v>
      </c>
      <c r="O258" s="71">
        <v>1248</v>
      </c>
      <c r="Q258" s="51"/>
      <c r="R258" s="99"/>
      <c r="S258" s="99"/>
      <c r="U258" s="51">
        <v>41640</v>
      </c>
      <c r="V258" s="71">
        <v>25.3</v>
      </c>
      <c r="W258" s="71">
        <v>15.63</v>
      </c>
      <c r="X258" s="71">
        <v>25.15</v>
      </c>
    </row>
    <row r="259" spans="8:24">
      <c r="H259" s="51">
        <v>40690</v>
      </c>
      <c r="I259" s="71">
        <v>32.340000000000003</v>
      </c>
      <c r="J259" s="71">
        <v>16.89</v>
      </c>
      <c r="K259" s="71">
        <v>24.34</v>
      </c>
      <c r="L259" s="71">
        <v>2.23</v>
      </c>
      <c r="M259" s="71">
        <v>3.18</v>
      </c>
      <c r="N259" s="71">
        <v>7.58</v>
      </c>
      <c r="O259" s="71">
        <v>1248</v>
      </c>
      <c r="Q259" s="51"/>
      <c r="R259" s="99"/>
      <c r="S259" s="99"/>
      <c r="U259" s="51">
        <v>41647</v>
      </c>
      <c r="V259" s="71">
        <v>24.95</v>
      </c>
      <c r="W259" s="71">
        <v>15.11</v>
      </c>
      <c r="X259" s="71">
        <v>24.89</v>
      </c>
    </row>
    <row r="260" spans="8:24">
      <c r="H260" s="51">
        <v>40697</v>
      </c>
      <c r="I260" s="71">
        <v>34.06</v>
      </c>
      <c r="J260" s="71">
        <v>17.829999999999998</v>
      </c>
      <c r="K260" s="71">
        <v>25.53</v>
      </c>
      <c r="L260" s="71">
        <v>2.25</v>
      </c>
      <c r="M260" s="71">
        <v>3.18</v>
      </c>
      <c r="N260" s="71">
        <v>7.92</v>
      </c>
      <c r="O260" s="71">
        <v>1264</v>
      </c>
      <c r="Q260" s="51"/>
      <c r="R260" s="99"/>
      <c r="S260" s="99"/>
      <c r="U260" s="51">
        <v>41654</v>
      </c>
      <c r="V260" s="71">
        <v>24.33</v>
      </c>
      <c r="W260" s="71">
        <v>14.38</v>
      </c>
      <c r="X260" s="71">
        <v>24.44</v>
      </c>
    </row>
    <row r="261" spans="8:24">
      <c r="H261" s="51">
        <v>40704</v>
      </c>
      <c r="I261" s="71">
        <v>36.25</v>
      </c>
      <c r="J261" s="71">
        <v>18.05</v>
      </c>
      <c r="K261" s="71">
        <v>26.29</v>
      </c>
      <c r="L261" s="71">
        <v>2.2799999999999998</v>
      </c>
      <c r="M261" s="71">
        <v>3.19</v>
      </c>
      <c r="N261" s="71">
        <v>7.91</v>
      </c>
      <c r="O261" s="71">
        <v>1294</v>
      </c>
      <c r="Q261" s="51"/>
      <c r="R261" s="99"/>
      <c r="S261" s="99"/>
      <c r="U261" s="51">
        <v>41661</v>
      </c>
      <c r="V261" s="71">
        <v>23.81</v>
      </c>
      <c r="W261" s="71">
        <v>13.73</v>
      </c>
      <c r="X261" s="71">
        <v>23.84</v>
      </c>
    </row>
    <row r="262" spans="8:24">
      <c r="H262" s="51">
        <v>40711</v>
      </c>
      <c r="I262" s="71">
        <v>36.840000000000003</v>
      </c>
      <c r="J262" s="71">
        <v>18.71</v>
      </c>
      <c r="K262" s="71">
        <v>26.71</v>
      </c>
      <c r="L262" s="71">
        <v>2.29</v>
      </c>
      <c r="M262" s="71">
        <v>3.18</v>
      </c>
      <c r="N262" s="71">
        <v>8.18</v>
      </c>
      <c r="O262" s="71">
        <v>1308</v>
      </c>
      <c r="Q262" s="51"/>
      <c r="R262" s="99"/>
      <c r="S262" s="99"/>
      <c r="U262" s="51">
        <v>41668</v>
      </c>
      <c r="V262" s="71">
        <v>23.43</v>
      </c>
      <c r="W262" s="71">
        <v>13.43</v>
      </c>
      <c r="X262" s="71">
        <v>23.54</v>
      </c>
    </row>
    <row r="263" spans="8:24">
      <c r="H263" s="51">
        <v>40718</v>
      </c>
      <c r="I263" s="71">
        <v>39.22</v>
      </c>
      <c r="J263" s="71">
        <v>19.61</v>
      </c>
      <c r="K263" s="71">
        <v>28.08</v>
      </c>
      <c r="L263" s="71">
        <v>2.31</v>
      </c>
      <c r="M263" s="71">
        <v>3.21</v>
      </c>
      <c r="N263" s="71">
        <v>8.48</v>
      </c>
      <c r="O263" s="71">
        <v>1355</v>
      </c>
      <c r="Q263" s="51"/>
      <c r="R263" s="99"/>
      <c r="S263" s="99"/>
      <c r="U263" s="51">
        <v>41677</v>
      </c>
      <c r="V263" s="71">
        <v>23.31</v>
      </c>
      <c r="W263" s="71">
        <v>13.34</v>
      </c>
      <c r="X263" s="71">
        <v>23.37</v>
      </c>
    </row>
    <row r="264" spans="8:24">
      <c r="H264" s="51">
        <v>40725</v>
      </c>
      <c r="I264" s="71">
        <v>39.340000000000003</v>
      </c>
      <c r="J264" s="71">
        <v>19.739999999999998</v>
      </c>
      <c r="K264" s="71">
        <v>28.71</v>
      </c>
      <c r="L264" s="71">
        <v>2.33</v>
      </c>
      <c r="M264" s="71">
        <v>3.22</v>
      </c>
      <c r="N264" s="71">
        <v>8.4600000000000009</v>
      </c>
      <c r="O264" s="71">
        <v>1392</v>
      </c>
      <c r="Q264" s="51"/>
      <c r="R264" s="99"/>
      <c r="S264" s="99"/>
      <c r="U264" s="51">
        <v>41682</v>
      </c>
      <c r="V264" s="71">
        <v>23.2</v>
      </c>
      <c r="W264" s="71">
        <v>13.23</v>
      </c>
      <c r="X264" s="71">
        <v>23.19</v>
      </c>
    </row>
    <row r="265" spans="8:24">
      <c r="H265" s="51">
        <v>40732</v>
      </c>
      <c r="I265" s="71">
        <v>40.96</v>
      </c>
      <c r="J265" s="71">
        <v>19.8</v>
      </c>
      <c r="K265" s="71">
        <v>29.02</v>
      </c>
      <c r="L265" s="71">
        <v>2.34</v>
      </c>
      <c r="M265" s="71">
        <v>3.23</v>
      </c>
      <c r="N265" s="71">
        <v>8.4499999999999993</v>
      </c>
      <c r="O265" s="71">
        <v>1400</v>
      </c>
      <c r="Q265" s="51"/>
      <c r="R265" s="99"/>
      <c r="S265" s="99"/>
      <c r="U265" s="51">
        <v>41689</v>
      </c>
      <c r="V265" s="71">
        <v>23.2</v>
      </c>
      <c r="W265" s="71">
        <v>13.06</v>
      </c>
      <c r="X265" s="71">
        <v>22.86</v>
      </c>
    </row>
    <row r="266" spans="8:24">
      <c r="H266" s="51">
        <v>40739</v>
      </c>
      <c r="I266" s="71">
        <v>40.85</v>
      </c>
      <c r="J266" s="71">
        <v>19.8</v>
      </c>
      <c r="K266" s="71">
        <v>29.8</v>
      </c>
      <c r="L266" s="71">
        <v>2.35</v>
      </c>
      <c r="M266" s="71">
        <v>3.28</v>
      </c>
      <c r="N266" s="71">
        <v>8.43</v>
      </c>
      <c r="O266" s="71">
        <v>1410</v>
      </c>
      <c r="Q266" s="51"/>
      <c r="R266" s="99"/>
      <c r="S266" s="99"/>
      <c r="U266" s="51">
        <v>41696</v>
      </c>
      <c r="V266" s="71">
        <v>23.18</v>
      </c>
      <c r="W266" s="71">
        <v>12.79</v>
      </c>
      <c r="X266" s="71">
        <v>22.51</v>
      </c>
    </row>
    <row r="267" spans="8:24">
      <c r="H267" s="51">
        <v>40746</v>
      </c>
      <c r="I267" s="71">
        <v>40.6</v>
      </c>
      <c r="J267" s="71">
        <v>19.46</v>
      </c>
      <c r="K267" s="71">
        <v>29.8</v>
      </c>
      <c r="L267" s="71">
        <v>2.36</v>
      </c>
      <c r="M267" s="71">
        <v>3.3</v>
      </c>
      <c r="N267" s="71">
        <v>8.24</v>
      </c>
      <c r="O267" s="71">
        <v>1430</v>
      </c>
      <c r="Q267" s="51"/>
      <c r="R267" s="99"/>
      <c r="S267" s="99"/>
      <c r="U267" s="51">
        <v>41703</v>
      </c>
      <c r="V267" s="71">
        <v>23.05</v>
      </c>
      <c r="W267" s="71">
        <v>12.51</v>
      </c>
      <c r="X267" s="71">
        <v>22.15</v>
      </c>
    </row>
    <row r="268" spans="8:24">
      <c r="H268" s="51">
        <v>40753</v>
      </c>
      <c r="I268" s="71">
        <v>40.909999999999997</v>
      </c>
      <c r="J268" s="71">
        <v>19.29</v>
      </c>
      <c r="K268" s="71">
        <v>29.74</v>
      </c>
      <c r="L268" s="71">
        <v>2.4</v>
      </c>
      <c r="M268" s="71">
        <v>3.36</v>
      </c>
      <c r="N268" s="71">
        <v>8.02</v>
      </c>
      <c r="O268" s="71">
        <v>1448</v>
      </c>
      <c r="Q268" s="51"/>
      <c r="R268" s="99"/>
      <c r="S268" s="99"/>
      <c r="U268" s="51">
        <v>41710</v>
      </c>
      <c r="V268" s="71">
        <v>22.84</v>
      </c>
      <c r="W268" s="71">
        <v>12.19</v>
      </c>
      <c r="X268" s="71">
        <v>21.75</v>
      </c>
    </row>
    <row r="269" spans="8:24">
      <c r="H269" s="51">
        <v>40760</v>
      </c>
      <c r="I269" s="71">
        <v>38.56</v>
      </c>
      <c r="J269" s="71">
        <v>19.27</v>
      </c>
      <c r="K269" s="71">
        <v>29.55</v>
      </c>
      <c r="L269" s="71">
        <v>2.41</v>
      </c>
      <c r="M269" s="71">
        <v>3.35</v>
      </c>
      <c r="N269" s="71">
        <v>8.0399999999999991</v>
      </c>
      <c r="O269" s="71">
        <v>1478</v>
      </c>
      <c r="Q269" s="51"/>
      <c r="R269" s="99"/>
      <c r="S269" s="99"/>
      <c r="U269" s="51">
        <v>41717</v>
      </c>
      <c r="V269" s="71">
        <v>22.67</v>
      </c>
      <c r="W269" s="71">
        <v>11.91</v>
      </c>
      <c r="X269" s="71">
        <v>21.27</v>
      </c>
    </row>
    <row r="270" spans="8:24">
      <c r="H270" s="51">
        <v>40767</v>
      </c>
      <c r="I270" s="71">
        <v>36.25</v>
      </c>
      <c r="J270" s="71">
        <v>19.77</v>
      </c>
      <c r="K270" s="71">
        <v>28.91</v>
      </c>
      <c r="L270" s="71">
        <v>2.42</v>
      </c>
      <c r="M270" s="71">
        <v>3.38</v>
      </c>
      <c r="N270" s="71">
        <v>8.15</v>
      </c>
      <c r="O270" s="71">
        <v>1498</v>
      </c>
      <c r="Q270" s="51"/>
      <c r="R270" s="99"/>
      <c r="S270" s="99"/>
      <c r="U270" s="51">
        <v>41724</v>
      </c>
      <c r="V270" s="71">
        <v>22.47</v>
      </c>
      <c r="W270" s="71">
        <v>11.59</v>
      </c>
      <c r="X270" s="71">
        <v>20.8</v>
      </c>
    </row>
    <row r="271" spans="8:24">
      <c r="H271" s="51">
        <v>40774</v>
      </c>
      <c r="I271" s="71">
        <v>39.99</v>
      </c>
      <c r="J271" s="71">
        <v>19.63</v>
      </c>
      <c r="K271" s="71">
        <v>29.93</v>
      </c>
      <c r="L271" s="71">
        <v>2.42</v>
      </c>
      <c r="M271" s="71">
        <v>3.37</v>
      </c>
      <c r="N271" s="71">
        <v>8.11</v>
      </c>
      <c r="O271" s="71">
        <v>1499</v>
      </c>
      <c r="Q271" s="51"/>
      <c r="R271" s="99"/>
      <c r="S271" s="99"/>
      <c r="U271" s="51">
        <v>41731</v>
      </c>
      <c r="V271" s="71">
        <v>22.24</v>
      </c>
      <c r="W271" s="71">
        <v>11.35</v>
      </c>
      <c r="X271" s="71">
        <v>20.350000000000001</v>
      </c>
    </row>
    <row r="272" spans="8:24">
      <c r="H272" s="51">
        <v>40781</v>
      </c>
      <c r="I272" s="71">
        <v>40.299999999999997</v>
      </c>
      <c r="J272" s="71">
        <v>19.68</v>
      </c>
      <c r="K272" s="71">
        <v>30.05</v>
      </c>
      <c r="L272" s="71">
        <v>2.44</v>
      </c>
      <c r="M272" s="71">
        <v>3.37</v>
      </c>
      <c r="N272" s="71">
        <v>8.06</v>
      </c>
      <c r="O272" s="71">
        <v>1496</v>
      </c>
      <c r="Q272" s="51"/>
      <c r="R272" s="99"/>
      <c r="S272" s="99"/>
      <c r="U272" s="51">
        <v>41738</v>
      </c>
      <c r="V272" s="71">
        <v>22.04</v>
      </c>
      <c r="W272" s="71">
        <v>11.21</v>
      </c>
      <c r="X272" s="71">
        <v>19.940000000000001</v>
      </c>
    </row>
    <row r="273" spans="8:24">
      <c r="H273" s="51">
        <v>40788</v>
      </c>
      <c r="I273" s="71">
        <v>41.17</v>
      </c>
      <c r="J273" s="71">
        <v>19.920000000000002</v>
      </c>
      <c r="K273" s="71">
        <v>30.23</v>
      </c>
      <c r="L273" s="71">
        <v>2.46</v>
      </c>
      <c r="M273" s="71">
        <v>3.39</v>
      </c>
      <c r="N273" s="71">
        <v>8.08</v>
      </c>
      <c r="O273" s="71">
        <v>1507</v>
      </c>
      <c r="Q273" s="51"/>
      <c r="R273" s="99"/>
      <c r="S273" s="99"/>
      <c r="U273" s="51">
        <v>41745</v>
      </c>
      <c r="V273" s="71">
        <v>21.79</v>
      </c>
      <c r="W273" s="71">
        <v>11.05</v>
      </c>
      <c r="X273" s="71">
        <v>19.59</v>
      </c>
    </row>
    <row r="274" spans="8:24">
      <c r="H274" s="51">
        <v>40795</v>
      </c>
      <c r="I274" s="71">
        <v>41.73</v>
      </c>
      <c r="J274" s="71">
        <v>19.920000000000002</v>
      </c>
      <c r="K274" s="71">
        <v>30.41</v>
      </c>
      <c r="L274" s="71">
        <v>2.48</v>
      </c>
      <c r="M274" s="71">
        <v>3.4</v>
      </c>
      <c r="N274" s="71">
        <v>8.02</v>
      </c>
      <c r="O274" s="71">
        <v>1498</v>
      </c>
      <c r="Q274" s="51"/>
      <c r="R274" s="99"/>
      <c r="S274" s="99"/>
      <c r="U274" s="51">
        <v>41759</v>
      </c>
      <c r="V274" s="71">
        <v>21.52</v>
      </c>
      <c r="W274" s="71">
        <v>11</v>
      </c>
      <c r="X274" s="71">
        <v>19.25</v>
      </c>
    </row>
    <row r="275" spans="8:24">
      <c r="H275" s="51">
        <v>40802</v>
      </c>
      <c r="I275" s="71">
        <v>40.46</v>
      </c>
      <c r="J275" s="71">
        <v>19.78</v>
      </c>
      <c r="K275" s="71">
        <v>29.95</v>
      </c>
      <c r="L275" s="71">
        <v>2.5099999999999998</v>
      </c>
      <c r="M275" s="71">
        <v>3.39</v>
      </c>
      <c r="N275" s="71">
        <v>7.87</v>
      </c>
      <c r="O275" s="71">
        <v>1499</v>
      </c>
      <c r="Q275" s="51"/>
      <c r="R275" s="99"/>
      <c r="S275" s="99"/>
      <c r="U275" s="51">
        <v>41766</v>
      </c>
      <c r="V275" s="71">
        <v>21.89</v>
      </c>
      <c r="W275" s="71">
        <v>11.68</v>
      </c>
      <c r="X275" s="71">
        <v>19.5</v>
      </c>
    </row>
    <row r="276" spans="8:24">
      <c r="H276" s="51">
        <v>40809</v>
      </c>
      <c r="I276" s="71">
        <v>42.41</v>
      </c>
      <c r="J276" s="71">
        <v>19.63</v>
      </c>
      <c r="K276" s="71">
        <v>29.04</v>
      </c>
      <c r="L276" s="71">
        <v>2.58</v>
      </c>
      <c r="M276" s="71">
        <v>3.38</v>
      </c>
      <c r="N276" s="71">
        <v>7.61</v>
      </c>
      <c r="O276" s="71">
        <v>1512</v>
      </c>
      <c r="Q276" s="51"/>
      <c r="R276" s="99"/>
      <c r="S276" s="99"/>
      <c r="U276" s="51">
        <v>41773</v>
      </c>
      <c r="V276" s="71">
        <v>22.75</v>
      </c>
      <c r="W276" s="71">
        <v>12.87</v>
      </c>
      <c r="X276" s="71">
        <v>20.8</v>
      </c>
    </row>
    <row r="277" spans="8:24">
      <c r="H277" s="51">
        <v>40816</v>
      </c>
      <c r="I277" s="71">
        <v>40.840000000000003</v>
      </c>
      <c r="J277" s="71">
        <v>19.149999999999999</v>
      </c>
      <c r="K277" s="71">
        <v>29.79</v>
      </c>
      <c r="L277" s="71">
        <v>2.58</v>
      </c>
      <c r="M277" s="71">
        <v>3.36</v>
      </c>
      <c r="N277" s="71">
        <v>7.43</v>
      </c>
      <c r="O277" s="71">
        <v>1510</v>
      </c>
      <c r="Q277" s="51"/>
      <c r="R277" s="99"/>
      <c r="S277" s="99"/>
      <c r="U277" s="51">
        <v>41780</v>
      </c>
      <c r="V277" s="71">
        <v>23.51</v>
      </c>
      <c r="W277" s="71">
        <v>13.33</v>
      </c>
      <c r="X277" s="71">
        <v>21.47</v>
      </c>
    </row>
    <row r="278" spans="8:24">
      <c r="H278" s="51">
        <v>40823</v>
      </c>
      <c r="I278" s="71">
        <v>0</v>
      </c>
      <c r="J278" s="71">
        <v>0</v>
      </c>
      <c r="K278" s="71">
        <v>0</v>
      </c>
      <c r="L278" s="71">
        <v>0</v>
      </c>
      <c r="M278" s="71">
        <v>0</v>
      </c>
      <c r="N278" s="71">
        <v>0</v>
      </c>
      <c r="O278" s="71">
        <v>1512</v>
      </c>
      <c r="Q278" s="51"/>
      <c r="R278" s="99"/>
      <c r="S278" s="99"/>
      <c r="U278" s="51">
        <v>41787</v>
      </c>
      <c r="V278" s="71">
        <v>23.81</v>
      </c>
      <c r="W278" s="71">
        <v>13.29</v>
      </c>
      <c r="X278" s="71">
        <v>21.67</v>
      </c>
    </row>
    <row r="279" spans="8:24">
      <c r="H279" s="51">
        <v>40830</v>
      </c>
      <c r="I279" s="71">
        <v>37.64</v>
      </c>
      <c r="J279" s="71">
        <v>18.75</v>
      </c>
      <c r="K279" s="71">
        <v>29.24</v>
      </c>
      <c r="L279" s="71">
        <v>2.54</v>
      </c>
      <c r="M279" s="71">
        <v>3.31</v>
      </c>
      <c r="N279" s="71">
        <v>7.38</v>
      </c>
      <c r="O279" s="71">
        <v>1511</v>
      </c>
      <c r="Q279" s="51"/>
      <c r="R279" s="99"/>
      <c r="S279" s="99"/>
      <c r="U279" s="51">
        <v>41793</v>
      </c>
      <c r="V279" s="71">
        <v>23.85</v>
      </c>
      <c r="W279" s="71">
        <v>13.15</v>
      </c>
      <c r="X279" s="71">
        <v>21.71</v>
      </c>
    </row>
    <row r="280" spans="8:24">
      <c r="H280" s="51">
        <v>40837</v>
      </c>
      <c r="I280" s="71">
        <v>36.86</v>
      </c>
      <c r="J280" s="71">
        <v>17.87</v>
      </c>
      <c r="K280" s="71">
        <v>29.31</v>
      </c>
      <c r="L280" s="71">
        <v>2.5099999999999998</v>
      </c>
      <c r="M280" s="71">
        <v>3.26</v>
      </c>
      <c r="N280" s="71">
        <v>7.11</v>
      </c>
      <c r="O280" s="71">
        <v>1503</v>
      </c>
      <c r="Q280" s="51"/>
      <c r="R280" s="99"/>
      <c r="S280" s="99"/>
      <c r="U280" s="51">
        <v>41800</v>
      </c>
      <c r="V280" s="71">
        <v>23.86</v>
      </c>
      <c r="W280" s="71">
        <v>13.12</v>
      </c>
      <c r="X280" s="71">
        <v>21.74</v>
      </c>
    </row>
    <row r="281" spans="8:24">
      <c r="H281" s="51">
        <v>40844</v>
      </c>
      <c r="I281" s="71">
        <v>33.92</v>
      </c>
      <c r="J281" s="71">
        <v>17.489999999999998</v>
      </c>
      <c r="K281" s="71">
        <v>27.62</v>
      </c>
      <c r="L281" s="71">
        <v>2.4900000000000002</v>
      </c>
      <c r="M281" s="71">
        <v>3.27</v>
      </c>
      <c r="N281" s="71">
        <v>7.04</v>
      </c>
      <c r="O281" s="71">
        <v>1464</v>
      </c>
      <c r="Q281" s="51"/>
      <c r="R281" s="99"/>
      <c r="S281" s="99"/>
      <c r="U281" s="51">
        <v>41807</v>
      </c>
      <c r="V281" s="71">
        <v>23.82</v>
      </c>
      <c r="W281" s="71">
        <v>13.03</v>
      </c>
      <c r="X281" s="71">
        <v>21.69</v>
      </c>
    </row>
    <row r="282" spans="8:24">
      <c r="H282" s="51">
        <v>40851</v>
      </c>
      <c r="I282" s="71">
        <v>33.130000000000003</v>
      </c>
      <c r="J282" s="71">
        <v>16.93</v>
      </c>
      <c r="K282" s="71">
        <v>26.88</v>
      </c>
      <c r="L282" s="71">
        <v>2.4300000000000002</v>
      </c>
      <c r="M282" s="71">
        <v>3.28</v>
      </c>
      <c r="N282" s="71">
        <v>6.96</v>
      </c>
      <c r="O282" s="71">
        <v>1456</v>
      </c>
      <c r="Q282" s="51"/>
      <c r="R282" s="99"/>
      <c r="S282" s="99"/>
      <c r="U282" s="51">
        <v>41814</v>
      </c>
      <c r="V282" s="71">
        <v>23.63</v>
      </c>
      <c r="W282" s="71">
        <v>12.94</v>
      </c>
      <c r="X282" s="71">
        <v>21.6</v>
      </c>
    </row>
    <row r="283" spans="8:24">
      <c r="H283" s="51">
        <v>40858</v>
      </c>
      <c r="I283" s="71">
        <v>29.85</v>
      </c>
      <c r="J283" s="71">
        <v>16.8</v>
      </c>
      <c r="K283" s="71">
        <v>26.8</v>
      </c>
      <c r="L283" s="71">
        <v>2.38</v>
      </c>
      <c r="M283" s="71">
        <v>3.22</v>
      </c>
      <c r="N283" s="71">
        <v>7.05</v>
      </c>
      <c r="O283" s="71">
        <v>1436</v>
      </c>
      <c r="Q283" s="51"/>
      <c r="R283" s="99"/>
      <c r="S283" s="99"/>
      <c r="U283" s="51">
        <v>41822</v>
      </c>
      <c r="V283" s="71">
        <v>23.51</v>
      </c>
      <c r="W283" s="71">
        <v>12.87</v>
      </c>
      <c r="X283" s="71">
        <v>21.55</v>
      </c>
    </row>
    <row r="284" spans="8:24">
      <c r="H284" s="51">
        <v>40865</v>
      </c>
      <c r="I284" s="71">
        <v>30.5</v>
      </c>
      <c r="J284" s="71">
        <v>16.63</v>
      </c>
      <c r="K284" s="71">
        <v>26.32</v>
      </c>
      <c r="L284" s="71">
        <v>2.4300000000000002</v>
      </c>
      <c r="M284" s="71">
        <v>3.21</v>
      </c>
      <c r="N284" s="71">
        <v>6.83</v>
      </c>
      <c r="O284" s="71">
        <v>1405</v>
      </c>
      <c r="Q284" s="51"/>
      <c r="R284" s="99"/>
      <c r="S284" s="99"/>
      <c r="U284" s="51">
        <v>41829</v>
      </c>
      <c r="V284" s="71">
        <v>23.35</v>
      </c>
      <c r="W284" s="71">
        <v>12.93</v>
      </c>
      <c r="X284" s="71">
        <v>21.56</v>
      </c>
    </row>
    <row r="285" spans="8:24">
      <c r="H285" s="51">
        <v>40872</v>
      </c>
      <c r="I285" s="71">
        <v>29.61</v>
      </c>
      <c r="J285" s="71">
        <v>16.559999999999999</v>
      </c>
      <c r="K285" s="71">
        <v>26.1</v>
      </c>
      <c r="L285" s="71">
        <v>2.4</v>
      </c>
      <c r="M285" s="71">
        <v>3.17</v>
      </c>
      <c r="N285" s="71">
        <v>6.89</v>
      </c>
      <c r="O285" s="71">
        <v>1385</v>
      </c>
      <c r="Q285" s="51"/>
      <c r="R285" s="99"/>
      <c r="S285" s="99"/>
      <c r="U285" s="51">
        <v>41836</v>
      </c>
      <c r="V285" s="71">
        <v>23.51</v>
      </c>
      <c r="W285" s="71">
        <v>13.41</v>
      </c>
      <c r="X285" s="71">
        <v>21.9</v>
      </c>
    </row>
    <row r="286" spans="8:24">
      <c r="H286" s="51">
        <v>40879</v>
      </c>
      <c r="I286" s="71">
        <v>28.49</v>
      </c>
      <c r="J286" s="71">
        <v>16.420000000000002</v>
      </c>
      <c r="K286" s="71">
        <v>25.78</v>
      </c>
      <c r="L286" s="71">
        <v>2.37</v>
      </c>
      <c r="M286" s="71">
        <v>3.13</v>
      </c>
      <c r="N286" s="71">
        <v>6.92</v>
      </c>
      <c r="O286" s="71">
        <v>1367</v>
      </c>
      <c r="Q286" s="51"/>
      <c r="R286" s="99"/>
      <c r="S286" s="99"/>
      <c r="U286" s="51">
        <v>41843</v>
      </c>
      <c r="V286" s="71">
        <v>23.64</v>
      </c>
      <c r="W286" s="71">
        <v>13.63</v>
      </c>
      <c r="X286" s="71">
        <v>22.13</v>
      </c>
    </row>
    <row r="287" spans="8:24">
      <c r="H287" s="51">
        <v>40886</v>
      </c>
      <c r="I287" s="71">
        <v>28.12</v>
      </c>
      <c r="J287" s="71">
        <v>16.579999999999998</v>
      </c>
      <c r="K287" s="71">
        <v>25.77</v>
      </c>
      <c r="L287" s="71">
        <v>2.36</v>
      </c>
      <c r="M287" s="71">
        <v>3.09</v>
      </c>
      <c r="N287" s="71">
        <v>7.03</v>
      </c>
      <c r="O287" s="71">
        <v>1380</v>
      </c>
      <c r="Q287" s="51"/>
      <c r="R287" s="99"/>
      <c r="S287" s="99"/>
      <c r="U287" s="51">
        <v>41850</v>
      </c>
      <c r="V287" s="71">
        <v>23.75</v>
      </c>
      <c r="W287" s="71">
        <v>13.85</v>
      </c>
      <c r="X287" s="71">
        <v>22.4</v>
      </c>
    </row>
    <row r="288" spans="8:24">
      <c r="H288" s="51">
        <v>40893</v>
      </c>
      <c r="I288" s="71">
        <v>28.69</v>
      </c>
      <c r="J288" s="71">
        <v>16.920000000000002</v>
      </c>
      <c r="K288" s="71">
        <v>26.17</v>
      </c>
      <c r="L288" s="71">
        <v>2.36</v>
      </c>
      <c r="M288" s="71">
        <v>3.12</v>
      </c>
      <c r="N288" s="71">
        <v>7.18</v>
      </c>
      <c r="O288" s="71">
        <v>1363</v>
      </c>
      <c r="Q288" s="51"/>
      <c r="R288" s="99"/>
      <c r="S288" s="99"/>
      <c r="U288" s="51">
        <v>41857</v>
      </c>
      <c r="V288" s="71">
        <v>23.94</v>
      </c>
      <c r="W288" s="71">
        <v>14.13</v>
      </c>
      <c r="X288" s="71">
        <v>22.69</v>
      </c>
    </row>
    <row r="289" spans="8:24">
      <c r="H289" s="51">
        <v>40900</v>
      </c>
      <c r="I289" s="71">
        <v>28.95</v>
      </c>
      <c r="J289" s="71">
        <v>17.14</v>
      </c>
      <c r="K289" s="71">
        <v>25.99</v>
      </c>
      <c r="L289" s="71">
        <v>2.33</v>
      </c>
      <c r="M289" s="71">
        <v>3.08</v>
      </c>
      <c r="N289" s="71">
        <v>7.34</v>
      </c>
      <c r="O289" s="71">
        <v>1371</v>
      </c>
      <c r="Q289" s="51"/>
      <c r="R289" s="99"/>
      <c r="S289" s="99"/>
      <c r="U289" s="51">
        <v>41864</v>
      </c>
      <c r="V289" s="71">
        <v>24.12</v>
      </c>
      <c r="W289" s="71">
        <v>14.43</v>
      </c>
      <c r="X289" s="71">
        <v>23.04</v>
      </c>
    </row>
    <row r="290" spans="8:24">
      <c r="H290" s="51">
        <v>40907</v>
      </c>
      <c r="I290" s="71">
        <v>28.92</v>
      </c>
      <c r="J290" s="71">
        <v>17.25</v>
      </c>
      <c r="K290" s="71">
        <v>26.58</v>
      </c>
      <c r="L290" s="71">
        <v>2.33</v>
      </c>
      <c r="M290" s="71">
        <v>3.07</v>
      </c>
      <c r="N290" s="71">
        <v>7.39</v>
      </c>
      <c r="O290" s="71">
        <v>1367</v>
      </c>
      <c r="Q290" s="51"/>
      <c r="R290" s="99"/>
      <c r="S290" s="99"/>
      <c r="U290" s="51">
        <v>41871</v>
      </c>
      <c r="V290" s="71">
        <v>24.44</v>
      </c>
      <c r="W290" s="71">
        <v>14.75</v>
      </c>
      <c r="X290" s="71">
        <v>23.43</v>
      </c>
    </row>
    <row r="291" spans="8:24">
      <c r="H291" s="51">
        <v>40914</v>
      </c>
      <c r="I291" s="71">
        <v>28.86</v>
      </c>
      <c r="J291" s="71">
        <v>17.420000000000002</v>
      </c>
      <c r="K291" s="71">
        <v>26.32</v>
      </c>
      <c r="L291" s="71">
        <v>2.33</v>
      </c>
      <c r="M291" s="71">
        <v>3.11</v>
      </c>
      <c r="N291" s="71">
        <v>7.48</v>
      </c>
      <c r="O291" s="71">
        <v>1377</v>
      </c>
      <c r="Q291" s="51"/>
      <c r="R291" s="99"/>
      <c r="S291" s="99"/>
      <c r="U291" s="139">
        <v>41878</v>
      </c>
      <c r="V291" s="71">
        <v>24.66</v>
      </c>
      <c r="W291" s="71">
        <v>14.94</v>
      </c>
      <c r="X291" s="71">
        <v>23.74</v>
      </c>
    </row>
    <row r="292" spans="8:24">
      <c r="H292" s="51">
        <v>40921</v>
      </c>
      <c r="I292" s="71">
        <v>29.77</v>
      </c>
      <c r="J292" s="71">
        <v>17.55</v>
      </c>
      <c r="K292" s="71">
        <v>26.46</v>
      </c>
      <c r="L292" s="71">
        <v>2.34</v>
      </c>
      <c r="M292" s="71">
        <v>3.12</v>
      </c>
      <c r="N292" s="71">
        <v>7.5</v>
      </c>
      <c r="O292" s="71">
        <v>1378</v>
      </c>
      <c r="Q292" s="51"/>
      <c r="R292" s="99"/>
      <c r="S292" s="99"/>
      <c r="U292" s="139">
        <v>41885</v>
      </c>
      <c r="V292" s="71">
        <v>24.72</v>
      </c>
      <c r="W292" s="71">
        <v>14.98</v>
      </c>
      <c r="X292" s="71">
        <v>23.9</v>
      </c>
    </row>
    <row r="293" spans="8:24">
      <c r="H293" s="51">
        <v>40928</v>
      </c>
      <c r="I293" s="71">
        <v>30.58</v>
      </c>
      <c r="J293" s="71">
        <v>17.559999999999999</v>
      </c>
      <c r="K293" s="71">
        <v>26.4</v>
      </c>
      <c r="L293" s="71">
        <v>2.34</v>
      </c>
      <c r="M293" s="71">
        <v>3.11</v>
      </c>
      <c r="N293" s="71">
        <v>7.52</v>
      </c>
      <c r="O293" s="71">
        <v>1367</v>
      </c>
      <c r="Q293" s="51"/>
      <c r="R293" s="99"/>
      <c r="S293" s="99"/>
      <c r="U293" s="139">
        <v>41892</v>
      </c>
      <c r="V293" s="71">
        <v>24.68</v>
      </c>
      <c r="W293" s="71">
        <v>14.94</v>
      </c>
      <c r="X293" s="71">
        <v>23.95</v>
      </c>
    </row>
    <row r="294" spans="8:24">
      <c r="H294" s="51">
        <v>40942</v>
      </c>
      <c r="I294" s="71">
        <v>29.48</v>
      </c>
      <c r="J294" s="71">
        <v>17.48</v>
      </c>
      <c r="K294" s="71">
        <v>26.6</v>
      </c>
      <c r="L294" s="71">
        <v>2.34</v>
      </c>
      <c r="M294" s="71">
        <v>3.15</v>
      </c>
      <c r="N294" s="71">
        <v>7.48</v>
      </c>
      <c r="O294" s="71">
        <v>1354</v>
      </c>
      <c r="Q294" s="51"/>
      <c r="R294" s="99"/>
      <c r="S294" s="99"/>
      <c r="U294" s="139">
        <v>41899</v>
      </c>
      <c r="V294" s="71">
        <v>24.5</v>
      </c>
      <c r="W294" s="71">
        <v>14.87</v>
      </c>
      <c r="X294" s="71">
        <v>23.9</v>
      </c>
    </row>
    <row r="295" spans="8:24">
      <c r="H295" s="51">
        <v>40949</v>
      </c>
      <c r="I295" s="71">
        <v>30.34</v>
      </c>
      <c r="J295" s="71">
        <v>16.97</v>
      </c>
      <c r="K295" s="71">
        <v>26.06</v>
      </c>
      <c r="L295" s="71">
        <v>2.35</v>
      </c>
      <c r="M295" s="71">
        <v>3.17</v>
      </c>
      <c r="N295" s="71">
        <v>7.23</v>
      </c>
      <c r="O295" s="71">
        <v>1344</v>
      </c>
      <c r="Q295" s="51"/>
      <c r="R295" s="99"/>
      <c r="S295" s="99"/>
      <c r="U295" s="139">
        <v>41906</v>
      </c>
      <c r="V295" s="71">
        <v>24.23</v>
      </c>
      <c r="W295" s="71">
        <v>14.73</v>
      </c>
      <c r="X295" s="71">
        <v>23.83</v>
      </c>
    </row>
    <row r="296" spans="8:24">
      <c r="H296" s="51">
        <v>40956</v>
      </c>
      <c r="I296" s="71">
        <v>34.71</v>
      </c>
      <c r="J296" s="71">
        <v>16.52</v>
      </c>
      <c r="K296" s="71">
        <v>26.31</v>
      </c>
      <c r="L296" s="71">
        <v>2.36</v>
      </c>
      <c r="M296" s="71">
        <v>3.19</v>
      </c>
      <c r="N296" s="71">
        <v>7.01</v>
      </c>
      <c r="O296" s="71">
        <v>1341</v>
      </c>
      <c r="Q296" s="51"/>
      <c r="R296" s="99"/>
      <c r="S296" s="99"/>
      <c r="U296" s="139">
        <v>41913</v>
      </c>
      <c r="V296" s="71">
        <v>23.96</v>
      </c>
      <c r="W296" s="71">
        <v>14.62</v>
      </c>
      <c r="X296" s="71">
        <v>23.87</v>
      </c>
    </row>
    <row r="297" spans="8:24">
      <c r="H297" s="51">
        <v>40963</v>
      </c>
      <c r="I297" s="71">
        <v>36.479999999999997</v>
      </c>
      <c r="J297" s="71">
        <v>16.079999999999998</v>
      </c>
      <c r="K297" s="71">
        <v>25.39</v>
      </c>
      <c r="L297" s="71">
        <v>2.36</v>
      </c>
      <c r="M297" s="71">
        <v>3.21</v>
      </c>
      <c r="N297" s="71">
        <v>6.82</v>
      </c>
      <c r="O297" s="71">
        <v>1342</v>
      </c>
      <c r="Q297" s="51"/>
      <c r="R297" s="99"/>
      <c r="S297" s="99"/>
      <c r="U297" s="139">
        <v>41920</v>
      </c>
      <c r="V297" s="71">
        <v>23.63</v>
      </c>
      <c r="W297" s="71">
        <v>14.54</v>
      </c>
      <c r="X297" s="71">
        <v>23.75</v>
      </c>
    </row>
    <row r="298" spans="8:24">
      <c r="H298" s="51">
        <v>40970</v>
      </c>
      <c r="I298" s="71">
        <v>36.19</v>
      </c>
      <c r="J298" s="71">
        <v>15.8</v>
      </c>
      <c r="K298" s="71">
        <v>25.04</v>
      </c>
      <c r="L298" s="71">
        <v>2.37</v>
      </c>
      <c r="M298" s="71">
        <v>3.24</v>
      </c>
      <c r="N298" s="71">
        <v>6.66</v>
      </c>
      <c r="O298" s="71">
        <v>1342</v>
      </c>
      <c r="Q298" s="51"/>
      <c r="R298" s="99"/>
      <c r="S298" s="99"/>
      <c r="U298" s="139">
        <v>41927</v>
      </c>
      <c r="V298" s="71">
        <v>23.26</v>
      </c>
      <c r="W298" s="71">
        <v>14.43</v>
      </c>
      <c r="X298" s="71">
        <v>23.62</v>
      </c>
    </row>
    <row r="299" spans="8:24">
      <c r="H299" s="51">
        <v>40977</v>
      </c>
      <c r="I299" s="71">
        <v>36.380000000000003</v>
      </c>
      <c r="J299" s="71">
        <v>15.59</v>
      </c>
      <c r="K299" s="71">
        <v>24.93</v>
      </c>
      <c r="L299" s="71">
        <v>2.37</v>
      </c>
      <c r="M299" s="71">
        <v>3.26</v>
      </c>
      <c r="N299" s="71">
        <v>6.57</v>
      </c>
      <c r="O299" s="71">
        <v>1342</v>
      </c>
      <c r="Q299" s="51"/>
      <c r="R299" s="99"/>
      <c r="S299" s="99"/>
      <c r="U299" s="139">
        <v>41934</v>
      </c>
      <c r="V299" s="71">
        <v>22.87</v>
      </c>
      <c r="W299" s="71">
        <v>14.34</v>
      </c>
      <c r="X299" s="71">
        <v>23.47</v>
      </c>
    </row>
    <row r="300" spans="8:24">
      <c r="H300" s="51">
        <v>40984</v>
      </c>
      <c r="I300" s="71">
        <v>37.5</v>
      </c>
      <c r="J300" s="71">
        <v>15.46</v>
      </c>
      <c r="K300" s="71">
        <v>24.56</v>
      </c>
      <c r="L300" s="71">
        <v>2.39</v>
      </c>
      <c r="M300" s="71">
        <v>3.3</v>
      </c>
      <c r="N300" s="71">
        <v>6.46</v>
      </c>
      <c r="O300" s="71">
        <v>1350</v>
      </c>
      <c r="Q300" s="51"/>
      <c r="R300" s="99"/>
      <c r="S300" s="99"/>
      <c r="U300" s="139">
        <v>41941</v>
      </c>
      <c r="V300" s="71">
        <v>22.29</v>
      </c>
      <c r="W300" s="71">
        <v>14.17</v>
      </c>
      <c r="X300" s="71">
        <v>23.3</v>
      </c>
    </row>
    <row r="301" spans="8:24">
      <c r="H301" s="51">
        <v>40991</v>
      </c>
      <c r="I301" s="71">
        <v>37.380000000000003</v>
      </c>
      <c r="J301" s="71">
        <v>15.2</v>
      </c>
      <c r="K301" s="71">
        <v>24.45</v>
      </c>
      <c r="L301" s="71">
        <v>2.39</v>
      </c>
      <c r="M301" s="71">
        <v>3.31</v>
      </c>
      <c r="N301" s="71">
        <v>6.36</v>
      </c>
      <c r="O301" s="71">
        <v>1347</v>
      </c>
      <c r="Q301" s="51"/>
      <c r="R301" s="99"/>
      <c r="S301" s="99"/>
      <c r="V301" s="71"/>
      <c r="W301" s="71"/>
      <c r="X301" s="71"/>
    </row>
    <row r="302" spans="8:24">
      <c r="H302" s="51">
        <v>40998</v>
      </c>
      <c r="I302" s="71">
        <v>36.86</v>
      </c>
      <c r="J302" s="71">
        <v>14.77</v>
      </c>
      <c r="K302" s="71">
        <v>23.6</v>
      </c>
      <c r="L302" s="71">
        <v>2.41</v>
      </c>
      <c r="M302" s="71">
        <v>3.35</v>
      </c>
      <c r="N302" s="71">
        <v>6.12</v>
      </c>
      <c r="O302" s="71">
        <v>1345</v>
      </c>
      <c r="Q302" s="51"/>
      <c r="R302" s="99"/>
      <c r="S302" s="99"/>
      <c r="V302" s="71"/>
      <c r="W302" s="71"/>
      <c r="X302" s="71"/>
    </row>
    <row r="303" spans="8:24">
      <c r="H303" s="51">
        <v>41005</v>
      </c>
      <c r="I303" s="71">
        <v>34.950000000000003</v>
      </c>
      <c r="J303" s="71">
        <v>14.32</v>
      </c>
      <c r="K303" s="71">
        <v>22.92</v>
      </c>
      <c r="L303" s="71">
        <v>2.44</v>
      </c>
      <c r="M303" s="71">
        <v>3.45</v>
      </c>
      <c r="N303" s="71">
        <v>5.86</v>
      </c>
      <c r="O303" s="71">
        <v>1340</v>
      </c>
      <c r="Q303" s="51"/>
      <c r="R303" s="99"/>
      <c r="S303" s="99"/>
      <c r="V303" s="71"/>
      <c r="W303" s="71"/>
      <c r="X303" s="71"/>
    </row>
    <row r="304" spans="8:24">
      <c r="H304" s="51">
        <v>41012</v>
      </c>
      <c r="I304" s="71">
        <v>34.31</v>
      </c>
      <c r="J304" s="71">
        <v>14.25</v>
      </c>
      <c r="K304" s="71">
        <v>23.32</v>
      </c>
      <c r="L304" s="71">
        <v>2.4500000000000002</v>
      </c>
      <c r="M304" s="71">
        <v>3.5</v>
      </c>
      <c r="N304" s="71">
        <v>5.82</v>
      </c>
      <c r="O304" s="71">
        <v>1330</v>
      </c>
      <c r="Q304" s="51"/>
      <c r="R304" s="99"/>
      <c r="S304" s="99"/>
      <c r="V304" s="71"/>
      <c r="W304" s="71"/>
      <c r="X304" s="71"/>
    </row>
    <row r="305" spans="8:24">
      <c r="H305" s="51">
        <v>41019</v>
      </c>
      <c r="I305" s="71">
        <v>33.53</v>
      </c>
      <c r="J305" s="71">
        <v>14.23</v>
      </c>
      <c r="K305" s="71">
        <v>23.18</v>
      </c>
      <c r="L305" s="71">
        <v>2.48</v>
      </c>
      <c r="M305" s="71">
        <v>3.55</v>
      </c>
      <c r="N305" s="71">
        <v>5.75</v>
      </c>
      <c r="O305" s="71">
        <v>1328</v>
      </c>
      <c r="Q305" s="51"/>
      <c r="R305" s="99"/>
      <c r="S305" s="99"/>
      <c r="V305" s="71"/>
      <c r="W305" s="71"/>
      <c r="X305" s="71"/>
    </row>
    <row r="306" spans="8:24">
      <c r="H306" s="51">
        <v>41026</v>
      </c>
      <c r="I306" s="71">
        <v>32.909999999999997</v>
      </c>
      <c r="J306" s="71">
        <v>14.41</v>
      </c>
      <c r="K306" s="71">
        <v>23.11</v>
      </c>
      <c r="L306" s="71">
        <v>2.48</v>
      </c>
      <c r="M306" s="71">
        <v>3.58</v>
      </c>
      <c r="N306" s="71">
        <v>5.82</v>
      </c>
      <c r="O306" s="71">
        <v>1322</v>
      </c>
      <c r="Q306" s="51"/>
      <c r="R306" s="99"/>
      <c r="S306" s="99"/>
      <c r="V306" s="71"/>
      <c r="W306" s="71"/>
      <c r="X306" s="71"/>
    </row>
    <row r="307" spans="8:24">
      <c r="H307" s="51">
        <v>41033</v>
      </c>
      <c r="I307" s="71">
        <v>32.79</v>
      </c>
      <c r="J307" s="71">
        <v>14.39</v>
      </c>
      <c r="K307" s="71">
        <v>23.02</v>
      </c>
      <c r="L307" s="71">
        <v>2.4900000000000002</v>
      </c>
      <c r="M307" s="71">
        <v>3.61</v>
      </c>
      <c r="N307" s="71">
        <v>5.78</v>
      </c>
      <c r="O307" s="71">
        <v>1319</v>
      </c>
      <c r="Q307" s="51"/>
      <c r="R307" s="99"/>
      <c r="S307" s="99"/>
      <c r="V307" s="71"/>
      <c r="W307" s="71"/>
      <c r="X307" s="71"/>
    </row>
    <row r="308" spans="8:24">
      <c r="H308" s="51">
        <v>41040</v>
      </c>
      <c r="I308" s="71">
        <v>33.33</v>
      </c>
      <c r="J308" s="71">
        <v>14.16</v>
      </c>
      <c r="K308" s="71">
        <v>22.59</v>
      </c>
      <c r="L308" s="71">
        <v>2.4900000000000002</v>
      </c>
      <c r="M308" s="71">
        <v>3.56</v>
      </c>
      <c r="N308" s="71">
        <v>5.68</v>
      </c>
      <c r="O308" s="71">
        <v>1330</v>
      </c>
      <c r="Q308" s="51"/>
      <c r="R308" s="99"/>
      <c r="S308" s="99"/>
      <c r="V308" s="71"/>
      <c r="W308" s="71"/>
      <c r="X308" s="71"/>
    </row>
    <row r="309" spans="8:24">
      <c r="H309" s="51">
        <v>41047</v>
      </c>
      <c r="I309" s="71">
        <v>33.44</v>
      </c>
      <c r="J309" s="71">
        <v>14</v>
      </c>
      <c r="K309" s="71">
        <v>22.19</v>
      </c>
      <c r="L309" s="71">
        <v>2.4900000000000002</v>
      </c>
      <c r="M309" s="71">
        <v>3.56</v>
      </c>
      <c r="N309" s="71">
        <v>5.62</v>
      </c>
      <c r="O309" s="71">
        <v>1327</v>
      </c>
      <c r="Q309" s="51"/>
      <c r="R309" s="99"/>
      <c r="S309" s="99"/>
      <c r="V309" s="71"/>
      <c r="W309" s="71"/>
      <c r="X309" s="71"/>
    </row>
    <row r="310" spans="8:24">
      <c r="H310" s="51">
        <v>41054</v>
      </c>
      <c r="I310" s="71">
        <v>32.43</v>
      </c>
      <c r="J310" s="71">
        <v>13.8</v>
      </c>
      <c r="K310" s="71">
        <v>21.92</v>
      </c>
      <c r="L310" s="71">
        <v>2.5</v>
      </c>
      <c r="M310" s="71">
        <v>3.5</v>
      </c>
      <c r="N310" s="71">
        <v>5.52</v>
      </c>
      <c r="O310" s="71">
        <v>1306</v>
      </c>
      <c r="Q310" s="51"/>
      <c r="R310" s="99"/>
      <c r="S310" s="99"/>
      <c r="V310" s="71"/>
      <c r="W310" s="71"/>
      <c r="X310" s="71"/>
    </row>
    <row r="311" spans="8:24">
      <c r="H311" s="51">
        <v>41061</v>
      </c>
      <c r="I311" s="71">
        <v>31.69</v>
      </c>
      <c r="J311" s="71">
        <v>13.66</v>
      </c>
      <c r="K311" s="71">
        <v>21.51</v>
      </c>
      <c r="L311" s="71">
        <v>2.5</v>
      </c>
      <c r="M311" s="71">
        <v>3.47</v>
      </c>
      <c r="N311" s="71">
        <v>5.47</v>
      </c>
      <c r="O311" s="71">
        <v>1292</v>
      </c>
      <c r="Q311" s="51"/>
      <c r="R311" s="99"/>
      <c r="S311" s="99"/>
      <c r="V311" s="71"/>
      <c r="W311" s="71"/>
      <c r="X311" s="71"/>
    </row>
    <row r="312" spans="8:24">
      <c r="H312" s="51">
        <v>41068</v>
      </c>
      <c r="I312" s="71">
        <v>32.14</v>
      </c>
      <c r="J312" s="71">
        <v>13.81</v>
      </c>
      <c r="K312" s="71">
        <v>21.76</v>
      </c>
      <c r="L312" s="71">
        <v>2.5099999999999998</v>
      </c>
      <c r="M312" s="71">
        <v>3.45</v>
      </c>
      <c r="N312" s="71">
        <v>5.5</v>
      </c>
      <c r="O312" s="71">
        <v>1305</v>
      </c>
      <c r="Q312" s="51"/>
      <c r="R312" s="99"/>
      <c r="S312" s="99"/>
      <c r="V312" s="71"/>
      <c r="W312" s="71"/>
      <c r="X312" s="71"/>
    </row>
    <row r="313" spans="8:24">
      <c r="H313" s="51">
        <v>41075</v>
      </c>
      <c r="I313" s="71">
        <v>32.43</v>
      </c>
      <c r="J313" s="71">
        <v>14.02</v>
      </c>
      <c r="K313" s="71">
        <v>21.94</v>
      </c>
      <c r="L313" s="71">
        <v>2.5099999999999998</v>
      </c>
      <c r="M313" s="71">
        <v>3.47</v>
      </c>
      <c r="N313" s="71">
        <v>5.6</v>
      </c>
      <c r="O313" s="71">
        <v>1298</v>
      </c>
      <c r="Q313" s="51"/>
      <c r="R313" s="99"/>
      <c r="S313" s="99"/>
      <c r="V313" s="71"/>
      <c r="W313" s="71"/>
      <c r="X313" s="71"/>
    </row>
    <row r="314" spans="8:24">
      <c r="H314" s="51">
        <v>41081</v>
      </c>
      <c r="I314" s="71">
        <v>31.7</v>
      </c>
      <c r="J314" s="71">
        <v>14.23</v>
      </c>
      <c r="K314" s="71">
        <v>21.61</v>
      </c>
      <c r="L314" s="71">
        <v>2.5</v>
      </c>
      <c r="M314" s="71">
        <v>3.48</v>
      </c>
      <c r="N314" s="71">
        <v>5.68</v>
      </c>
      <c r="O314" s="71">
        <v>0</v>
      </c>
      <c r="Q314" s="51"/>
      <c r="R314" s="99"/>
      <c r="S314" s="99"/>
      <c r="V314" s="71"/>
      <c r="W314" s="71"/>
      <c r="X314" s="71"/>
    </row>
    <row r="315" spans="8:24">
      <c r="H315" s="51">
        <v>41082</v>
      </c>
      <c r="I315" s="71">
        <v>0</v>
      </c>
      <c r="J315" s="71">
        <v>0</v>
      </c>
      <c r="K315" s="71">
        <v>0</v>
      </c>
      <c r="L315" s="71">
        <v>0</v>
      </c>
      <c r="M315" s="71">
        <v>0</v>
      </c>
      <c r="N315" s="71">
        <v>0</v>
      </c>
      <c r="O315" s="71">
        <v>1289</v>
      </c>
      <c r="Q315" s="51"/>
      <c r="R315" s="99"/>
      <c r="S315" s="99"/>
      <c r="V315" s="71"/>
      <c r="W315" s="71"/>
      <c r="X315" s="71"/>
    </row>
    <row r="316" spans="8:24">
      <c r="H316" s="51">
        <v>41089</v>
      </c>
      <c r="I316" s="71">
        <v>33.020000000000003</v>
      </c>
      <c r="J316" s="71">
        <v>14.11</v>
      </c>
      <c r="K316" s="71">
        <v>21.66</v>
      </c>
      <c r="L316" s="71">
        <v>2.5099999999999998</v>
      </c>
      <c r="M316" s="71">
        <v>3.56</v>
      </c>
      <c r="N316" s="71">
        <v>5.61</v>
      </c>
      <c r="O316" s="71">
        <v>1290</v>
      </c>
      <c r="Q316" s="51"/>
      <c r="R316" s="99"/>
      <c r="S316" s="99"/>
      <c r="V316" s="71"/>
      <c r="W316" s="71"/>
      <c r="X316" s="71"/>
    </row>
    <row r="317" spans="8:24">
      <c r="H317" s="51">
        <v>41096</v>
      </c>
      <c r="I317" s="71">
        <v>32.840000000000003</v>
      </c>
      <c r="J317" s="71">
        <v>14.07</v>
      </c>
      <c r="K317" s="71">
        <v>21.61</v>
      </c>
      <c r="L317" s="71">
        <v>2.52</v>
      </c>
      <c r="M317" s="71">
        <v>3.61</v>
      </c>
      <c r="N317" s="71">
        <v>5.58</v>
      </c>
      <c r="O317" s="71">
        <v>1288</v>
      </c>
      <c r="Q317" s="51"/>
      <c r="R317" s="99"/>
      <c r="S317" s="99"/>
      <c r="V317" s="71"/>
      <c r="W317" s="71"/>
      <c r="X317" s="71"/>
    </row>
    <row r="318" spans="8:24">
      <c r="H318" s="51">
        <v>41103</v>
      </c>
      <c r="I318" s="71">
        <v>32.380000000000003</v>
      </c>
      <c r="J318" s="71">
        <v>14.03</v>
      </c>
      <c r="K318" s="71">
        <v>21.67</v>
      </c>
      <c r="L318" s="71">
        <v>2.5299999999999998</v>
      </c>
      <c r="M318" s="71">
        <v>3.75</v>
      </c>
      <c r="N318" s="71">
        <v>5.55</v>
      </c>
      <c r="O318" s="71">
        <v>1292</v>
      </c>
      <c r="Q318" s="51"/>
      <c r="R318" s="99"/>
      <c r="S318" s="99"/>
      <c r="V318" s="71"/>
      <c r="W318" s="71"/>
      <c r="X318" s="71"/>
    </row>
    <row r="319" spans="8:24">
      <c r="H319" s="51">
        <v>41110</v>
      </c>
      <c r="I319" s="71">
        <v>31.61</v>
      </c>
      <c r="J319" s="71">
        <v>13.92</v>
      </c>
      <c r="K319" s="71">
        <v>21.4</v>
      </c>
      <c r="L319" s="71">
        <v>2.5299999999999998</v>
      </c>
      <c r="M319" s="71">
        <v>3.9</v>
      </c>
      <c r="N319" s="71">
        <v>5.49</v>
      </c>
      <c r="O319" s="71">
        <v>1275</v>
      </c>
      <c r="Q319" s="51"/>
      <c r="R319" s="99"/>
      <c r="S319" s="99"/>
      <c r="V319" s="71"/>
      <c r="W319" s="71"/>
      <c r="X319" s="71"/>
    </row>
    <row r="320" spans="8:24">
      <c r="H320" s="51">
        <v>41117</v>
      </c>
      <c r="I320" s="71">
        <v>30.02</v>
      </c>
      <c r="J320" s="71">
        <v>13.88</v>
      </c>
      <c r="K320" s="71">
        <v>21.52</v>
      </c>
      <c r="L320" s="71">
        <v>2.56</v>
      </c>
      <c r="M320" s="71">
        <v>4.1100000000000003</v>
      </c>
      <c r="N320" s="71">
        <v>5.43</v>
      </c>
      <c r="O320" s="71">
        <v>1277</v>
      </c>
      <c r="Q320" s="51"/>
      <c r="R320" s="99"/>
      <c r="S320" s="99"/>
      <c r="V320" s="71"/>
      <c r="W320" s="71"/>
      <c r="X320" s="71"/>
    </row>
    <row r="321" spans="8:24">
      <c r="H321" s="51">
        <v>41124</v>
      </c>
      <c r="I321" s="71">
        <v>29.52</v>
      </c>
      <c r="J321" s="71">
        <v>13.85</v>
      </c>
      <c r="K321" s="71">
        <v>21.5</v>
      </c>
      <c r="L321" s="71">
        <v>2.56</v>
      </c>
      <c r="M321" s="71">
        <v>4.22</v>
      </c>
      <c r="N321" s="71">
        <v>5.4</v>
      </c>
      <c r="O321" s="71">
        <v>1282</v>
      </c>
      <c r="Q321" s="51"/>
      <c r="R321" s="99"/>
      <c r="S321" s="99"/>
      <c r="V321" s="71"/>
      <c r="W321" s="71"/>
      <c r="X321" s="71"/>
    </row>
    <row r="322" spans="8:24">
      <c r="H322" s="51">
        <v>41131</v>
      </c>
      <c r="I322" s="71">
        <v>28.81</v>
      </c>
      <c r="J322" s="71">
        <v>14.08</v>
      </c>
      <c r="K322" s="71">
        <v>21.04</v>
      </c>
      <c r="L322" s="71">
        <v>2.57</v>
      </c>
      <c r="M322" s="71">
        <v>4.28</v>
      </c>
      <c r="N322" s="71">
        <v>5.48</v>
      </c>
      <c r="O322" s="71">
        <v>1286</v>
      </c>
      <c r="Q322" s="51"/>
      <c r="R322" s="99"/>
      <c r="S322" s="99"/>
      <c r="V322" s="71"/>
      <c r="W322" s="71"/>
      <c r="X322" s="71"/>
    </row>
    <row r="323" spans="8:24">
      <c r="H323" s="51">
        <v>41138</v>
      </c>
      <c r="I323" s="71">
        <v>28.69</v>
      </c>
      <c r="J323" s="71">
        <v>14.39</v>
      </c>
      <c r="K323" s="71">
        <v>21.85</v>
      </c>
      <c r="L323" s="71">
        <v>2.58</v>
      </c>
      <c r="M323" s="71">
        <v>4.32</v>
      </c>
      <c r="N323" s="71">
        <v>5.58</v>
      </c>
      <c r="O323" s="71">
        <v>1289</v>
      </c>
      <c r="Q323" s="51"/>
      <c r="R323" s="99"/>
      <c r="S323" s="99"/>
      <c r="V323" s="71"/>
      <c r="W323" s="71"/>
      <c r="X323" s="71"/>
    </row>
    <row r="324" spans="8:24">
      <c r="H324" s="51">
        <v>41145</v>
      </c>
      <c r="I324" s="71">
        <v>29.77</v>
      </c>
      <c r="J324" s="71">
        <v>14.6</v>
      </c>
      <c r="K324" s="71">
        <v>22.65</v>
      </c>
      <c r="L324" s="71">
        <v>2.58</v>
      </c>
      <c r="M324" s="71">
        <v>4.41</v>
      </c>
      <c r="N324" s="71">
        <v>5.67</v>
      </c>
      <c r="O324" s="71">
        <v>1303</v>
      </c>
      <c r="Q324" s="51"/>
      <c r="R324" s="99"/>
      <c r="S324" s="99"/>
      <c r="V324" s="71"/>
      <c r="W324" s="71"/>
      <c r="X324" s="71"/>
    </row>
    <row r="325" spans="8:24">
      <c r="H325" s="51">
        <v>41152</v>
      </c>
      <c r="I325" s="71">
        <v>29.6</v>
      </c>
      <c r="J325" s="71">
        <v>14.64</v>
      </c>
      <c r="K325" s="71">
        <v>22.24</v>
      </c>
      <c r="L325" s="71">
        <v>2.57</v>
      </c>
      <c r="M325" s="71">
        <v>4.54</v>
      </c>
      <c r="N325" s="71">
        <v>5.7</v>
      </c>
      <c r="O325" s="71">
        <v>1310</v>
      </c>
      <c r="Q325" s="51"/>
      <c r="R325" s="99"/>
      <c r="S325" s="99"/>
      <c r="V325" s="71"/>
      <c r="W325" s="71"/>
      <c r="X325" s="71"/>
    </row>
    <row r="326" spans="8:24">
      <c r="H326" s="51">
        <v>41159</v>
      </c>
      <c r="I326" s="71">
        <v>28.84</v>
      </c>
      <c r="J326" s="71">
        <v>14.67</v>
      </c>
      <c r="K326" s="71">
        <v>22.62</v>
      </c>
      <c r="L326" s="71">
        <v>2.59</v>
      </c>
      <c r="M326" s="71">
        <v>4.62</v>
      </c>
      <c r="N326" s="71">
        <v>5.66</v>
      </c>
      <c r="O326" s="71">
        <v>1313</v>
      </c>
      <c r="Q326" s="51"/>
      <c r="R326" s="99"/>
      <c r="S326" s="99"/>
      <c r="V326" s="71"/>
      <c r="W326" s="71"/>
      <c r="X326" s="71"/>
    </row>
    <row r="327" spans="8:24">
      <c r="H327" s="51">
        <v>41166</v>
      </c>
      <c r="I327" s="71">
        <v>28.71</v>
      </c>
      <c r="J327" s="71">
        <v>14.83</v>
      </c>
      <c r="K327" s="71">
        <v>22.95</v>
      </c>
      <c r="L327" s="71">
        <v>2.59</v>
      </c>
      <c r="M327" s="71">
        <v>4.68</v>
      </c>
      <c r="N327" s="71">
        <v>5.72</v>
      </c>
      <c r="O327" s="71">
        <v>1312</v>
      </c>
      <c r="Q327" s="51"/>
      <c r="R327" s="99"/>
      <c r="S327" s="99"/>
      <c r="V327" s="71"/>
      <c r="W327" s="71"/>
      <c r="X327" s="71"/>
    </row>
    <row r="328" spans="8:24">
      <c r="H328" s="51">
        <v>41173</v>
      </c>
      <c r="I328" s="71">
        <v>28.23</v>
      </c>
      <c r="J328" s="71">
        <v>14.89</v>
      </c>
      <c r="K328" s="71">
        <v>22.7</v>
      </c>
      <c r="L328" s="71">
        <v>2.5499999999999998</v>
      </c>
      <c r="M328" s="71">
        <v>4.6100000000000003</v>
      </c>
      <c r="N328" s="71">
        <v>5.83</v>
      </c>
      <c r="O328" s="71">
        <v>1311</v>
      </c>
      <c r="Q328" s="51"/>
      <c r="R328" s="99"/>
      <c r="S328" s="99"/>
      <c r="V328" s="71"/>
      <c r="W328" s="71"/>
      <c r="X328" s="71"/>
    </row>
    <row r="329" spans="8:24">
      <c r="H329" s="51">
        <v>41180</v>
      </c>
      <c r="I329" s="71">
        <v>28.07</v>
      </c>
      <c r="J329" s="71">
        <v>14.74</v>
      </c>
      <c r="K329" s="71">
        <v>22.7</v>
      </c>
      <c r="L329" s="71">
        <v>2.54</v>
      </c>
      <c r="M329" s="71">
        <v>4.54</v>
      </c>
      <c r="N329" s="71">
        <v>5.8</v>
      </c>
      <c r="O329" s="71">
        <v>1310</v>
      </c>
      <c r="Q329" s="51"/>
      <c r="R329" s="99"/>
      <c r="S329" s="99"/>
      <c r="V329" s="71"/>
      <c r="W329" s="71"/>
      <c r="X329" s="71"/>
    </row>
    <row r="330" spans="8:24">
      <c r="H330" s="51">
        <v>41194</v>
      </c>
      <c r="I330" s="71">
        <v>27.02</v>
      </c>
      <c r="J330" s="71">
        <v>14.61</v>
      </c>
      <c r="K330" s="71">
        <v>22.84</v>
      </c>
      <c r="L330" s="71">
        <v>2.48</v>
      </c>
      <c r="M330" s="71">
        <v>4.37</v>
      </c>
      <c r="N330" s="71">
        <v>5.89</v>
      </c>
      <c r="O330" s="71">
        <v>1306</v>
      </c>
      <c r="Q330" s="51"/>
      <c r="R330" s="99"/>
      <c r="S330" s="99"/>
      <c r="V330" s="71"/>
      <c r="W330" s="71"/>
      <c r="X330" s="71"/>
    </row>
    <row r="331" spans="8:24">
      <c r="H331" s="51">
        <v>41201</v>
      </c>
      <c r="I331" s="75">
        <v>25.23</v>
      </c>
      <c r="J331" s="75">
        <v>14.49</v>
      </c>
      <c r="K331" s="75">
        <v>22.2</v>
      </c>
      <c r="L331" s="75">
        <v>2.4500000000000002</v>
      </c>
      <c r="M331" s="71">
        <v>4.2699999999999996</v>
      </c>
      <c r="N331" s="71">
        <v>5.92</v>
      </c>
      <c r="O331" s="71">
        <v>1301</v>
      </c>
      <c r="Q331" s="51"/>
      <c r="R331" s="99"/>
      <c r="S331" s="99"/>
      <c r="V331" s="71"/>
      <c r="W331" s="71"/>
      <c r="X331" s="71"/>
    </row>
    <row r="332" spans="8:24">
      <c r="H332" s="51">
        <v>41208</v>
      </c>
      <c r="I332" s="75">
        <v>24.05</v>
      </c>
      <c r="J332" s="75">
        <v>14.46</v>
      </c>
      <c r="K332" s="75">
        <v>22.66</v>
      </c>
      <c r="L332" s="75">
        <v>2.41</v>
      </c>
      <c r="M332" s="71">
        <v>4.21</v>
      </c>
      <c r="N332" s="71">
        <v>6.01</v>
      </c>
      <c r="O332" s="71">
        <v>1309</v>
      </c>
      <c r="Q332" s="51"/>
      <c r="R332" s="99"/>
      <c r="S332" s="99"/>
      <c r="V332" s="71"/>
      <c r="W332" s="71"/>
      <c r="X332" s="71"/>
    </row>
    <row r="333" spans="8:24">
      <c r="H333" s="51">
        <v>41215</v>
      </c>
      <c r="I333" s="75">
        <v>24.14</v>
      </c>
      <c r="J333" s="75">
        <v>14.43</v>
      </c>
      <c r="K333" s="75">
        <v>22.15</v>
      </c>
      <c r="L333" s="75">
        <v>2.39</v>
      </c>
      <c r="M333" s="75">
        <v>4.1399999999999997</v>
      </c>
      <c r="N333" s="71">
        <v>6.03</v>
      </c>
      <c r="O333" s="71">
        <v>1304</v>
      </c>
      <c r="Q333" s="51"/>
      <c r="R333" s="99"/>
      <c r="S333" s="99"/>
      <c r="V333" s="71"/>
      <c r="W333" s="71"/>
      <c r="X333" s="71"/>
    </row>
    <row r="334" spans="8:24">
      <c r="H334" s="51">
        <v>41222</v>
      </c>
      <c r="I334" s="75">
        <v>23.57</v>
      </c>
      <c r="J334" s="75">
        <v>14.49</v>
      </c>
      <c r="K334" s="75">
        <v>22.49</v>
      </c>
      <c r="L334" s="75">
        <v>2.39</v>
      </c>
      <c r="M334" s="75">
        <v>4.09</v>
      </c>
      <c r="N334" s="71">
        <v>6.03</v>
      </c>
      <c r="O334" s="71">
        <v>1300</v>
      </c>
      <c r="Q334" s="51"/>
      <c r="R334" s="99"/>
      <c r="S334" s="99"/>
      <c r="V334" s="71"/>
      <c r="W334" s="71"/>
      <c r="X334" s="71"/>
    </row>
    <row r="335" spans="8:24">
      <c r="H335" s="51">
        <v>41229</v>
      </c>
      <c r="I335" s="75">
        <v>22.78</v>
      </c>
      <c r="J335" s="75">
        <v>14.61</v>
      </c>
      <c r="K335" s="75">
        <v>22.31</v>
      </c>
      <c r="L335" s="75">
        <v>2.38</v>
      </c>
      <c r="M335" s="75">
        <v>3.97</v>
      </c>
      <c r="N335" s="71">
        <v>6.13</v>
      </c>
      <c r="O335" s="71">
        <v>1293</v>
      </c>
      <c r="Q335" s="51"/>
      <c r="R335" s="99"/>
      <c r="S335" s="99"/>
      <c r="V335" s="71"/>
      <c r="W335" s="71"/>
      <c r="X335" s="71"/>
    </row>
    <row r="336" spans="8:24">
      <c r="H336" s="51">
        <v>41236</v>
      </c>
      <c r="I336" s="75">
        <v>22.81</v>
      </c>
      <c r="J336" s="75">
        <v>14.92</v>
      </c>
      <c r="K336" s="75">
        <v>22.71</v>
      </c>
      <c r="L336" s="75">
        <v>2.35</v>
      </c>
      <c r="M336" s="75">
        <v>3.9</v>
      </c>
      <c r="N336" s="71">
        <v>6.36</v>
      </c>
      <c r="O336" s="71">
        <v>1286</v>
      </c>
      <c r="Q336" s="51"/>
      <c r="R336" s="99"/>
      <c r="S336" s="99"/>
      <c r="V336" s="71"/>
      <c r="W336" s="71"/>
      <c r="X336" s="71"/>
    </row>
    <row r="337" spans="8:24">
      <c r="H337" s="51">
        <v>41243</v>
      </c>
      <c r="I337" s="75">
        <v>24.14</v>
      </c>
      <c r="J337" s="75">
        <v>15.31</v>
      </c>
      <c r="K337" s="75">
        <v>23.36</v>
      </c>
      <c r="L337" s="75">
        <v>2.36</v>
      </c>
      <c r="M337" s="75">
        <v>3.88</v>
      </c>
      <c r="N337" s="71">
        <v>6.5</v>
      </c>
      <c r="O337" s="71">
        <v>1287</v>
      </c>
      <c r="Q337" s="51"/>
      <c r="R337" s="99"/>
      <c r="S337" s="99"/>
      <c r="V337" s="71"/>
      <c r="W337" s="71"/>
      <c r="X337" s="71"/>
    </row>
    <row r="338" spans="8:24">
      <c r="H338" s="51">
        <v>41250</v>
      </c>
      <c r="I338" s="75">
        <v>24.86</v>
      </c>
      <c r="J338" s="75">
        <v>15.86</v>
      </c>
      <c r="K338" s="75">
        <v>23.76</v>
      </c>
      <c r="L338" s="75">
        <v>2.36</v>
      </c>
      <c r="M338" s="75">
        <v>3.92</v>
      </c>
      <c r="N338" s="71">
        <v>6.73</v>
      </c>
      <c r="O338" s="71">
        <v>1292</v>
      </c>
      <c r="Q338" s="51"/>
      <c r="R338" s="99"/>
      <c r="S338" s="99"/>
      <c r="V338" s="71"/>
      <c r="W338" s="71"/>
      <c r="X338" s="71"/>
    </row>
    <row r="339" spans="8:24">
      <c r="H339" s="51">
        <v>41257</v>
      </c>
      <c r="I339" s="75">
        <v>25.25</v>
      </c>
      <c r="J339" s="75">
        <v>16.149999999999999</v>
      </c>
      <c r="K339" s="75">
        <v>24.08</v>
      </c>
      <c r="L339" s="75">
        <v>2.36</v>
      </c>
      <c r="M339" s="75">
        <v>4.04</v>
      </c>
      <c r="N339" s="71">
        <v>6.84</v>
      </c>
      <c r="O339" s="71">
        <v>1296</v>
      </c>
      <c r="Q339" s="51"/>
      <c r="R339" s="99"/>
      <c r="S339" s="99"/>
      <c r="V339" s="71"/>
      <c r="W339" s="71"/>
      <c r="X339" s="71"/>
    </row>
    <row r="340" spans="8:24">
      <c r="H340" s="51">
        <v>41264</v>
      </c>
      <c r="I340" s="75">
        <v>25.89</v>
      </c>
      <c r="J340" s="75">
        <v>16.27</v>
      </c>
      <c r="K340" s="75">
        <v>24.26</v>
      </c>
      <c r="L340" s="75">
        <v>2.38</v>
      </c>
      <c r="M340" s="75">
        <v>4.12</v>
      </c>
      <c r="N340" s="71">
        <v>6.84</v>
      </c>
      <c r="O340" s="71">
        <v>1292</v>
      </c>
      <c r="Q340" s="51"/>
      <c r="R340" s="99"/>
      <c r="S340" s="99"/>
      <c r="V340" s="71"/>
      <c r="W340" s="71"/>
      <c r="X340" s="71"/>
    </row>
    <row r="341" spans="8:24">
      <c r="H341" s="51">
        <v>41271</v>
      </c>
      <c r="I341" s="75">
        <v>25.49</v>
      </c>
      <c r="J341" s="75">
        <v>16.46</v>
      </c>
      <c r="K341" s="75">
        <v>25.48</v>
      </c>
      <c r="L341" s="75">
        <v>2.37</v>
      </c>
      <c r="M341" s="75">
        <v>4.16</v>
      </c>
      <c r="N341" s="71">
        <v>6.95</v>
      </c>
      <c r="O341" s="71">
        <v>1290</v>
      </c>
      <c r="Q341" s="51"/>
      <c r="R341" s="99"/>
      <c r="S341" s="99"/>
      <c r="V341" s="71"/>
      <c r="W341" s="71"/>
      <c r="X341" s="71"/>
    </row>
    <row r="342" spans="8:24">
      <c r="H342" s="51">
        <v>41278</v>
      </c>
      <c r="I342" s="75">
        <v>0</v>
      </c>
      <c r="J342" s="75">
        <v>0</v>
      </c>
      <c r="K342" s="75">
        <v>0</v>
      </c>
      <c r="L342" s="75">
        <v>0</v>
      </c>
      <c r="M342" s="75">
        <v>0</v>
      </c>
      <c r="N342" s="71">
        <v>0</v>
      </c>
      <c r="O342" s="71">
        <v>1304</v>
      </c>
      <c r="Q342" s="51"/>
      <c r="R342" s="99"/>
      <c r="S342" s="99"/>
      <c r="V342" s="71"/>
      <c r="W342" s="71"/>
      <c r="X342" s="71"/>
    </row>
    <row r="343" spans="8:24">
      <c r="H343" s="51">
        <v>41279</v>
      </c>
      <c r="I343" s="75">
        <v>26.88</v>
      </c>
      <c r="J343" s="75">
        <v>16.89</v>
      </c>
      <c r="K343" s="75">
        <v>25.11</v>
      </c>
      <c r="L343" s="75">
        <v>2.38</v>
      </c>
      <c r="M343" s="75">
        <v>4.13</v>
      </c>
      <c r="N343" s="71">
        <v>7.1</v>
      </c>
      <c r="O343" s="71">
        <v>0</v>
      </c>
      <c r="Q343" s="51"/>
      <c r="R343" s="99"/>
      <c r="S343" s="99"/>
      <c r="V343" s="71"/>
      <c r="W343" s="71"/>
      <c r="X343" s="71"/>
    </row>
    <row r="344" spans="8:24">
      <c r="H344" s="51">
        <v>41285</v>
      </c>
      <c r="I344" s="75">
        <v>27.82</v>
      </c>
      <c r="J344" s="75">
        <v>17.48</v>
      </c>
      <c r="K344" s="75">
        <v>25.62</v>
      </c>
      <c r="L344" s="75">
        <v>2.39</v>
      </c>
      <c r="M344" s="75">
        <v>4.0999999999999996</v>
      </c>
      <c r="N344" s="71">
        <v>7.31</v>
      </c>
      <c r="O344" s="71">
        <v>1299</v>
      </c>
      <c r="Q344" s="51"/>
      <c r="R344" s="99"/>
      <c r="S344" s="99"/>
      <c r="V344" s="71"/>
      <c r="W344" s="71"/>
      <c r="X344" s="71"/>
    </row>
    <row r="345" spans="8:24">
      <c r="H345" s="51">
        <v>41292</v>
      </c>
      <c r="I345" s="75">
        <v>28.16</v>
      </c>
      <c r="J345" s="75">
        <v>17.54</v>
      </c>
      <c r="K345" s="75">
        <v>26.15</v>
      </c>
      <c r="L345" s="75">
        <v>2.39</v>
      </c>
      <c r="M345" s="75">
        <v>4.07</v>
      </c>
      <c r="N345" s="71">
        <v>7.33</v>
      </c>
      <c r="O345" s="71">
        <v>1305</v>
      </c>
      <c r="Q345" s="51"/>
      <c r="R345" s="99"/>
      <c r="S345" s="99"/>
      <c r="V345" s="71"/>
      <c r="W345" s="71"/>
      <c r="X345" s="71"/>
    </row>
    <row r="346" spans="8:24">
      <c r="H346" s="51">
        <v>41299</v>
      </c>
      <c r="I346" s="75">
        <v>29.4</v>
      </c>
      <c r="J346" s="75">
        <v>17.18</v>
      </c>
      <c r="K346" s="75">
        <v>25.75</v>
      </c>
      <c r="L346" s="75">
        <v>2.4</v>
      </c>
      <c r="M346" s="75">
        <v>4.07</v>
      </c>
      <c r="N346" s="71">
        <v>7.14</v>
      </c>
      <c r="O346" s="71">
        <v>1328</v>
      </c>
      <c r="Q346" s="51"/>
      <c r="R346" s="99"/>
      <c r="S346" s="99"/>
      <c r="V346" s="71"/>
      <c r="W346" s="71"/>
      <c r="X346" s="71"/>
    </row>
    <row r="347" spans="8:24">
      <c r="H347" s="51">
        <v>41306</v>
      </c>
      <c r="I347" s="75">
        <v>29.25</v>
      </c>
      <c r="J347" s="75">
        <v>16.32</v>
      </c>
      <c r="K347" s="75">
        <v>25.65</v>
      </c>
      <c r="L347" s="75">
        <v>2.41</v>
      </c>
      <c r="M347" s="75">
        <v>4.08</v>
      </c>
      <c r="N347" s="71">
        <v>6.78</v>
      </c>
      <c r="O347" s="71">
        <v>1312</v>
      </c>
      <c r="Q347" s="51"/>
      <c r="R347" s="99"/>
      <c r="S347" s="99"/>
      <c r="V347" s="71"/>
      <c r="W347" s="71"/>
      <c r="X347" s="71"/>
    </row>
    <row r="348" spans="8:24">
      <c r="H348" s="51">
        <v>41313</v>
      </c>
      <c r="I348" s="75">
        <v>0</v>
      </c>
      <c r="J348" s="75">
        <v>0</v>
      </c>
      <c r="K348" s="75">
        <v>0</v>
      </c>
      <c r="L348" s="75">
        <v>0</v>
      </c>
      <c r="M348" s="75">
        <v>0</v>
      </c>
      <c r="N348" s="71">
        <v>0</v>
      </c>
      <c r="O348" s="71">
        <v>1321</v>
      </c>
      <c r="Q348" s="51"/>
      <c r="R348" s="99"/>
      <c r="S348" s="99"/>
      <c r="V348" s="71"/>
      <c r="W348" s="71"/>
      <c r="X348" s="71"/>
    </row>
    <row r="349" spans="8:24">
      <c r="H349" s="51">
        <v>41320</v>
      </c>
      <c r="I349" s="75">
        <v>0</v>
      </c>
      <c r="J349" s="75">
        <v>0</v>
      </c>
      <c r="K349" s="75">
        <v>0</v>
      </c>
      <c r="L349" s="75">
        <v>0</v>
      </c>
      <c r="M349" s="75">
        <v>0</v>
      </c>
      <c r="N349" s="71">
        <v>0</v>
      </c>
      <c r="O349" s="71">
        <v>1323</v>
      </c>
      <c r="Q349" s="51"/>
      <c r="R349" s="99"/>
      <c r="S349" s="99"/>
      <c r="V349" s="71"/>
      <c r="W349" s="71"/>
      <c r="X349" s="71"/>
    </row>
    <row r="350" spans="8:24">
      <c r="H350" s="51">
        <v>41327</v>
      </c>
      <c r="I350" s="75">
        <v>27.67</v>
      </c>
      <c r="J350" s="75">
        <v>14.7</v>
      </c>
      <c r="K350" s="75">
        <v>24.05</v>
      </c>
      <c r="L350" s="75">
        <v>2.39</v>
      </c>
      <c r="M350" s="75">
        <v>4.0999999999999996</v>
      </c>
      <c r="N350" s="71">
        <v>6.15</v>
      </c>
      <c r="O350" s="71">
        <v>1323</v>
      </c>
      <c r="Q350" s="51"/>
      <c r="R350" s="99"/>
      <c r="S350" s="99"/>
      <c r="V350" s="71"/>
      <c r="W350" s="71"/>
      <c r="X350" s="71"/>
    </row>
    <row r="351" spans="8:24">
      <c r="H351" s="51">
        <v>41334</v>
      </c>
      <c r="I351" s="75">
        <v>26.85</v>
      </c>
      <c r="J351" s="75">
        <v>14.18</v>
      </c>
      <c r="K351" s="75">
        <v>23.94</v>
      </c>
      <c r="L351" s="75">
        <v>2.39</v>
      </c>
      <c r="M351" s="75">
        <v>4.16</v>
      </c>
      <c r="N351" s="71">
        <v>5.92</v>
      </c>
      <c r="O351" s="71">
        <v>1320</v>
      </c>
      <c r="Q351" s="51"/>
      <c r="R351" s="99"/>
      <c r="S351" s="99"/>
      <c r="V351" s="71"/>
      <c r="W351" s="71"/>
      <c r="X351" s="71"/>
    </row>
    <row r="352" spans="8:24">
      <c r="H352" s="51">
        <v>41341</v>
      </c>
      <c r="I352" s="75">
        <v>26.49</v>
      </c>
      <c r="J352" s="75">
        <v>13.64</v>
      </c>
      <c r="K352" s="75">
        <v>23.19</v>
      </c>
      <c r="L352" s="75">
        <v>2.4900000000000002</v>
      </c>
      <c r="M352" s="75">
        <v>4.2</v>
      </c>
      <c r="N352" s="71">
        <v>5.47</v>
      </c>
      <c r="O352" s="71">
        <v>1316</v>
      </c>
      <c r="Q352" s="51"/>
      <c r="R352" s="99"/>
      <c r="S352" s="99"/>
      <c r="V352" s="71"/>
      <c r="W352" s="71"/>
      <c r="X352" s="71"/>
    </row>
    <row r="353" spans="8:24">
      <c r="H353" s="51">
        <v>41348</v>
      </c>
      <c r="I353" s="75">
        <v>25.7</v>
      </c>
      <c r="J353" s="75">
        <v>13.12</v>
      </c>
      <c r="K353" s="75">
        <v>22.66</v>
      </c>
      <c r="L353" s="75">
        <v>2.4</v>
      </c>
      <c r="M353" s="75">
        <v>4.26</v>
      </c>
      <c r="N353" s="71">
        <v>5.48</v>
      </c>
      <c r="O353" s="71">
        <v>1297</v>
      </c>
      <c r="Q353" s="51"/>
      <c r="R353" s="99"/>
      <c r="S353" s="99"/>
      <c r="V353" s="71"/>
      <c r="W353" s="71"/>
      <c r="X353" s="71"/>
    </row>
    <row r="354" spans="8:24">
      <c r="H354" s="51">
        <v>41355</v>
      </c>
      <c r="I354" s="75">
        <v>25.44</v>
      </c>
      <c r="J354" s="75">
        <v>12.95</v>
      </c>
      <c r="K354" s="75">
        <v>22.27</v>
      </c>
      <c r="L354" s="75">
        <v>2.4</v>
      </c>
      <c r="M354" s="75">
        <v>4.26</v>
      </c>
      <c r="N354" s="71">
        <v>5.41</v>
      </c>
      <c r="O354" s="71">
        <v>1295</v>
      </c>
      <c r="Q354" s="51"/>
      <c r="R354" s="99"/>
      <c r="S354" s="99"/>
      <c r="V354" s="71"/>
      <c r="W354" s="71"/>
      <c r="X354" s="71"/>
    </row>
    <row r="355" spans="8:24">
      <c r="H355" s="51">
        <v>41362</v>
      </c>
      <c r="I355" s="75">
        <v>25.41</v>
      </c>
      <c r="J355" s="75">
        <v>12.77</v>
      </c>
      <c r="K355" s="75">
        <v>21.98</v>
      </c>
      <c r="L355" s="75">
        <v>2.4</v>
      </c>
      <c r="M355" s="75">
        <v>4.25</v>
      </c>
      <c r="N355" s="71">
        <v>5.33</v>
      </c>
      <c r="O355" s="71">
        <v>1292</v>
      </c>
      <c r="Q355" s="51"/>
      <c r="R355" s="99"/>
      <c r="S355" s="99"/>
      <c r="V355" s="71"/>
      <c r="W355" s="71"/>
      <c r="X355" s="71"/>
    </row>
    <row r="356" spans="8:24">
      <c r="H356" s="51">
        <v>41369</v>
      </c>
      <c r="I356" s="75">
        <v>0</v>
      </c>
      <c r="J356" s="75">
        <v>0</v>
      </c>
      <c r="K356" s="75">
        <v>0</v>
      </c>
      <c r="L356" s="75">
        <v>0</v>
      </c>
      <c r="M356" s="75">
        <v>0</v>
      </c>
      <c r="N356" s="71">
        <v>0</v>
      </c>
      <c r="O356" s="71">
        <v>1276</v>
      </c>
      <c r="Q356" s="51"/>
      <c r="R356" s="99"/>
      <c r="S356" s="99"/>
      <c r="V356" s="71"/>
      <c r="W356" s="71"/>
      <c r="X356" s="71"/>
    </row>
    <row r="357" spans="8:24">
      <c r="H357" s="51">
        <v>41371</v>
      </c>
      <c r="I357" s="75">
        <v>24.8</v>
      </c>
      <c r="J357" s="75">
        <v>12.47</v>
      </c>
      <c r="K357" s="75">
        <v>21.32</v>
      </c>
      <c r="L357" s="75">
        <v>2.37</v>
      </c>
      <c r="M357" s="75">
        <v>4.1900000000000004</v>
      </c>
      <c r="N357" s="71">
        <v>5.26</v>
      </c>
      <c r="O357" s="71">
        <v>0</v>
      </c>
      <c r="Q357" s="51"/>
      <c r="R357" s="99"/>
      <c r="S357" s="99"/>
      <c r="V357" s="71"/>
      <c r="W357" s="71"/>
      <c r="X357" s="71"/>
    </row>
    <row r="358" spans="8:24">
      <c r="H358" s="51">
        <v>41376</v>
      </c>
      <c r="I358" s="96">
        <v>24.44</v>
      </c>
      <c r="J358" s="96">
        <v>12.07</v>
      </c>
      <c r="K358" s="96">
        <v>20.43</v>
      </c>
      <c r="L358" s="96">
        <v>2.39</v>
      </c>
      <c r="M358" s="96">
        <v>4.13</v>
      </c>
      <c r="N358" s="71">
        <v>5.05</v>
      </c>
      <c r="O358" s="71">
        <v>1259</v>
      </c>
      <c r="Q358" s="51"/>
      <c r="R358" s="99"/>
      <c r="S358" s="99"/>
      <c r="V358" s="71"/>
      <c r="W358" s="71"/>
      <c r="X358" s="71"/>
    </row>
    <row r="359" spans="8:24">
      <c r="H359" s="51">
        <v>41383</v>
      </c>
      <c r="I359" s="96">
        <v>24.44</v>
      </c>
      <c r="J359" s="96">
        <v>12.24</v>
      </c>
      <c r="K359" s="96">
        <v>20.22</v>
      </c>
      <c r="L359" s="96">
        <v>2.39</v>
      </c>
      <c r="M359" s="96">
        <v>4.09</v>
      </c>
      <c r="N359" s="71">
        <v>5.13</v>
      </c>
      <c r="O359" s="71">
        <v>1244</v>
      </c>
      <c r="Q359" s="51"/>
      <c r="R359" s="99"/>
      <c r="S359" s="99"/>
      <c r="V359" s="71"/>
      <c r="W359" s="71"/>
      <c r="X359" s="71"/>
    </row>
    <row r="360" spans="8:24">
      <c r="H360" s="51">
        <v>41390</v>
      </c>
      <c r="I360" s="96">
        <v>24.72</v>
      </c>
      <c r="J360" s="96">
        <v>12.32</v>
      </c>
      <c r="K360" s="96">
        <v>20.34</v>
      </c>
      <c r="L360" s="96">
        <v>2.38</v>
      </c>
      <c r="M360" s="96">
        <v>4.0599999999999996</v>
      </c>
      <c r="N360" s="71">
        <v>5.19</v>
      </c>
      <c r="O360" s="71">
        <v>1243</v>
      </c>
      <c r="Q360" s="51"/>
      <c r="R360" s="99"/>
      <c r="S360" s="99"/>
      <c r="V360" s="71"/>
      <c r="W360" s="71"/>
      <c r="X360" s="71"/>
    </row>
    <row r="361" spans="8:24">
      <c r="H361" s="51">
        <v>41397</v>
      </c>
      <c r="I361" s="96">
        <v>24.08</v>
      </c>
      <c r="J361" s="96">
        <v>12.25</v>
      </c>
      <c r="K361" s="96">
        <v>20.89</v>
      </c>
      <c r="L361" s="96">
        <v>2.38</v>
      </c>
      <c r="M361" s="96">
        <v>4.04</v>
      </c>
      <c r="N361" s="71">
        <v>5.15</v>
      </c>
      <c r="O361" s="71">
        <v>1249</v>
      </c>
      <c r="Q361" s="51"/>
      <c r="R361" s="99"/>
      <c r="S361" s="99"/>
      <c r="V361" s="71"/>
      <c r="W361" s="71"/>
      <c r="X361" s="71"/>
    </row>
    <row r="362" spans="8:24">
      <c r="H362" s="51">
        <v>41404</v>
      </c>
      <c r="I362" s="96">
        <v>24.66</v>
      </c>
      <c r="J362" s="96">
        <v>12.27</v>
      </c>
      <c r="K362" s="96">
        <v>20.93</v>
      </c>
      <c r="L362" s="96">
        <v>2.38</v>
      </c>
      <c r="M362" s="96">
        <v>4.05</v>
      </c>
      <c r="N362" s="71">
        <v>5.15</v>
      </c>
      <c r="O362" s="71">
        <v>1248</v>
      </c>
      <c r="Q362" s="51"/>
      <c r="R362" s="99"/>
      <c r="S362" s="99"/>
      <c r="V362" s="71"/>
      <c r="W362" s="71"/>
      <c r="X362" s="71"/>
    </row>
    <row r="363" spans="8:24">
      <c r="H363" s="51">
        <v>41411</v>
      </c>
      <c r="I363" s="96">
        <v>25.2</v>
      </c>
      <c r="J363" s="96">
        <v>12.51</v>
      </c>
      <c r="K363" s="96">
        <v>20.9</v>
      </c>
      <c r="L363" s="96">
        <v>2.38</v>
      </c>
      <c r="M363" s="96">
        <v>4.07</v>
      </c>
      <c r="N363" s="71">
        <v>5.24</v>
      </c>
      <c r="O363" s="71">
        <v>1249</v>
      </c>
      <c r="Q363" s="51"/>
      <c r="R363" s="99"/>
      <c r="S363" s="99"/>
      <c r="V363" s="71"/>
      <c r="W363" s="71"/>
      <c r="X363" s="71"/>
    </row>
    <row r="364" spans="8:24">
      <c r="H364" s="51">
        <v>41418</v>
      </c>
      <c r="I364" s="96">
        <v>25.6</v>
      </c>
      <c r="J364" s="96">
        <v>13.37</v>
      </c>
      <c r="K364" s="96">
        <v>20.77</v>
      </c>
      <c r="L364" s="96">
        <v>2.38</v>
      </c>
      <c r="M364" s="96">
        <v>4.12</v>
      </c>
      <c r="N364" s="71">
        <v>5.63</v>
      </c>
      <c r="O364" s="71">
        <v>1249</v>
      </c>
      <c r="Q364" s="51"/>
      <c r="R364" s="99"/>
      <c r="S364" s="99"/>
      <c r="V364" s="71"/>
      <c r="W364" s="71"/>
      <c r="X364" s="71"/>
    </row>
    <row r="365" spans="8:24">
      <c r="H365" s="51">
        <v>41425</v>
      </c>
      <c r="I365" s="96">
        <v>26.09</v>
      </c>
      <c r="J365" s="96">
        <v>13.91</v>
      </c>
      <c r="K365" s="96">
        <v>21.16</v>
      </c>
      <c r="L365" s="96">
        <v>2.38</v>
      </c>
      <c r="M365" s="96">
        <v>4.16</v>
      </c>
      <c r="N365" s="71">
        <v>5.83</v>
      </c>
      <c r="O365" s="71">
        <v>1254</v>
      </c>
      <c r="Q365" s="51"/>
      <c r="R365" s="99"/>
      <c r="S365" s="99"/>
      <c r="V365" s="71"/>
      <c r="W365" s="71"/>
      <c r="X365" s="71"/>
    </row>
    <row r="366" spans="8:24">
      <c r="H366" s="51">
        <v>41432</v>
      </c>
      <c r="I366" s="96">
        <v>26.39</v>
      </c>
      <c r="J366" s="96">
        <v>14.4</v>
      </c>
      <c r="K366" s="96">
        <v>21.67</v>
      </c>
      <c r="L366" s="96">
        <v>2.4</v>
      </c>
      <c r="M366" s="96">
        <v>4.24</v>
      </c>
      <c r="N366" s="71">
        <v>6.01</v>
      </c>
      <c r="O366" s="71">
        <v>1255</v>
      </c>
      <c r="Q366" s="51"/>
      <c r="R366" s="99"/>
      <c r="S366" s="99"/>
      <c r="V366" s="71"/>
      <c r="W366" s="71"/>
      <c r="X366" s="71"/>
    </row>
    <row r="367" spans="8:24">
      <c r="H367" s="51">
        <v>41439</v>
      </c>
      <c r="I367" s="96">
        <v>26.74</v>
      </c>
      <c r="J367" s="96">
        <v>14.35</v>
      </c>
      <c r="K367" s="96">
        <v>21.64</v>
      </c>
      <c r="L367" s="96">
        <v>2.4</v>
      </c>
      <c r="M367" s="96">
        <v>4.28</v>
      </c>
      <c r="N367" s="71">
        <v>5.98</v>
      </c>
      <c r="O367" s="71">
        <v>1258</v>
      </c>
      <c r="Q367" s="51"/>
      <c r="R367" s="99"/>
      <c r="S367" s="99"/>
      <c r="V367" s="71"/>
      <c r="W367" s="71"/>
      <c r="X367" s="71"/>
    </row>
    <row r="368" spans="8:24">
      <c r="H368" s="51">
        <v>41446</v>
      </c>
      <c r="I368" s="96">
        <v>27.32</v>
      </c>
      <c r="J368" s="96">
        <v>14.45</v>
      </c>
      <c r="K368" s="96">
        <v>21.95</v>
      </c>
      <c r="L368" s="96">
        <v>2.39</v>
      </c>
      <c r="M368" s="96">
        <v>4.25</v>
      </c>
      <c r="N368" s="71">
        <v>6.04</v>
      </c>
      <c r="O368" s="71">
        <v>1273</v>
      </c>
      <c r="Q368" s="51"/>
      <c r="R368" s="99"/>
      <c r="S368" s="99"/>
      <c r="V368" s="71"/>
      <c r="W368" s="71"/>
      <c r="X368" s="71"/>
    </row>
    <row r="369" spans="8:24">
      <c r="H369" s="51">
        <v>41453</v>
      </c>
      <c r="I369" s="96">
        <v>28.22</v>
      </c>
      <c r="J369" s="96">
        <v>14.4</v>
      </c>
      <c r="K369" s="96">
        <v>21.73</v>
      </c>
      <c r="L369" s="96">
        <v>2.41</v>
      </c>
      <c r="M369" s="96">
        <v>4.18</v>
      </c>
      <c r="N369" s="71">
        <v>5.97</v>
      </c>
      <c r="O369" s="71">
        <v>1274</v>
      </c>
      <c r="Q369" s="51"/>
      <c r="R369" s="99"/>
      <c r="S369" s="99"/>
      <c r="V369" s="71"/>
      <c r="W369" s="71"/>
      <c r="X369" s="71"/>
    </row>
    <row r="370" spans="8:24">
      <c r="H370" s="51">
        <v>41460</v>
      </c>
      <c r="I370" s="96">
        <v>28.37</v>
      </c>
      <c r="J370" s="96">
        <v>14.39</v>
      </c>
      <c r="K370" s="96">
        <v>21.6</v>
      </c>
      <c r="L370" s="96">
        <v>2.42</v>
      </c>
      <c r="M370" s="96">
        <v>4.12</v>
      </c>
      <c r="N370" s="71">
        <v>5.95</v>
      </c>
      <c r="O370" s="71">
        <v>1277</v>
      </c>
      <c r="Q370" s="51"/>
      <c r="R370" s="99"/>
      <c r="S370" s="99"/>
      <c r="V370" s="71"/>
      <c r="W370" s="71"/>
      <c r="X370" s="71"/>
    </row>
    <row r="371" spans="8:24">
      <c r="H371" s="51">
        <v>41467</v>
      </c>
      <c r="I371" s="96">
        <v>28.89</v>
      </c>
      <c r="J371" s="96">
        <v>14.46</v>
      </c>
      <c r="K371" s="96">
        <v>21.86</v>
      </c>
      <c r="L371" s="96">
        <v>2.4500000000000002</v>
      </c>
      <c r="M371" s="96">
        <v>4.09</v>
      </c>
      <c r="N371" s="71">
        <v>5.91</v>
      </c>
      <c r="O371" s="71">
        <v>1277</v>
      </c>
      <c r="Q371" s="51"/>
      <c r="R371" s="99"/>
      <c r="S371" s="99"/>
      <c r="V371" s="71"/>
      <c r="W371" s="71"/>
      <c r="X371" s="71"/>
    </row>
    <row r="372" spans="8:24">
      <c r="H372" s="51">
        <v>41474</v>
      </c>
      <c r="I372" s="96">
        <v>29.36</v>
      </c>
      <c r="J372" s="96">
        <v>14.64</v>
      </c>
      <c r="K372" s="96">
        <v>21.7</v>
      </c>
      <c r="L372" s="96">
        <v>2.46</v>
      </c>
      <c r="M372" s="96">
        <v>4.09</v>
      </c>
      <c r="N372" s="71">
        <v>5.96</v>
      </c>
      <c r="O372" s="71">
        <v>1281</v>
      </c>
      <c r="Q372" s="51"/>
      <c r="R372" s="99"/>
      <c r="S372" s="99"/>
      <c r="V372" s="71"/>
      <c r="W372" s="71"/>
      <c r="X372" s="71"/>
    </row>
    <row r="373" spans="8:24">
      <c r="H373" s="51">
        <v>41481</v>
      </c>
      <c r="I373" s="96">
        <v>30.72</v>
      </c>
      <c r="J373" s="96">
        <v>15.09</v>
      </c>
      <c r="K373" s="96">
        <v>22</v>
      </c>
      <c r="L373" s="96">
        <v>2.4500000000000002</v>
      </c>
      <c r="M373" s="96">
        <v>4.08</v>
      </c>
      <c r="N373" s="71">
        <v>6.16</v>
      </c>
      <c r="O373" s="71">
        <v>1284</v>
      </c>
      <c r="Q373" s="51"/>
      <c r="R373" s="99"/>
      <c r="S373" s="99"/>
      <c r="V373" s="71"/>
      <c r="W373" s="71"/>
      <c r="X373" s="71"/>
    </row>
    <row r="374" spans="8:24">
      <c r="H374" s="51">
        <v>41488</v>
      </c>
      <c r="I374" s="96">
        <v>30.68</v>
      </c>
      <c r="J374" s="96">
        <v>15.52</v>
      </c>
      <c r="K374" s="96">
        <v>22.25</v>
      </c>
      <c r="L374" s="96">
        <v>2.4700000000000002</v>
      </c>
      <c r="M374" s="96">
        <v>4.0599999999999996</v>
      </c>
      <c r="N374" s="71">
        <v>6.29</v>
      </c>
      <c r="O374" s="71">
        <v>1292</v>
      </c>
      <c r="Q374" s="51"/>
      <c r="R374" s="99"/>
      <c r="S374" s="99"/>
      <c r="V374" s="71"/>
      <c r="W374" s="71"/>
      <c r="X374" s="71"/>
    </row>
    <row r="375" spans="8:24">
      <c r="H375" s="51">
        <v>41495</v>
      </c>
      <c r="I375" s="96">
        <v>30.83</v>
      </c>
      <c r="J375" s="96">
        <v>15.81</v>
      </c>
      <c r="K375" s="96">
        <v>23.27</v>
      </c>
      <c r="L375" s="96">
        <v>2.46</v>
      </c>
      <c r="M375" s="96">
        <v>4.04</v>
      </c>
      <c r="N375" s="71">
        <v>6.43</v>
      </c>
      <c r="O375" s="71">
        <v>1310</v>
      </c>
      <c r="Q375" s="51"/>
      <c r="R375" s="99"/>
      <c r="S375" s="99"/>
      <c r="V375" s="71"/>
      <c r="W375" s="71"/>
      <c r="X375" s="71"/>
    </row>
    <row r="376" spans="8:24">
      <c r="H376" s="51">
        <v>41502</v>
      </c>
      <c r="I376" s="96">
        <v>32.4</v>
      </c>
      <c r="J376" s="96">
        <v>15.96</v>
      </c>
      <c r="K376" s="96">
        <v>23.1</v>
      </c>
      <c r="L376" s="96">
        <v>2.4700000000000002</v>
      </c>
      <c r="M376" s="96">
        <v>4.03</v>
      </c>
      <c r="N376" s="71">
        <v>6.46</v>
      </c>
      <c r="O376" s="71">
        <v>1320</v>
      </c>
      <c r="Q376" s="51"/>
      <c r="R376" s="99"/>
      <c r="S376" s="99"/>
      <c r="V376" s="71"/>
      <c r="W376" s="71"/>
      <c r="X376" s="71"/>
    </row>
    <row r="377" spans="8:24">
      <c r="H377" s="51">
        <v>41509</v>
      </c>
      <c r="I377" s="96">
        <v>31.74</v>
      </c>
      <c r="J377" s="96">
        <v>15.92</v>
      </c>
      <c r="K377" s="96">
        <v>23.66</v>
      </c>
      <c r="L377" s="96">
        <v>2.4700000000000002</v>
      </c>
      <c r="M377" s="96">
        <v>4.12</v>
      </c>
      <c r="N377" s="71">
        <v>6.46</v>
      </c>
      <c r="O377" s="71">
        <v>1321</v>
      </c>
      <c r="Q377" s="51"/>
      <c r="R377" s="99"/>
      <c r="S377" s="99"/>
      <c r="V377" s="71"/>
      <c r="W377" s="71"/>
      <c r="X377" s="71"/>
    </row>
    <row r="378" spans="8:24">
      <c r="H378" s="51">
        <v>41516</v>
      </c>
      <c r="I378" s="96">
        <v>31.98</v>
      </c>
      <c r="J378" s="96">
        <v>16.05</v>
      </c>
      <c r="K378" s="96">
        <v>23.86</v>
      </c>
      <c r="L378" s="96">
        <v>2.4500000000000002</v>
      </c>
      <c r="M378" s="96">
        <v>4.25</v>
      </c>
      <c r="N378" s="71">
        <v>6.54</v>
      </c>
      <c r="O378" s="71">
        <v>1326</v>
      </c>
      <c r="Q378" s="51"/>
      <c r="R378" s="99"/>
      <c r="S378" s="99"/>
      <c r="V378" s="71"/>
      <c r="W378" s="71"/>
      <c r="X378" s="71"/>
    </row>
    <row r="379" spans="8:24">
      <c r="H379" s="51">
        <v>41523</v>
      </c>
      <c r="I379" s="96">
        <v>31.44</v>
      </c>
      <c r="J379" s="96">
        <v>16.100000000000001</v>
      </c>
      <c r="K379" s="96">
        <v>23.96</v>
      </c>
      <c r="L379" s="96">
        <v>2.4500000000000002</v>
      </c>
      <c r="M379" s="96">
        <v>4.33</v>
      </c>
      <c r="N379" s="71">
        <v>6.56</v>
      </c>
      <c r="O379" s="71">
        <v>1330</v>
      </c>
      <c r="Q379" s="51"/>
      <c r="R379" s="99"/>
      <c r="S379" s="99"/>
      <c r="V379" s="71"/>
      <c r="W379" s="71"/>
      <c r="X379" s="71"/>
    </row>
    <row r="380" spans="8:24">
      <c r="H380" s="51">
        <v>41530</v>
      </c>
      <c r="I380" s="96">
        <v>31.23</v>
      </c>
      <c r="J380" s="96">
        <v>16.05</v>
      </c>
      <c r="K380" s="96">
        <v>23.94</v>
      </c>
      <c r="L380" s="96">
        <v>2.46</v>
      </c>
      <c r="M380" s="96">
        <v>4.3499999999999996</v>
      </c>
      <c r="N380" s="71">
        <v>6.52</v>
      </c>
      <c r="O380" s="71">
        <v>1329</v>
      </c>
      <c r="Q380" s="51"/>
      <c r="R380" s="99"/>
      <c r="S380" s="99"/>
      <c r="V380" s="71"/>
      <c r="W380" s="71"/>
      <c r="X380" s="71"/>
    </row>
    <row r="381" spans="8:24">
      <c r="H381" s="51">
        <v>41535</v>
      </c>
      <c r="I381" s="96">
        <v>30.77</v>
      </c>
      <c r="J381" s="96">
        <v>15.91</v>
      </c>
      <c r="K381" s="96">
        <v>23.85</v>
      </c>
      <c r="L381" s="96">
        <v>2.4500000000000002</v>
      </c>
      <c r="M381" s="96">
        <v>4.3899999999999997</v>
      </c>
      <c r="N381" s="71">
        <v>6.5</v>
      </c>
      <c r="O381" s="71">
        <v>0</v>
      </c>
      <c r="Q381" s="51"/>
      <c r="R381" s="99"/>
      <c r="S381" s="99"/>
      <c r="V381" s="71"/>
      <c r="W381" s="71"/>
      <c r="X381" s="71"/>
    </row>
    <row r="382" spans="8:24">
      <c r="H382" s="51">
        <v>41537</v>
      </c>
      <c r="I382" s="96">
        <v>0</v>
      </c>
      <c r="J382" s="96">
        <v>0</v>
      </c>
      <c r="K382" s="96">
        <v>0</v>
      </c>
      <c r="L382" s="96">
        <v>0</v>
      </c>
      <c r="M382" s="96">
        <v>0</v>
      </c>
      <c r="N382" s="71">
        <v>0</v>
      </c>
      <c r="O382" s="71">
        <v>1336</v>
      </c>
      <c r="Q382" s="51"/>
      <c r="R382" s="99"/>
      <c r="S382" s="99"/>
      <c r="V382" s="71"/>
      <c r="W382" s="71"/>
      <c r="X382" s="71"/>
    </row>
    <row r="383" spans="8:24">
      <c r="H383" s="51">
        <v>41544</v>
      </c>
      <c r="I383" s="96">
        <v>29.73</v>
      </c>
      <c r="J383" s="96">
        <v>15.87</v>
      </c>
      <c r="K383" s="96">
        <v>23.72</v>
      </c>
      <c r="L383" s="96">
        <v>2.4500000000000002</v>
      </c>
      <c r="M383" s="96">
        <v>4.4400000000000004</v>
      </c>
      <c r="N383" s="71">
        <v>6.48</v>
      </c>
      <c r="O383" s="71">
        <v>1342</v>
      </c>
      <c r="Q383" s="51"/>
      <c r="R383" s="99"/>
      <c r="S383" s="99"/>
      <c r="V383" s="71"/>
      <c r="W383" s="71"/>
      <c r="X383" s="71"/>
    </row>
    <row r="384" spans="8:24">
      <c r="H384" s="51">
        <v>41558</v>
      </c>
      <c r="I384" s="96">
        <v>28.64</v>
      </c>
      <c r="J384" s="96">
        <v>15.69</v>
      </c>
      <c r="K384" s="96">
        <v>23.63</v>
      </c>
      <c r="L384" s="96">
        <v>2.4300000000000002</v>
      </c>
      <c r="M384" s="96">
        <v>4.51</v>
      </c>
      <c r="N384" s="71">
        <v>6.46</v>
      </c>
      <c r="O384" s="71">
        <v>1338</v>
      </c>
      <c r="Q384" s="51"/>
      <c r="R384" s="99"/>
      <c r="S384" s="99"/>
      <c r="V384" s="71"/>
      <c r="W384" s="71"/>
      <c r="X384" s="71"/>
    </row>
    <row r="385" spans="8:24">
      <c r="H385" s="51">
        <v>41565</v>
      </c>
      <c r="I385" s="96">
        <v>27.57</v>
      </c>
      <c r="J385" s="96">
        <v>15.57</v>
      </c>
      <c r="K385" s="96">
        <v>23.51</v>
      </c>
      <c r="L385" s="96">
        <v>2.4</v>
      </c>
      <c r="M385" s="96">
        <v>4.54</v>
      </c>
      <c r="N385" s="71">
        <v>6.52</v>
      </c>
      <c r="O385" s="71">
        <v>1336</v>
      </c>
      <c r="Q385" s="51"/>
      <c r="R385" s="99"/>
      <c r="S385" s="99"/>
      <c r="V385" s="71"/>
      <c r="W385" s="71"/>
      <c r="X385" s="71"/>
    </row>
    <row r="386" spans="8:24">
      <c r="H386" s="51">
        <v>41572</v>
      </c>
      <c r="I386" s="96">
        <v>26.17</v>
      </c>
      <c r="J386" s="96">
        <v>15.55</v>
      </c>
      <c r="K386" s="96">
        <v>23.57</v>
      </c>
      <c r="L386" s="96">
        <v>2.4</v>
      </c>
      <c r="M386" s="96">
        <v>4.53</v>
      </c>
      <c r="N386" s="71">
        <v>6.52</v>
      </c>
      <c r="O386" s="71">
        <v>1336</v>
      </c>
      <c r="Q386" s="51"/>
      <c r="R386" s="99"/>
      <c r="S386" s="99"/>
      <c r="V386" s="71"/>
      <c r="W386" s="71"/>
      <c r="X386" s="71"/>
    </row>
    <row r="387" spans="8:24">
      <c r="H387" s="51">
        <v>41579</v>
      </c>
      <c r="I387" s="96">
        <v>24.76</v>
      </c>
      <c r="J387" s="96">
        <v>15.44</v>
      </c>
      <c r="K387" s="96">
        <v>23.53</v>
      </c>
      <c r="L387" s="96">
        <v>2.37</v>
      </c>
      <c r="M387" s="96">
        <v>4.49</v>
      </c>
      <c r="N387" s="71">
        <v>6.54</v>
      </c>
      <c r="O387" s="71">
        <v>1331</v>
      </c>
      <c r="Q387" s="51"/>
      <c r="R387" s="99"/>
      <c r="S387" s="99"/>
      <c r="V387" s="71"/>
      <c r="W387" s="71"/>
      <c r="X387" s="71"/>
    </row>
    <row r="388" spans="8:24">
      <c r="H388" s="51">
        <v>41586</v>
      </c>
      <c r="I388" s="96">
        <v>24.26</v>
      </c>
      <c r="J388" s="96">
        <v>15.48</v>
      </c>
      <c r="K388" s="96">
        <v>23.51</v>
      </c>
      <c r="L388" s="96">
        <v>2.37</v>
      </c>
      <c r="M388" s="96">
        <v>4.45</v>
      </c>
      <c r="N388" s="71">
        <v>6.58</v>
      </c>
      <c r="O388" s="71">
        <v>1332</v>
      </c>
      <c r="Q388" s="51"/>
      <c r="R388" s="99"/>
      <c r="S388" s="99"/>
      <c r="V388" s="71"/>
      <c r="W388" s="71"/>
      <c r="X388" s="71"/>
    </row>
    <row r="389" spans="8:24">
      <c r="H389" s="51">
        <v>41593</v>
      </c>
      <c r="I389" s="96">
        <v>23.69</v>
      </c>
      <c r="J389" s="96">
        <v>15.58</v>
      </c>
      <c r="K389" s="96">
        <v>23.71</v>
      </c>
      <c r="L389" s="96">
        <v>2.4</v>
      </c>
      <c r="M389" s="96">
        <v>4.3899999999999997</v>
      </c>
      <c r="N389" s="71">
        <v>6.52</v>
      </c>
      <c r="O389" s="71">
        <v>1324</v>
      </c>
      <c r="Q389" s="51"/>
      <c r="R389" s="99"/>
      <c r="S389" s="99"/>
      <c r="V389" s="71"/>
      <c r="W389" s="71"/>
      <c r="X389" s="71"/>
    </row>
    <row r="390" spans="8:24">
      <c r="H390" s="51">
        <v>41600</v>
      </c>
      <c r="I390" s="96">
        <v>23.3</v>
      </c>
      <c r="J390" s="96">
        <v>15.71</v>
      </c>
      <c r="K390" s="96">
        <v>23.81</v>
      </c>
      <c r="L390" s="96">
        <v>2.38</v>
      </c>
      <c r="M390" s="96">
        <v>4.3499999999999996</v>
      </c>
      <c r="N390" s="71">
        <v>6.63</v>
      </c>
      <c r="O390" s="71">
        <v>1328</v>
      </c>
      <c r="Q390" s="51"/>
      <c r="R390" s="99"/>
      <c r="S390" s="99"/>
      <c r="V390" s="71"/>
      <c r="W390" s="71"/>
      <c r="X390" s="71"/>
    </row>
    <row r="391" spans="8:24">
      <c r="H391" s="51">
        <v>41607</v>
      </c>
      <c r="I391" s="96">
        <v>23.94</v>
      </c>
      <c r="J391" s="96">
        <v>15.77</v>
      </c>
      <c r="K391" s="96">
        <v>23.76</v>
      </c>
      <c r="L391" s="96">
        <v>2.36</v>
      </c>
      <c r="M391" s="96">
        <v>4.37</v>
      </c>
      <c r="N391" s="71">
        <v>6.72</v>
      </c>
      <c r="O391" s="71">
        <v>1328</v>
      </c>
      <c r="Q391" s="51"/>
      <c r="R391" s="99"/>
      <c r="S391" s="99"/>
      <c r="V391" s="71"/>
      <c r="W391" s="71"/>
      <c r="X391" s="71"/>
    </row>
    <row r="392" spans="8:24">
      <c r="H392" s="51">
        <v>41614</v>
      </c>
      <c r="I392" s="96">
        <v>23.52</v>
      </c>
      <c r="J392" s="96">
        <v>15.82</v>
      </c>
      <c r="K392" s="96">
        <v>23.81</v>
      </c>
      <c r="L392" s="96">
        <v>2.36</v>
      </c>
      <c r="M392" s="96">
        <v>4.3600000000000003</v>
      </c>
      <c r="N392" s="71">
        <v>6.73</v>
      </c>
      <c r="O392" s="71">
        <v>1332</v>
      </c>
      <c r="Q392" s="51"/>
      <c r="R392" s="99"/>
      <c r="S392" s="99"/>
      <c r="V392" s="71"/>
      <c r="W392" s="71"/>
      <c r="X392" s="71"/>
    </row>
    <row r="393" spans="8:24">
      <c r="H393" s="51">
        <v>41621</v>
      </c>
      <c r="I393" s="96">
        <v>23.43</v>
      </c>
      <c r="J393" s="96">
        <v>15.74</v>
      </c>
      <c r="K393" s="96">
        <v>23.76</v>
      </c>
      <c r="L393" s="96">
        <v>2.37</v>
      </c>
      <c r="M393" s="96">
        <v>4.3499999999999996</v>
      </c>
      <c r="N393" s="71">
        <v>6.67</v>
      </c>
      <c r="O393" s="71">
        <v>1334</v>
      </c>
      <c r="Q393" s="51"/>
      <c r="R393" s="99"/>
      <c r="S393" s="99"/>
      <c r="V393" s="71"/>
      <c r="W393" s="71"/>
      <c r="X393" s="71"/>
    </row>
    <row r="394" spans="8:24">
      <c r="H394" s="51">
        <v>41628</v>
      </c>
      <c r="I394" s="96">
        <v>23.41</v>
      </c>
      <c r="J394" s="96">
        <v>15.61</v>
      </c>
      <c r="K394" s="96">
        <v>23.78</v>
      </c>
      <c r="L394" s="96">
        <v>2.36</v>
      </c>
      <c r="M394" s="96">
        <v>4.3</v>
      </c>
      <c r="N394" s="71">
        <v>6.65</v>
      </c>
      <c r="O394" s="71">
        <v>1331</v>
      </c>
      <c r="Q394" s="51"/>
      <c r="R394" s="99"/>
      <c r="S394" s="99"/>
      <c r="V394" s="71"/>
      <c r="W394" s="71"/>
      <c r="X394" s="71"/>
    </row>
    <row r="395" spans="8:24">
      <c r="H395" s="51">
        <v>41635</v>
      </c>
      <c r="I395" s="96">
        <v>23.24</v>
      </c>
      <c r="J395" s="96">
        <v>15.38</v>
      </c>
      <c r="K395" s="96">
        <v>23.83</v>
      </c>
      <c r="L395" s="96">
        <v>2.34</v>
      </c>
      <c r="M395" s="96">
        <v>4.2300000000000004</v>
      </c>
      <c r="N395" s="71">
        <v>6.61</v>
      </c>
      <c r="O395" s="71">
        <v>1334</v>
      </c>
      <c r="Q395" s="51"/>
      <c r="R395" s="99"/>
      <c r="S395" s="99"/>
      <c r="V395" s="71"/>
      <c r="W395" s="71"/>
      <c r="X395" s="71"/>
    </row>
    <row r="396" spans="8:24">
      <c r="H396" s="51">
        <v>41642</v>
      </c>
      <c r="I396" s="96">
        <v>23.94</v>
      </c>
      <c r="J396" s="96">
        <v>15.04</v>
      </c>
      <c r="K396" s="96">
        <v>23.59</v>
      </c>
      <c r="L396" s="96">
        <v>2.35</v>
      </c>
      <c r="M396" s="96">
        <v>4.2</v>
      </c>
      <c r="N396" s="71">
        <v>6.45</v>
      </c>
      <c r="O396" s="71">
        <v>1338</v>
      </c>
      <c r="Q396" s="51"/>
      <c r="R396" s="99"/>
      <c r="S396" s="99"/>
      <c r="V396" s="71"/>
      <c r="W396" s="71"/>
      <c r="X396" s="71"/>
    </row>
    <row r="397" spans="8:24">
      <c r="H397" s="51">
        <v>41649</v>
      </c>
      <c r="I397" s="96">
        <v>23.47</v>
      </c>
      <c r="J397" s="96">
        <v>13.92</v>
      </c>
      <c r="K397" s="96">
        <v>22.73</v>
      </c>
      <c r="L397" s="96">
        <v>2.34</v>
      </c>
      <c r="M397" s="96">
        <v>4.1500000000000004</v>
      </c>
      <c r="N397" s="71">
        <v>5.98</v>
      </c>
      <c r="O397" s="71">
        <v>1330</v>
      </c>
      <c r="Q397" s="51"/>
      <c r="R397" s="99"/>
      <c r="S397" s="99"/>
      <c r="V397" s="71"/>
      <c r="W397" s="71"/>
      <c r="X397" s="71"/>
    </row>
    <row r="398" spans="8:24">
      <c r="H398" s="51">
        <v>41656</v>
      </c>
      <c r="I398" s="96">
        <v>22.7</v>
      </c>
      <c r="J398" s="96">
        <v>13.07</v>
      </c>
      <c r="K398" s="96">
        <v>21.82</v>
      </c>
      <c r="L398" s="96">
        <v>2.33</v>
      </c>
      <c r="M398" s="96">
        <v>4.07</v>
      </c>
      <c r="N398" s="71">
        <v>5.65</v>
      </c>
      <c r="O398" s="71">
        <v>1299</v>
      </c>
      <c r="Q398" s="51"/>
      <c r="R398" s="99"/>
      <c r="S398" s="99"/>
      <c r="V398" s="71"/>
      <c r="W398" s="71"/>
      <c r="X398" s="71"/>
    </row>
    <row r="399" spans="8:24">
      <c r="H399" s="51">
        <v>41663</v>
      </c>
      <c r="I399" s="96">
        <v>21.67</v>
      </c>
      <c r="J399" s="96">
        <v>12.35</v>
      </c>
      <c r="K399" s="96">
        <v>20.64</v>
      </c>
      <c r="L399" s="96">
        <v>2.34</v>
      </c>
      <c r="M399" s="96">
        <v>4.04</v>
      </c>
      <c r="N399" s="71">
        <v>5.31</v>
      </c>
      <c r="O399" s="71">
        <v>1285</v>
      </c>
      <c r="Q399" s="51"/>
      <c r="R399" s="99"/>
      <c r="S399" s="99"/>
      <c r="V399" s="71"/>
      <c r="W399" s="71"/>
      <c r="X399" s="71"/>
    </row>
    <row r="400" spans="8:24">
      <c r="H400" s="51">
        <v>41670</v>
      </c>
      <c r="I400" s="96">
        <v>0</v>
      </c>
      <c r="J400" s="96">
        <v>0</v>
      </c>
      <c r="K400" s="96">
        <v>0</v>
      </c>
      <c r="L400" s="96">
        <v>0</v>
      </c>
      <c r="M400" s="96">
        <v>0</v>
      </c>
      <c r="N400" s="71">
        <v>0</v>
      </c>
      <c r="O400" s="71">
        <v>1279</v>
      </c>
      <c r="Q400" s="51"/>
      <c r="R400" s="99"/>
      <c r="S400" s="99"/>
      <c r="V400" s="71"/>
      <c r="W400" s="71"/>
      <c r="X400" s="71"/>
    </row>
    <row r="401" spans="8:24">
      <c r="H401" s="51">
        <v>41677</v>
      </c>
      <c r="I401" s="96">
        <v>0</v>
      </c>
      <c r="J401" s="96">
        <v>0</v>
      </c>
      <c r="K401" s="96">
        <v>0</v>
      </c>
      <c r="L401" s="96">
        <v>0</v>
      </c>
      <c r="M401" s="96">
        <v>0</v>
      </c>
      <c r="N401" s="71">
        <v>0</v>
      </c>
      <c r="O401" s="71">
        <v>1278</v>
      </c>
      <c r="Q401" s="51"/>
      <c r="R401" s="99"/>
      <c r="S401" s="99"/>
      <c r="V401" s="71"/>
      <c r="W401" s="71"/>
      <c r="X401" s="71"/>
    </row>
    <row r="402" spans="8:24">
      <c r="H402" s="51">
        <v>41684</v>
      </c>
      <c r="I402" s="96">
        <v>22.81</v>
      </c>
      <c r="J402" s="96">
        <v>12.37</v>
      </c>
      <c r="K402" s="96">
        <v>20.94</v>
      </c>
      <c r="L402" s="96">
        <v>2.33</v>
      </c>
      <c r="M402" s="96">
        <v>4.07</v>
      </c>
      <c r="N402" s="71">
        <v>5.33</v>
      </c>
      <c r="O402" s="71">
        <v>1263</v>
      </c>
      <c r="Q402" s="51"/>
      <c r="R402" s="99"/>
      <c r="S402" s="99"/>
      <c r="V402" s="71"/>
      <c r="W402" s="71"/>
      <c r="X402" s="71"/>
    </row>
    <row r="403" spans="8:24">
      <c r="H403" s="51">
        <v>41691</v>
      </c>
      <c r="I403" s="96">
        <v>22.98</v>
      </c>
      <c r="J403" s="96">
        <v>12.19</v>
      </c>
      <c r="K403" s="96">
        <v>20.8</v>
      </c>
      <c r="L403" s="96">
        <v>2.33</v>
      </c>
      <c r="M403" s="96">
        <v>4.04</v>
      </c>
      <c r="N403" s="71">
        <v>5.26</v>
      </c>
      <c r="O403" s="71">
        <v>1264</v>
      </c>
      <c r="Q403" s="51"/>
      <c r="R403" s="99"/>
      <c r="S403" s="99"/>
      <c r="V403" s="71"/>
      <c r="W403" s="71"/>
      <c r="X403" s="71"/>
    </row>
    <row r="404" spans="8:24">
      <c r="H404" s="51">
        <v>41698</v>
      </c>
      <c r="I404" s="96">
        <v>24.1</v>
      </c>
      <c r="J404" s="96">
        <v>11.92</v>
      </c>
      <c r="K404" s="96">
        <v>20.23</v>
      </c>
      <c r="L404" s="96">
        <v>2.36</v>
      </c>
      <c r="M404" s="96">
        <v>4.04</v>
      </c>
      <c r="N404" s="71">
        <v>5.0999999999999996</v>
      </c>
      <c r="O404" s="71">
        <v>1252</v>
      </c>
      <c r="Q404" s="51"/>
      <c r="R404" s="99"/>
      <c r="S404" s="99"/>
      <c r="V404" s="71"/>
      <c r="W404" s="71"/>
      <c r="X404" s="71"/>
    </row>
    <row r="405" spans="8:24">
      <c r="H405" s="51">
        <v>41705</v>
      </c>
      <c r="I405" s="96">
        <v>24.17</v>
      </c>
      <c r="J405" s="96">
        <v>11.62</v>
      </c>
      <c r="K405" s="96">
        <v>19.809999999999999</v>
      </c>
      <c r="L405" s="96">
        <v>2.35</v>
      </c>
      <c r="M405" s="96">
        <v>3.97</v>
      </c>
      <c r="N405" s="71">
        <v>4.96</v>
      </c>
      <c r="O405" s="71">
        <v>1241</v>
      </c>
      <c r="Q405" s="51"/>
      <c r="R405" s="99"/>
      <c r="S405" s="99"/>
      <c r="V405" s="71"/>
      <c r="W405" s="71"/>
      <c r="X405" s="71"/>
    </row>
    <row r="406" spans="8:24">
      <c r="H406" s="51">
        <v>41712</v>
      </c>
      <c r="I406" s="96">
        <v>24.32</v>
      </c>
      <c r="J406" s="96">
        <v>11.38</v>
      </c>
      <c r="K406" s="96">
        <v>19.98</v>
      </c>
      <c r="L406" s="96">
        <v>2.3199999999999998</v>
      </c>
      <c r="M406" s="96">
        <v>3.85</v>
      </c>
      <c r="N406" s="71">
        <v>4.93</v>
      </c>
      <c r="O406" s="71">
        <v>1229</v>
      </c>
      <c r="Q406" s="51"/>
      <c r="R406" s="99"/>
      <c r="S406" s="99"/>
      <c r="V406" s="71"/>
      <c r="W406" s="71"/>
      <c r="X406" s="71"/>
    </row>
    <row r="407" spans="8:24">
      <c r="H407" s="51">
        <v>41719</v>
      </c>
      <c r="I407" s="96">
        <v>23.52</v>
      </c>
      <c r="J407" s="96">
        <v>11.15</v>
      </c>
      <c r="K407" s="96">
        <v>18.989999999999998</v>
      </c>
      <c r="L407" s="96">
        <v>2.33</v>
      </c>
      <c r="M407" s="96">
        <v>3.76</v>
      </c>
      <c r="N407" s="71">
        <v>4.8</v>
      </c>
      <c r="O407" s="71">
        <v>1239</v>
      </c>
      <c r="Q407" s="51"/>
      <c r="R407" s="99"/>
      <c r="S407" s="99"/>
      <c r="V407" s="71"/>
      <c r="W407" s="71"/>
      <c r="X407" s="71"/>
    </row>
    <row r="408" spans="8:24">
      <c r="H408" s="51">
        <v>41726</v>
      </c>
      <c r="I408" s="96">
        <v>23.69</v>
      </c>
      <c r="J408" s="96">
        <v>10.77</v>
      </c>
      <c r="K408" s="96">
        <v>17.93</v>
      </c>
      <c r="L408" s="96">
        <v>2.3199999999999998</v>
      </c>
      <c r="M408" s="96">
        <v>3.75</v>
      </c>
      <c r="N408" s="71">
        <v>4.66</v>
      </c>
      <c r="O408" s="71">
        <v>1224</v>
      </c>
      <c r="Q408" s="51"/>
      <c r="R408" s="99"/>
      <c r="S408" s="99"/>
      <c r="V408" s="71"/>
      <c r="W408" s="71"/>
      <c r="X408" s="71"/>
    </row>
    <row r="409" spans="8:24">
      <c r="H409" s="51">
        <v>41733</v>
      </c>
      <c r="I409" s="96">
        <v>22.83</v>
      </c>
      <c r="J409" s="96">
        <v>10.58</v>
      </c>
      <c r="K409" s="96">
        <v>18.399999999999999</v>
      </c>
      <c r="L409" s="96">
        <v>2.31</v>
      </c>
      <c r="M409" s="96">
        <v>3.8</v>
      </c>
      <c r="N409" s="71">
        <v>4.6100000000000003</v>
      </c>
      <c r="O409" s="71">
        <v>1193</v>
      </c>
      <c r="Q409" s="51"/>
      <c r="R409" s="99"/>
      <c r="S409" s="99"/>
      <c r="V409" s="71"/>
      <c r="W409" s="71"/>
      <c r="X409" s="71"/>
    </row>
    <row r="410" spans="8:24">
      <c r="H410" s="51">
        <v>41740</v>
      </c>
      <c r="I410" s="96">
        <v>23.37</v>
      </c>
      <c r="J410" s="96">
        <v>10.5</v>
      </c>
      <c r="K410" s="96">
        <v>18.13</v>
      </c>
      <c r="L410" s="96">
        <v>2.3199999999999998</v>
      </c>
      <c r="M410" s="96">
        <v>3.83</v>
      </c>
      <c r="N410" s="71">
        <v>4.55</v>
      </c>
      <c r="O410" s="71">
        <v>1206</v>
      </c>
      <c r="Q410" s="51"/>
      <c r="R410" s="99"/>
      <c r="S410" s="99"/>
      <c r="V410" s="71"/>
      <c r="W410" s="71"/>
      <c r="X410" s="71"/>
    </row>
    <row r="411" spans="8:24">
      <c r="H411" s="51">
        <v>41747</v>
      </c>
      <c r="I411" s="96">
        <v>22.82</v>
      </c>
      <c r="J411" s="96">
        <v>10.45</v>
      </c>
      <c r="K411" s="96">
        <v>17.64</v>
      </c>
      <c r="L411" s="96">
        <v>2.34</v>
      </c>
      <c r="M411" s="96">
        <v>3.82</v>
      </c>
      <c r="N411" s="71">
        <v>4.5</v>
      </c>
      <c r="O411" s="71">
        <v>1205</v>
      </c>
      <c r="Q411" s="51"/>
      <c r="R411" s="99"/>
      <c r="S411" s="99"/>
      <c r="V411" s="71"/>
      <c r="W411" s="71"/>
      <c r="X411" s="71"/>
    </row>
    <row r="412" spans="8:24">
      <c r="H412" s="51">
        <v>41754</v>
      </c>
      <c r="I412" s="96">
        <v>20.46</v>
      </c>
      <c r="J412" s="96">
        <v>10.55</v>
      </c>
      <c r="K412" s="96">
        <v>17.170000000000002</v>
      </c>
      <c r="L412" s="96">
        <v>2.38</v>
      </c>
      <c r="M412" s="96">
        <v>3.85</v>
      </c>
      <c r="N412" s="71">
        <v>4.46</v>
      </c>
      <c r="O412" s="71">
        <v>1199</v>
      </c>
      <c r="Q412" s="51"/>
      <c r="R412" s="99"/>
      <c r="S412" s="99"/>
      <c r="V412" s="71"/>
      <c r="W412" s="71"/>
      <c r="X412" s="71"/>
    </row>
    <row r="413" spans="8:24">
      <c r="H413" s="51">
        <v>41761</v>
      </c>
      <c r="I413" s="96">
        <v>22.8</v>
      </c>
      <c r="J413" s="96">
        <v>10.76</v>
      </c>
      <c r="K413" s="96">
        <v>17.309999999999999</v>
      </c>
      <c r="L413" s="96">
        <v>2.36</v>
      </c>
      <c r="M413" s="96">
        <v>3.86</v>
      </c>
      <c r="N413" s="71">
        <v>4.5599999999999996</v>
      </c>
      <c r="O413" s="71">
        <v>1181</v>
      </c>
      <c r="Q413" s="51"/>
      <c r="R413" s="99"/>
      <c r="S413" s="99"/>
      <c r="V413" s="71"/>
      <c r="W413" s="71"/>
      <c r="X413" s="71"/>
    </row>
    <row r="414" spans="8:24">
      <c r="H414" s="51">
        <v>41768</v>
      </c>
      <c r="I414" s="96">
        <v>25.21</v>
      </c>
      <c r="J414" s="96">
        <v>12.99</v>
      </c>
      <c r="K414" s="96">
        <v>18.510000000000002</v>
      </c>
      <c r="L414" s="96">
        <v>2.39</v>
      </c>
      <c r="M414" s="96">
        <v>3.95</v>
      </c>
      <c r="N414" s="71">
        <v>5.45</v>
      </c>
      <c r="O414" s="71">
        <v>1183</v>
      </c>
      <c r="Q414" s="51"/>
      <c r="R414" s="99"/>
      <c r="S414" s="99"/>
      <c r="V414" s="71"/>
      <c r="W414" s="71"/>
      <c r="X414" s="71"/>
    </row>
    <row r="415" spans="8:24">
      <c r="H415" s="51">
        <v>41775</v>
      </c>
      <c r="I415" s="96">
        <v>27.45</v>
      </c>
      <c r="J415" s="96">
        <v>12.64</v>
      </c>
      <c r="K415" s="96">
        <v>20.65</v>
      </c>
      <c r="L415" s="96">
        <v>2.4300000000000002</v>
      </c>
      <c r="M415" s="96">
        <v>4.0199999999999996</v>
      </c>
      <c r="N415" s="71">
        <v>5.63</v>
      </c>
      <c r="O415" s="71">
        <v>1193</v>
      </c>
      <c r="Q415" s="51"/>
      <c r="R415" s="99"/>
      <c r="S415" s="99"/>
      <c r="V415" s="71"/>
      <c r="W415" s="71"/>
      <c r="X415" s="71"/>
    </row>
    <row r="416" spans="8:24">
      <c r="H416" s="51">
        <v>41782</v>
      </c>
      <c r="I416" s="96">
        <v>28.09</v>
      </c>
      <c r="J416" s="96">
        <v>12.78</v>
      </c>
      <c r="K416" s="96">
        <v>20.89</v>
      </c>
      <c r="L416" s="96">
        <v>2.4500000000000002</v>
      </c>
      <c r="M416" s="96">
        <v>4.0199999999999996</v>
      </c>
      <c r="N416" s="71">
        <v>5.65</v>
      </c>
      <c r="O416" s="71">
        <v>1201</v>
      </c>
      <c r="Q416" s="51"/>
      <c r="R416" s="99"/>
      <c r="S416" s="99"/>
      <c r="V416" s="71"/>
      <c r="W416" s="71"/>
      <c r="X416" s="71"/>
    </row>
    <row r="417" spans="8:24">
      <c r="H417" s="51">
        <v>41789</v>
      </c>
      <c r="I417" s="96">
        <v>27.95</v>
      </c>
      <c r="J417" s="96">
        <v>13.37</v>
      </c>
      <c r="K417" s="96">
        <v>21.12</v>
      </c>
      <c r="L417" s="96">
        <v>2.48</v>
      </c>
      <c r="M417" s="96">
        <v>4.09</v>
      </c>
      <c r="N417" s="71">
        <v>5.42</v>
      </c>
      <c r="O417" s="71">
        <v>1205</v>
      </c>
      <c r="Q417" s="51"/>
      <c r="R417" s="99"/>
      <c r="S417" s="99"/>
      <c r="V417" s="71"/>
      <c r="W417" s="71"/>
      <c r="X417" s="71"/>
    </row>
    <row r="418" spans="8:24">
      <c r="H418" s="51">
        <v>41796</v>
      </c>
      <c r="I418" s="96">
        <v>27.34</v>
      </c>
      <c r="J418" s="96">
        <v>13.24</v>
      </c>
      <c r="K418" s="96">
        <v>20.93</v>
      </c>
      <c r="L418" s="96">
        <v>2.4900000000000002</v>
      </c>
      <c r="M418" s="96">
        <v>4.09</v>
      </c>
      <c r="N418" s="71">
        <v>5.34</v>
      </c>
      <c r="O418" s="71">
        <v>1205</v>
      </c>
      <c r="Q418" s="51"/>
      <c r="R418" s="99"/>
      <c r="S418" s="99"/>
      <c r="V418" s="71"/>
      <c r="W418" s="71"/>
      <c r="X418" s="71"/>
    </row>
    <row r="419" spans="8:24">
      <c r="H419" s="51">
        <v>41803</v>
      </c>
      <c r="I419" s="96">
        <v>27.41</v>
      </c>
      <c r="J419" s="96">
        <v>13.2</v>
      </c>
      <c r="K419" s="96">
        <v>21.15</v>
      </c>
      <c r="L419" s="96">
        <v>2.5299999999999998</v>
      </c>
      <c r="M419" s="96">
        <v>4.07</v>
      </c>
      <c r="N419" s="71">
        <v>5.25</v>
      </c>
      <c r="O419" s="71">
        <v>1211</v>
      </c>
      <c r="Q419" s="51"/>
      <c r="R419" s="99"/>
      <c r="S419" s="99"/>
      <c r="V419" s="71"/>
      <c r="W419" s="71"/>
      <c r="X419" s="71"/>
    </row>
    <row r="420" spans="8:24">
      <c r="H420" s="51">
        <v>41810</v>
      </c>
      <c r="I420" s="96">
        <v>27.15</v>
      </c>
      <c r="J420" s="96">
        <v>13.01</v>
      </c>
      <c r="K420" s="96">
        <v>20.87</v>
      </c>
      <c r="L420" s="96">
        <v>2.5</v>
      </c>
      <c r="M420" s="96">
        <v>4.05</v>
      </c>
      <c r="N420" s="71">
        <v>5.21</v>
      </c>
      <c r="O420" s="71">
        <v>1209</v>
      </c>
      <c r="Q420" s="51"/>
      <c r="R420" s="99"/>
      <c r="S420" s="99"/>
      <c r="V420" s="71"/>
      <c r="W420" s="71"/>
      <c r="X420" s="71"/>
    </row>
    <row r="421" spans="8:24">
      <c r="H421" s="51">
        <v>41817</v>
      </c>
      <c r="I421" s="96">
        <v>27.26</v>
      </c>
      <c r="J421" s="96">
        <v>13.01</v>
      </c>
      <c r="K421" s="96">
        <v>20.34</v>
      </c>
      <c r="L421" s="96">
        <v>2.54</v>
      </c>
      <c r="M421" s="96">
        <v>4.0199999999999996</v>
      </c>
      <c r="N421" s="71">
        <v>5.1100000000000003</v>
      </c>
      <c r="O421" s="71">
        <v>1205</v>
      </c>
      <c r="Q421" s="51"/>
      <c r="R421" s="99"/>
      <c r="S421" s="99"/>
      <c r="V421" s="71"/>
      <c r="W421" s="71"/>
      <c r="X421" s="71"/>
    </row>
    <row r="422" spans="8:24">
      <c r="H422" s="51">
        <v>41824</v>
      </c>
      <c r="I422" s="96">
        <v>26.62</v>
      </c>
      <c r="J422" s="96">
        <v>12.93</v>
      </c>
      <c r="K422" s="96">
        <v>20.2</v>
      </c>
      <c r="L422" s="96">
        <v>2.57</v>
      </c>
      <c r="M422" s="96">
        <v>4.01</v>
      </c>
      <c r="N422" s="71">
        <v>5.05</v>
      </c>
      <c r="O422" s="71">
        <v>1202</v>
      </c>
      <c r="Q422" s="51"/>
      <c r="R422" s="99"/>
      <c r="S422" s="99"/>
      <c r="V422" s="71"/>
      <c r="W422" s="71"/>
      <c r="X422" s="71"/>
    </row>
    <row r="423" spans="8:24">
      <c r="H423" s="51">
        <v>41831</v>
      </c>
      <c r="I423" s="96">
        <v>26.73</v>
      </c>
      <c r="J423" s="96">
        <v>13.33</v>
      </c>
      <c r="K423" s="96">
        <v>20.78</v>
      </c>
      <c r="L423" s="96">
        <v>2.6</v>
      </c>
      <c r="M423" s="96">
        <v>3.92</v>
      </c>
      <c r="N423" s="71">
        <v>5.14</v>
      </c>
      <c r="O423" s="71">
        <v>1198</v>
      </c>
      <c r="Q423" s="51"/>
      <c r="R423" s="99"/>
      <c r="S423" s="99"/>
      <c r="V423" s="71"/>
      <c r="W423" s="71"/>
      <c r="X423" s="71"/>
    </row>
    <row r="424" spans="8:24">
      <c r="H424" s="51">
        <v>41838</v>
      </c>
      <c r="I424" s="96">
        <v>26.43</v>
      </c>
      <c r="J424" s="96">
        <v>13.84</v>
      </c>
      <c r="K424" s="96">
        <v>21.13</v>
      </c>
      <c r="L424" s="96">
        <v>2.64</v>
      </c>
      <c r="M424" s="96">
        <v>3.89</v>
      </c>
      <c r="N424" s="71">
        <v>5.25</v>
      </c>
      <c r="O424" s="71">
        <v>1198</v>
      </c>
      <c r="Q424" s="51"/>
      <c r="R424" s="99"/>
      <c r="S424" s="99"/>
      <c r="V424" s="71"/>
      <c r="W424" s="71"/>
      <c r="X424" s="71"/>
    </row>
    <row r="425" spans="8:24">
      <c r="H425" s="51">
        <v>41845</v>
      </c>
      <c r="I425" s="96">
        <v>26.61</v>
      </c>
      <c r="J425" s="96">
        <v>13.97</v>
      </c>
      <c r="K425" s="96">
        <v>21.28</v>
      </c>
      <c r="L425" s="96">
        <v>2.64</v>
      </c>
      <c r="M425" s="96">
        <v>3.85</v>
      </c>
      <c r="N425" s="71">
        <v>5.3</v>
      </c>
      <c r="O425" s="71">
        <v>1200</v>
      </c>
      <c r="Q425" s="51"/>
      <c r="R425" s="99"/>
      <c r="S425" s="99"/>
      <c r="V425" s="71"/>
      <c r="W425" s="71"/>
      <c r="X425" s="71"/>
    </row>
    <row r="426" spans="8:24">
      <c r="H426" s="51">
        <v>41852</v>
      </c>
      <c r="I426" s="96">
        <v>26.96</v>
      </c>
      <c r="J426" s="96">
        <v>14.33</v>
      </c>
      <c r="K426" s="96">
        <v>21.13</v>
      </c>
      <c r="L426" s="96">
        <v>2.65</v>
      </c>
      <c r="M426" s="96">
        <v>3.85</v>
      </c>
      <c r="N426" s="71">
        <v>5.42</v>
      </c>
      <c r="O426" s="71">
        <v>1206</v>
      </c>
      <c r="Q426" s="51"/>
      <c r="R426" s="99"/>
      <c r="S426" s="99"/>
      <c r="V426" s="71"/>
      <c r="W426" s="71"/>
      <c r="X426" s="71"/>
    </row>
    <row r="427" spans="8:24">
      <c r="H427" s="51">
        <v>41859</v>
      </c>
      <c r="I427" s="96">
        <v>26.45</v>
      </c>
      <c r="J427" s="96">
        <v>14.89</v>
      </c>
      <c r="K427" s="96">
        <v>21.93</v>
      </c>
      <c r="L427" s="96">
        <v>2.69</v>
      </c>
      <c r="M427" s="96">
        <v>3.87</v>
      </c>
      <c r="N427" s="71">
        <v>5.56</v>
      </c>
      <c r="O427" s="71">
        <v>1204</v>
      </c>
      <c r="Q427" s="51"/>
      <c r="R427" s="99"/>
      <c r="S427" s="99"/>
      <c r="V427" s="71"/>
      <c r="W427" s="71"/>
      <c r="X427" s="71"/>
    </row>
    <row r="428" spans="8:24">
      <c r="H428" s="51">
        <v>41866</v>
      </c>
      <c r="I428" s="96">
        <v>27.55</v>
      </c>
      <c r="J428" s="96">
        <v>15.12</v>
      </c>
      <c r="K428" s="96">
        <v>22.62</v>
      </c>
      <c r="L428" s="96">
        <v>2.72</v>
      </c>
      <c r="M428" s="96">
        <v>3.86</v>
      </c>
      <c r="N428" s="71">
        <v>5.58</v>
      </c>
      <c r="O428" s="71">
        <v>1210</v>
      </c>
      <c r="Q428" s="51"/>
      <c r="R428" s="99"/>
      <c r="S428" s="99"/>
      <c r="V428" s="71"/>
      <c r="W428" s="71"/>
      <c r="X428" s="71"/>
    </row>
    <row r="429" spans="8:24">
      <c r="H429" s="51">
        <v>41873</v>
      </c>
      <c r="I429" s="96">
        <v>28.29</v>
      </c>
      <c r="J429" s="96">
        <v>15.36</v>
      </c>
      <c r="K429" s="96">
        <v>22.76</v>
      </c>
      <c r="L429" s="96">
        <v>2.76</v>
      </c>
      <c r="M429" s="96">
        <v>3.84</v>
      </c>
      <c r="N429" s="71">
        <v>5.59</v>
      </c>
      <c r="O429" s="71">
        <v>1213</v>
      </c>
      <c r="Q429" s="51"/>
      <c r="R429" s="99"/>
      <c r="S429" s="99"/>
      <c r="V429" s="71"/>
      <c r="W429" s="71"/>
      <c r="X429" s="71"/>
    </row>
    <row r="430" spans="8:24">
      <c r="H430" s="51">
        <v>41880</v>
      </c>
      <c r="I430" s="96">
        <v>28.03</v>
      </c>
      <c r="J430" s="96">
        <v>15.35</v>
      </c>
      <c r="K430" s="96">
        <v>23.29</v>
      </c>
      <c r="L430" s="96">
        <v>2.76</v>
      </c>
      <c r="M430" s="96">
        <v>3.84</v>
      </c>
      <c r="N430" s="71">
        <v>5.57</v>
      </c>
      <c r="O430" s="71">
        <v>1220</v>
      </c>
      <c r="Q430" s="51"/>
      <c r="R430" s="99"/>
      <c r="S430" s="99"/>
      <c r="V430" s="71"/>
      <c r="W430" s="71"/>
      <c r="X430" s="71"/>
    </row>
    <row r="431" spans="8:24">
      <c r="H431" s="51">
        <v>41887</v>
      </c>
      <c r="I431" s="96">
        <v>28.42</v>
      </c>
      <c r="J431" s="96">
        <v>15.23</v>
      </c>
      <c r="K431" s="96">
        <v>23.12</v>
      </c>
      <c r="L431" s="96">
        <v>2.76</v>
      </c>
      <c r="M431" s="96">
        <v>3.8</v>
      </c>
      <c r="N431" s="71">
        <v>5.52</v>
      </c>
      <c r="O431" s="71">
        <v>1226</v>
      </c>
      <c r="Q431" s="51"/>
      <c r="R431" s="99"/>
      <c r="S431" s="99"/>
      <c r="V431" s="71"/>
      <c r="W431" s="71"/>
      <c r="X431" s="71"/>
    </row>
    <row r="432" spans="8:24">
      <c r="H432" s="51">
        <v>41894</v>
      </c>
      <c r="I432" s="96">
        <v>26.35</v>
      </c>
      <c r="J432" s="96">
        <v>15.1</v>
      </c>
      <c r="K432" s="96">
        <v>22.71</v>
      </c>
      <c r="L432" s="96">
        <v>2.76</v>
      </c>
      <c r="M432" s="96">
        <v>3.74</v>
      </c>
      <c r="N432" s="71">
        <v>5.48</v>
      </c>
      <c r="O432" s="71">
        <v>1228</v>
      </c>
      <c r="Q432" s="51"/>
      <c r="R432" s="99"/>
      <c r="S432" s="99"/>
      <c r="V432" s="71"/>
      <c r="W432" s="71"/>
      <c r="X432" s="71"/>
    </row>
    <row r="433" spans="8:24">
      <c r="H433" s="51">
        <v>41901</v>
      </c>
      <c r="I433" s="96">
        <v>25.45</v>
      </c>
      <c r="J433" s="96">
        <v>14.77</v>
      </c>
      <c r="K433" s="96">
        <v>22.72</v>
      </c>
      <c r="L433" s="96">
        <v>2.75</v>
      </c>
      <c r="M433" s="96">
        <v>3.74</v>
      </c>
      <c r="N433" s="71">
        <v>5.37</v>
      </c>
      <c r="O433" s="71">
        <v>1228</v>
      </c>
      <c r="Q433" s="51"/>
      <c r="R433" s="99"/>
      <c r="S433" s="99"/>
      <c r="V433" s="71"/>
      <c r="W433" s="71"/>
      <c r="X433" s="71"/>
    </row>
    <row r="434" spans="8:24">
      <c r="H434" s="51">
        <v>41908</v>
      </c>
      <c r="I434" s="96">
        <v>24.7</v>
      </c>
      <c r="J434" s="96">
        <v>14.52</v>
      </c>
      <c r="K434" s="96">
        <v>22.73</v>
      </c>
      <c r="L434" s="96">
        <v>2.71</v>
      </c>
      <c r="M434" s="96">
        <v>3.71</v>
      </c>
      <c r="N434" s="71">
        <v>5.36</v>
      </c>
      <c r="O434" s="71">
        <v>1231</v>
      </c>
      <c r="Q434" s="51"/>
      <c r="R434" s="99"/>
      <c r="S434" s="99"/>
      <c r="V434" s="71"/>
      <c r="W434" s="71"/>
      <c r="X434" s="71"/>
    </row>
    <row r="435" spans="8:24">
      <c r="H435" s="51">
        <v>41915</v>
      </c>
      <c r="I435" s="96">
        <v>24.44</v>
      </c>
      <c r="J435" s="96">
        <v>14.35</v>
      </c>
      <c r="K435" s="96">
        <v>22.38</v>
      </c>
      <c r="L435" s="96">
        <v>2.71</v>
      </c>
      <c r="M435" s="96">
        <v>3.69</v>
      </c>
      <c r="N435" s="71">
        <v>5.31</v>
      </c>
      <c r="O435" s="71">
        <v>1222</v>
      </c>
      <c r="Q435" s="51"/>
      <c r="R435" s="99"/>
      <c r="S435" s="99"/>
      <c r="V435" s="71"/>
      <c r="W435" s="71"/>
      <c r="X435" s="71"/>
    </row>
    <row r="436" spans="8:24">
      <c r="H436" s="51">
        <v>41922</v>
      </c>
      <c r="I436" s="96">
        <v>24.39</v>
      </c>
      <c r="J436" s="96">
        <v>14.33</v>
      </c>
      <c r="K436" s="96">
        <v>22</v>
      </c>
      <c r="L436" s="96">
        <v>2.61</v>
      </c>
      <c r="M436" s="96">
        <v>3.69</v>
      </c>
      <c r="N436" s="71">
        <v>5.49</v>
      </c>
      <c r="O436" s="71">
        <v>1213</v>
      </c>
      <c r="Q436" s="51"/>
      <c r="R436" s="99"/>
      <c r="S436" s="99"/>
      <c r="V436" s="71"/>
      <c r="W436" s="71"/>
      <c r="X436" s="71"/>
    </row>
    <row r="437" spans="8:24">
      <c r="H437" s="51">
        <v>41929</v>
      </c>
      <c r="I437" s="96">
        <v>23.59</v>
      </c>
      <c r="J437" s="96">
        <v>14.25</v>
      </c>
      <c r="K437" s="96">
        <v>22.18</v>
      </c>
      <c r="L437" s="96">
        <v>2.57</v>
      </c>
      <c r="M437" s="96">
        <v>3.64</v>
      </c>
      <c r="N437" s="71">
        <v>5.56</v>
      </c>
      <c r="O437" s="71">
        <v>1205</v>
      </c>
      <c r="Q437" s="51"/>
      <c r="R437" s="99"/>
      <c r="S437" s="99"/>
      <c r="V437" s="71"/>
      <c r="W437" s="71"/>
      <c r="X437" s="71"/>
    </row>
    <row r="438" spans="8:24">
      <c r="H438" s="51">
        <v>41936</v>
      </c>
      <c r="I438" s="96">
        <v>22.7</v>
      </c>
      <c r="J438" s="96">
        <v>14.07</v>
      </c>
      <c r="K438" s="96">
        <v>21.9</v>
      </c>
      <c r="L438" s="96">
        <v>2.5099999999999998</v>
      </c>
      <c r="M438" s="96">
        <v>3.68</v>
      </c>
      <c r="N438" s="71">
        <v>5.62</v>
      </c>
      <c r="O438" s="71">
        <v>1210</v>
      </c>
      <c r="Q438" s="51"/>
      <c r="R438" s="99"/>
      <c r="S438" s="99"/>
      <c r="V438" s="71"/>
      <c r="W438" s="71"/>
      <c r="X438" s="71"/>
    </row>
    <row r="439" spans="8:24">
      <c r="H439" s="51">
        <v>41943</v>
      </c>
      <c r="I439" s="96">
        <v>21.42</v>
      </c>
      <c r="J439" s="96">
        <v>13.78</v>
      </c>
      <c r="K439" s="96">
        <v>21.91</v>
      </c>
      <c r="L439" s="96">
        <v>2.4900000000000002</v>
      </c>
      <c r="M439" s="96">
        <v>3.7</v>
      </c>
      <c r="N439" s="71">
        <v>5.55</v>
      </c>
      <c r="O439" s="71">
        <v>1202</v>
      </c>
      <c r="Q439" s="51"/>
      <c r="R439" s="99"/>
      <c r="S439" s="99"/>
      <c r="V439" s="71"/>
      <c r="W439" s="71"/>
      <c r="X439" s="71"/>
    </row>
    <row r="440" spans="8:24">
      <c r="H440" s="51"/>
      <c r="I440" s="40"/>
      <c r="J440" s="40"/>
      <c r="K440" s="40"/>
      <c r="L440" s="40"/>
      <c r="M440" s="40"/>
      <c r="N440" s="71"/>
      <c r="O440" s="101"/>
      <c r="Q440" s="51"/>
      <c r="R440" s="99"/>
      <c r="S440" s="99"/>
      <c r="V440" s="71"/>
      <c r="W440" s="71"/>
      <c r="X440" s="71"/>
    </row>
    <row r="441" spans="8:24">
      <c r="H441" s="51"/>
      <c r="I441" s="40"/>
      <c r="J441" s="40"/>
      <c r="K441" s="40"/>
      <c r="L441" s="40"/>
      <c r="M441" s="40"/>
      <c r="N441" s="71"/>
      <c r="O441" s="101"/>
      <c r="Q441" s="51"/>
      <c r="R441" s="99"/>
      <c r="S441" s="99"/>
      <c r="V441" s="71"/>
      <c r="W441" s="71"/>
      <c r="X441" s="71"/>
    </row>
    <row r="442" spans="8:24">
      <c r="H442" s="51"/>
      <c r="I442" s="40"/>
      <c r="J442" s="40"/>
      <c r="K442" s="40"/>
      <c r="L442" s="40"/>
      <c r="M442" s="40"/>
      <c r="N442" s="71"/>
      <c r="O442" s="101"/>
      <c r="Q442" s="51"/>
      <c r="R442" s="99"/>
      <c r="S442" s="99"/>
      <c r="V442" s="71"/>
      <c r="W442" s="71"/>
      <c r="X442" s="71"/>
    </row>
    <row r="443" spans="8:24">
      <c r="H443" s="51"/>
      <c r="I443" s="40"/>
      <c r="J443" s="40"/>
      <c r="K443" s="40"/>
      <c r="L443" s="40"/>
      <c r="M443" s="40"/>
      <c r="N443" s="71"/>
      <c r="O443" s="101"/>
      <c r="Q443" s="51"/>
      <c r="R443" s="99"/>
      <c r="S443" s="99"/>
      <c r="V443" s="71"/>
      <c r="W443" s="71"/>
      <c r="X443" s="71"/>
    </row>
    <row r="444" spans="8:24">
      <c r="H444" s="51"/>
      <c r="I444" s="40"/>
      <c r="J444" s="40"/>
      <c r="K444" s="40"/>
      <c r="L444" s="40"/>
      <c r="M444" s="40"/>
      <c r="N444" s="71"/>
      <c r="O444" s="101"/>
      <c r="Q444" s="51"/>
      <c r="R444" s="99"/>
      <c r="S444" s="99"/>
      <c r="V444" s="71"/>
      <c r="W444" s="71"/>
      <c r="X444" s="71"/>
    </row>
    <row r="445" spans="8:24">
      <c r="H445" s="51"/>
      <c r="I445" s="40"/>
      <c r="J445" s="40"/>
      <c r="K445" s="40"/>
      <c r="L445" s="40"/>
      <c r="M445" s="40"/>
      <c r="N445" s="71"/>
      <c r="O445" s="101"/>
      <c r="Q445" s="51"/>
      <c r="R445" s="99"/>
      <c r="S445" s="99"/>
      <c r="V445" s="71"/>
      <c r="W445" s="71"/>
      <c r="X445" s="71"/>
    </row>
    <row r="446" spans="8:24">
      <c r="H446" s="51"/>
      <c r="I446" s="40"/>
      <c r="J446" s="40"/>
      <c r="K446" s="40"/>
      <c r="L446" s="40"/>
      <c r="M446" s="40"/>
      <c r="N446" s="71"/>
      <c r="O446" s="101"/>
      <c r="Q446" s="51"/>
      <c r="R446" s="99"/>
      <c r="S446" s="99"/>
      <c r="V446" s="71"/>
      <c r="W446" s="71"/>
      <c r="X446" s="71"/>
    </row>
    <row r="447" spans="8:24">
      <c r="H447" s="51"/>
      <c r="I447" s="40"/>
      <c r="J447" s="40"/>
      <c r="K447" s="40"/>
      <c r="L447" s="40"/>
      <c r="M447" s="40"/>
      <c r="N447" s="71"/>
      <c r="O447" s="101"/>
      <c r="Q447" s="51"/>
      <c r="R447" s="99"/>
      <c r="S447" s="99"/>
      <c r="V447" s="71"/>
      <c r="W447" s="71"/>
      <c r="X447" s="71"/>
    </row>
    <row r="448" spans="8:24">
      <c r="H448" s="51"/>
      <c r="I448" s="40"/>
      <c r="J448" s="40"/>
      <c r="K448" s="40"/>
      <c r="L448" s="40"/>
      <c r="M448" s="40"/>
      <c r="N448" s="71"/>
      <c r="O448" s="101"/>
      <c r="Q448" s="51"/>
      <c r="R448" s="99"/>
      <c r="S448" s="99"/>
      <c r="V448" s="71"/>
      <c r="W448" s="71"/>
      <c r="X448" s="71"/>
    </row>
    <row r="449" spans="8:24">
      <c r="H449" s="51"/>
      <c r="I449" s="40"/>
      <c r="J449" s="40"/>
      <c r="K449" s="40"/>
      <c r="L449" s="40"/>
      <c r="M449" s="40"/>
      <c r="N449" s="71"/>
      <c r="O449" s="101"/>
      <c r="Q449" s="51"/>
      <c r="R449" s="99"/>
      <c r="S449" s="99"/>
      <c r="V449" s="71"/>
      <c r="W449" s="71"/>
      <c r="X449" s="71"/>
    </row>
    <row r="450" spans="8:24">
      <c r="H450" s="51"/>
      <c r="I450" s="40"/>
      <c r="J450" s="40"/>
      <c r="K450" s="40"/>
      <c r="L450" s="40"/>
      <c r="M450" s="40"/>
      <c r="N450" s="71"/>
      <c r="O450" s="101"/>
      <c r="Q450" s="51"/>
      <c r="R450" s="99"/>
      <c r="S450" s="99"/>
      <c r="V450" s="71"/>
      <c r="W450" s="71"/>
      <c r="X450" s="71"/>
    </row>
    <row r="451" spans="8:24">
      <c r="H451" s="51"/>
      <c r="I451" s="40"/>
      <c r="J451" s="40"/>
      <c r="K451" s="40"/>
      <c r="L451" s="40"/>
      <c r="M451" s="40"/>
      <c r="N451" s="71"/>
      <c r="O451" s="101"/>
      <c r="Q451" s="51"/>
      <c r="R451" s="99"/>
      <c r="S451" s="99"/>
      <c r="V451" s="71"/>
      <c r="W451" s="71"/>
      <c r="X451" s="71"/>
    </row>
    <row r="452" spans="8:24">
      <c r="H452" s="51"/>
      <c r="I452" s="40"/>
      <c r="J452" s="40"/>
      <c r="K452" s="40"/>
      <c r="L452" s="40"/>
      <c r="M452" s="40"/>
      <c r="N452" s="71"/>
      <c r="O452" s="101"/>
      <c r="Q452" s="51"/>
      <c r="R452" s="99"/>
      <c r="S452" s="99"/>
      <c r="V452" s="71"/>
      <c r="W452" s="71"/>
      <c r="X452" s="71"/>
    </row>
    <row r="453" spans="8:24">
      <c r="H453" s="51"/>
      <c r="I453" s="40"/>
      <c r="J453" s="40"/>
      <c r="K453" s="40"/>
      <c r="L453" s="40"/>
      <c r="M453" s="40"/>
      <c r="N453" s="71"/>
      <c r="O453" s="101"/>
      <c r="Q453" s="51"/>
      <c r="R453" s="99"/>
      <c r="S453" s="99"/>
      <c r="V453" s="71"/>
      <c r="W453" s="71"/>
      <c r="X453" s="71"/>
    </row>
    <row r="454" spans="8:24">
      <c r="H454" s="51"/>
      <c r="I454" s="40"/>
      <c r="J454" s="40"/>
      <c r="K454" s="40"/>
      <c r="L454" s="40"/>
      <c r="M454" s="40"/>
      <c r="N454" s="71"/>
      <c r="O454" s="101"/>
      <c r="Q454" s="51"/>
      <c r="R454" s="99"/>
      <c r="S454" s="99"/>
      <c r="V454" s="71"/>
      <c r="W454" s="71"/>
      <c r="X454" s="71"/>
    </row>
    <row r="455" spans="8:24">
      <c r="H455" s="51"/>
      <c r="I455" s="40"/>
      <c r="J455" s="40"/>
      <c r="K455" s="40"/>
      <c r="L455" s="40"/>
      <c r="M455" s="40"/>
      <c r="N455" s="71"/>
      <c r="O455" s="101"/>
      <c r="Q455" s="51"/>
      <c r="R455" s="99"/>
      <c r="S455" s="99"/>
      <c r="V455" s="71"/>
      <c r="W455" s="71"/>
      <c r="X455" s="71"/>
    </row>
    <row r="456" spans="8:24">
      <c r="H456" s="51"/>
      <c r="I456" s="40"/>
      <c r="J456" s="40"/>
      <c r="K456" s="40"/>
      <c r="L456" s="40"/>
      <c r="M456" s="40"/>
      <c r="N456" s="71"/>
      <c r="O456" s="101"/>
      <c r="Q456" s="51"/>
      <c r="R456" s="99"/>
      <c r="S456" s="99"/>
      <c r="V456" s="71"/>
      <c r="W456" s="71"/>
      <c r="X456" s="71"/>
    </row>
    <row r="457" spans="8:24">
      <c r="H457" s="51"/>
      <c r="I457" s="40"/>
      <c r="J457" s="40"/>
      <c r="K457" s="40"/>
      <c r="L457" s="40"/>
      <c r="M457" s="40"/>
      <c r="N457" s="71"/>
      <c r="O457" s="101"/>
      <c r="Q457" s="51"/>
      <c r="R457" s="99"/>
      <c r="S457" s="99"/>
      <c r="V457" s="71"/>
      <c r="W457" s="71"/>
      <c r="X457" s="71"/>
    </row>
    <row r="458" spans="8:24">
      <c r="H458" s="51"/>
      <c r="I458" s="40"/>
      <c r="J458" s="40"/>
      <c r="K458" s="40"/>
      <c r="L458" s="40"/>
      <c r="M458" s="40"/>
      <c r="N458" s="71"/>
      <c r="O458" s="101"/>
      <c r="Q458" s="51"/>
      <c r="R458" s="99"/>
      <c r="S458" s="99"/>
      <c r="V458" s="71"/>
      <c r="W458" s="71"/>
      <c r="X458" s="71"/>
    </row>
    <row r="459" spans="8:24">
      <c r="H459" s="51"/>
      <c r="I459" s="40"/>
      <c r="J459" s="40"/>
      <c r="K459" s="40"/>
      <c r="L459" s="40"/>
      <c r="M459" s="40"/>
      <c r="N459" s="71"/>
      <c r="O459" s="101"/>
      <c r="Q459" s="51"/>
      <c r="R459" s="99"/>
      <c r="S459" s="99"/>
      <c r="V459" s="71"/>
      <c r="W459" s="71"/>
      <c r="X459" s="71"/>
    </row>
    <row r="460" spans="8:24">
      <c r="H460" s="51"/>
      <c r="I460" s="40"/>
      <c r="J460" s="40"/>
      <c r="K460" s="40"/>
      <c r="L460" s="40"/>
      <c r="M460" s="40"/>
      <c r="N460" s="71"/>
      <c r="O460" s="101"/>
      <c r="Q460" s="51"/>
      <c r="R460" s="99"/>
      <c r="S460" s="99"/>
      <c r="V460" s="71"/>
      <c r="W460" s="71"/>
      <c r="X460" s="71"/>
    </row>
    <row r="461" spans="8:24">
      <c r="H461" s="51"/>
      <c r="I461" s="40"/>
      <c r="J461" s="40"/>
      <c r="K461" s="40"/>
      <c r="L461" s="40"/>
      <c r="M461" s="40"/>
      <c r="N461" s="71"/>
      <c r="O461" s="101"/>
      <c r="Q461" s="51"/>
      <c r="R461" s="99"/>
      <c r="S461" s="99"/>
      <c r="V461" s="71"/>
      <c r="W461" s="71"/>
      <c r="X461" s="71"/>
    </row>
    <row r="462" spans="8:24">
      <c r="H462" s="51"/>
      <c r="I462" s="40"/>
      <c r="J462" s="40"/>
      <c r="K462" s="40"/>
      <c r="L462" s="40"/>
      <c r="M462" s="40"/>
      <c r="N462" s="71"/>
      <c r="O462" s="101"/>
      <c r="Q462" s="51"/>
      <c r="R462" s="99"/>
      <c r="S462" s="99"/>
      <c r="V462" s="71"/>
      <c r="W462" s="71"/>
      <c r="X462" s="71"/>
    </row>
    <row r="463" spans="8:24">
      <c r="H463" s="51"/>
      <c r="I463" s="40"/>
      <c r="J463" s="40"/>
      <c r="K463" s="40"/>
      <c r="L463" s="40"/>
      <c r="M463" s="40"/>
      <c r="N463" s="71"/>
      <c r="O463" s="101"/>
      <c r="Q463" s="51"/>
      <c r="R463" s="99"/>
      <c r="S463" s="99"/>
      <c r="V463" s="71"/>
      <c r="W463" s="71"/>
      <c r="X463" s="71"/>
    </row>
    <row r="464" spans="8:24">
      <c r="H464" s="51"/>
      <c r="I464" s="40"/>
      <c r="J464" s="40"/>
      <c r="K464" s="40"/>
      <c r="L464" s="40"/>
      <c r="M464" s="40"/>
      <c r="N464" s="71"/>
      <c r="O464" s="101"/>
      <c r="Q464" s="51"/>
      <c r="R464" s="99"/>
      <c r="S464" s="99"/>
      <c r="V464" s="71"/>
      <c r="W464" s="71"/>
      <c r="X464" s="71"/>
    </row>
    <row r="465" spans="8:24">
      <c r="H465" s="51"/>
      <c r="I465" s="40"/>
      <c r="J465" s="40"/>
      <c r="K465" s="40"/>
      <c r="L465" s="40"/>
      <c r="M465" s="40"/>
      <c r="N465" s="71"/>
      <c r="O465" s="101"/>
      <c r="R465" s="99"/>
      <c r="S465" s="99"/>
      <c r="V465" s="71"/>
      <c r="W465" s="71"/>
      <c r="X465" s="71"/>
    </row>
    <row r="466" spans="8:24">
      <c r="H466" s="51"/>
      <c r="I466" s="40"/>
      <c r="J466" s="40"/>
      <c r="K466" s="40"/>
      <c r="L466" s="40"/>
      <c r="M466" s="40"/>
      <c r="N466" s="71"/>
      <c r="O466" s="101"/>
      <c r="R466" s="99"/>
      <c r="S466" s="99"/>
      <c r="V466" s="71"/>
      <c r="W466" s="71"/>
      <c r="X466" s="71"/>
    </row>
    <row r="467" spans="8:24">
      <c r="H467" s="51"/>
      <c r="I467" s="40"/>
      <c r="J467" s="40"/>
      <c r="K467" s="40"/>
      <c r="L467" s="40"/>
      <c r="M467" s="40"/>
      <c r="N467" s="71"/>
      <c r="O467" s="101"/>
      <c r="R467" s="99"/>
      <c r="S467" s="99"/>
      <c r="V467" s="71"/>
      <c r="W467" s="71"/>
      <c r="X467" s="71"/>
    </row>
    <row r="468" spans="8:24">
      <c r="H468" s="51"/>
      <c r="I468" s="40"/>
      <c r="J468" s="40"/>
      <c r="K468" s="40"/>
      <c r="L468" s="40"/>
      <c r="M468" s="40"/>
      <c r="N468" s="71"/>
      <c r="O468" s="101"/>
      <c r="R468" s="99"/>
      <c r="S468" s="99"/>
      <c r="V468" s="71"/>
      <c r="W468" s="71"/>
      <c r="X468" s="71"/>
    </row>
    <row r="469" spans="8:24">
      <c r="H469" s="51"/>
      <c r="I469" s="40"/>
      <c r="J469" s="40"/>
      <c r="K469" s="40"/>
      <c r="L469" s="40"/>
      <c r="M469" s="40"/>
      <c r="N469" s="71"/>
      <c r="O469" s="101"/>
      <c r="R469" s="99"/>
      <c r="S469" s="99"/>
      <c r="V469" s="71"/>
      <c r="W469" s="71"/>
      <c r="X469" s="71"/>
    </row>
    <row r="470" spans="8:24">
      <c r="H470" s="51"/>
      <c r="I470" s="40"/>
      <c r="J470" s="40"/>
      <c r="K470" s="40"/>
      <c r="L470" s="40"/>
      <c r="M470" s="40"/>
      <c r="N470" s="71"/>
      <c r="O470" s="101"/>
      <c r="R470" s="99"/>
      <c r="S470" s="99"/>
      <c r="V470" s="71"/>
      <c r="W470" s="71"/>
      <c r="X470" s="71"/>
    </row>
    <row r="471" spans="8:24">
      <c r="H471" s="51"/>
      <c r="I471" s="40"/>
      <c r="J471" s="40"/>
      <c r="K471" s="40"/>
      <c r="L471" s="40"/>
      <c r="M471" s="40"/>
      <c r="N471" s="71"/>
      <c r="O471" s="101"/>
      <c r="R471" s="99"/>
      <c r="S471" s="99"/>
      <c r="V471" s="71"/>
      <c r="W471" s="71"/>
      <c r="X471" s="71"/>
    </row>
    <row r="472" spans="8:24">
      <c r="H472" s="51"/>
      <c r="I472" s="40"/>
      <c r="J472" s="40"/>
      <c r="K472" s="40"/>
      <c r="L472" s="40"/>
      <c r="M472" s="40"/>
      <c r="N472" s="71"/>
      <c r="O472" s="101"/>
      <c r="R472" s="99"/>
      <c r="S472" s="99"/>
      <c r="V472" s="71"/>
      <c r="W472" s="71"/>
      <c r="X472" s="71"/>
    </row>
    <row r="473" spans="8:24">
      <c r="H473" s="51"/>
      <c r="I473" s="40"/>
      <c r="J473" s="40"/>
      <c r="K473" s="40"/>
      <c r="L473" s="40"/>
      <c r="M473" s="40"/>
      <c r="N473" s="71"/>
      <c r="O473" s="101"/>
      <c r="R473" s="99"/>
      <c r="S473" s="99"/>
      <c r="V473" s="71"/>
      <c r="W473" s="71"/>
      <c r="X473" s="71"/>
    </row>
    <row r="474" spans="8:24">
      <c r="H474" s="51"/>
      <c r="I474" s="40"/>
      <c r="J474" s="40"/>
      <c r="K474" s="40"/>
      <c r="L474" s="40"/>
      <c r="M474" s="40"/>
      <c r="N474" s="71"/>
      <c r="O474" s="101"/>
      <c r="R474" s="99"/>
      <c r="S474" s="99"/>
      <c r="V474" s="71"/>
      <c r="W474" s="71"/>
      <c r="X474" s="71"/>
    </row>
    <row r="475" spans="8:24">
      <c r="H475" s="51"/>
      <c r="I475" s="40"/>
      <c r="J475" s="40"/>
      <c r="K475" s="40"/>
      <c r="L475" s="40"/>
      <c r="M475" s="40"/>
      <c r="N475" s="71"/>
      <c r="O475" s="101"/>
      <c r="R475" s="99"/>
      <c r="S475" s="99"/>
      <c r="V475" s="71"/>
      <c r="W475" s="71"/>
      <c r="X475" s="71"/>
    </row>
    <row r="476" spans="8:24">
      <c r="H476" s="51"/>
      <c r="I476" s="40"/>
      <c r="J476" s="40"/>
      <c r="K476" s="40"/>
      <c r="L476" s="40"/>
      <c r="M476" s="40"/>
      <c r="N476" s="71"/>
      <c r="O476" s="101"/>
      <c r="R476" s="99"/>
      <c r="S476" s="99"/>
      <c r="V476" s="71"/>
      <c r="W476" s="71"/>
      <c r="X476" s="71"/>
    </row>
    <row r="477" spans="8:24">
      <c r="H477" s="51"/>
      <c r="I477" s="40"/>
      <c r="J477" s="40"/>
      <c r="K477" s="40"/>
      <c r="L477" s="40"/>
      <c r="M477" s="40"/>
      <c r="N477" s="71"/>
      <c r="O477" s="101"/>
      <c r="R477" s="99"/>
      <c r="S477" s="99"/>
      <c r="V477" s="71"/>
      <c r="W477" s="71"/>
      <c r="X477" s="71"/>
    </row>
    <row r="478" spans="8:24">
      <c r="H478" s="51"/>
      <c r="I478" s="40"/>
      <c r="J478" s="40"/>
      <c r="K478" s="40"/>
      <c r="L478" s="40"/>
      <c r="M478" s="40"/>
      <c r="N478" s="71"/>
      <c r="O478" s="101"/>
      <c r="R478" s="99"/>
      <c r="S478" s="99"/>
      <c r="V478" s="71"/>
      <c r="W478" s="71"/>
      <c r="X478" s="71"/>
    </row>
    <row r="479" spans="8:24">
      <c r="H479" s="51"/>
      <c r="I479" s="40"/>
      <c r="J479" s="40"/>
      <c r="K479" s="40"/>
      <c r="L479" s="40"/>
      <c r="M479" s="40"/>
      <c r="N479" s="71"/>
      <c r="O479" s="101"/>
      <c r="R479" s="99"/>
      <c r="S479" s="99"/>
      <c r="V479" s="71"/>
      <c r="W479" s="71"/>
      <c r="X479" s="71"/>
    </row>
    <row r="480" spans="8:24">
      <c r="H480" s="51"/>
      <c r="I480" s="40"/>
      <c r="J480" s="40"/>
      <c r="K480" s="40"/>
      <c r="L480" s="40"/>
      <c r="M480" s="40"/>
      <c r="N480" s="71"/>
      <c r="O480" s="101"/>
      <c r="R480" s="99"/>
      <c r="S480" s="99"/>
      <c r="V480" s="71"/>
      <c r="W480" s="71"/>
      <c r="X480" s="71"/>
    </row>
    <row r="481" spans="8:24">
      <c r="H481" s="51"/>
      <c r="I481" s="40"/>
      <c r="J481" s="40"/>
      <c r="K481" s="40"/>
      <c r="L481" s="40"/>
      <c r="M481" s="40"/>
      <c r="N481" s="71"/>
      <c r="O481" s="101"/>
      <c r="R481" s="99"/>
      <c r="S481" s="99"/>
      <c r="V481" s="71"/>
      <c r="W481" s="71"/>
      <c r="X481" s="71"/>
    </row>
    <row r="482" spans="8:24">
      <c r="H482" s="51"/>
      <c r="I482" s="40"/>
      <c r="J482" s="40"/>
      <c r="K482" s="40"/>
      <c r="L482" s="40"/>
      <c r="M482" s="40"/>
      <c r="N482" s="71"/>
      <c r="O482" s="101"/>
      <c r="R482" s="99"/>
      <c r="S482" s="99"/>
      <c r="V482" s="71"/>
      <c r="W482" s="71"/>
      <c r="X482" s="71"/>
    </row>
    <row r="483" spans="8:24">
      <c r="H483" s="51"/>
      <c r="I483" s="40"/>
      <c r="J483" s="40"/>
      <c r="K483" s="40"/>
      <c r="L483" s="40"/>
      <c r="M483" s="40"/>
      <c r="N483" s="71"/>
      <c r="O483" s="101"/>
      <c r="R483" s="99"/>
      <c r="S483" s="99"/>
      <c r="V483" s="71"/>
      <c r="W483" s="71"/>
      <c r="X483" s="71"/>
    </row>
    <row r="484" spans="8:24">
      <c r="H484" s="51"/>
      <c r="I484" s="40"/>
      <c r="J484" s="40"/>
      <c r="K484" s="40"/>
      <c r="L484" s="40"/>
      <c r="M484" s="40"/>
      <c r="N484" s="71"/>
      <c r="O484" s="101"/>
      <c r="R484" s="99"/>
      <c r="S484" s="99"/>
      <c r="V484" s="71"/>
      <c r="W484" s="71"/>
      <c r="X484" s="71"/>
    </row>
    <row r="485" spans="8:24">
      <c r="H485" s="51"/>
      <c r="I485" s="40"/>
      <c r="J485" s="40"/>
      <c r="K485" s="40"/>
      <c r="L485" s="40"/>
      <c r="M485" s="40"/>
      <c r="N485" s="71"/>
      <c r="O485" s="101"/>
      <c r="R485" s="99"/>
      <c r="S485" s="99"/>
      <c r="V485" s="71"/>
      <c r="W485" s="71"/>
      <c r="X485" s="71"/>
    </row>
    <row r="486" spans="8:24">
      <c r="H486" s="51"/>
      <c r="I486" s="40"/>
      <c r="J486" s="40"/>
      <c r="K486" s="40"/>
      <c r="L486" s="40"/>
      <c r="M486" s="40"/>
      <c r="N486" s="71"/>
      <c r="O486" s="101"/>
      <c r="R486" s="99"/>
      <c r="S486" s="99"/>
      <c r="V486" s="71"/>
      <c r="W486" s="71"/>
      <c r="X486" s="71"/>
    </row>
    <row r="487" spans="8:24">
      <c r="H487" s="51"/>
      <c r="I487" s="40"/>
      <c r="J487" s="40"/>
      <c r="K487" s="40"/>
      <c r="L487" s="40"/>
      <c r="M487" s="40"/>
      <c r="N487" s="71"/>
      <c r="O487" s="101"/>
      <c r="R487" s="99"/>
      <c r="S487" s="99"/>
      <c r="V487" s="71"/>
      <c r="W487" s="71"/>
      <c r="X487" s="71"/>
    </row>
    <row r="488" spans="8:24">
      <c r="H488" s="51"/>
      <c r="I488" s="40"/>
      <c r="J488" s="40"/>
      <c r="K488" s="40"/>
      <c r="L488" s="40"/>
      <c r="M488" s="40"/>
      <c r="N488" s="71"/>
      <c r="O488" s="101"/>
      <c r="R488" s="99"/>
      <c r="S488" s="99"/>
      <c r="V488" s="71"/>
      <c r="W488" s="71"/>
      <c r="X488" s="71"/>
    </row>
    <row r="489" spans="8:24">
      <c r="H489" s="51"/>
      <c r="I489" s="40"/>
      <c r="J489" s="40"/>
      <c r="K489" s="40"/>
      <c r="L489" s="40"/>
      <c r="M489" s="40"/>
      <c r="N489" s="71"/>
      <c r="O489" s="101"/>
      <c r="R489" s="99"/>
      <c r="S489" s="99"/>
      <c r="V489" s="71"/>
      <c r="W489" s="71"/>
      <c r="X489" s="71"/>
    </row>
    <row r="490" spans="8:24">
      <c r="H490" s="51"/>
      <c r="I490" s="40"/>
      <c r="J490" s="40"/>
      <c r="K490" s="40"/>
      <c r="L490" s="40"/>
      <c r="M490" s="40"/>
      <c r="N490" s="71"/>
      <c r="O490" s="101"/>
      <c r="R490" s="99"/>
      <c r="S490" s="99"/>
      <c r="V490" s="71"/>
      <c r="W490" s="71"/>
      <c r="X490" s="71"/>
    </row>
    <row r="491" spans="8:24">
      <c r="H491" s="51"/>
      <c r="I491" s="40"/>
      <c r="J491" s="40"/>
      <c r="K491" s="40"/>
      <c r="L491" s="40"/>
      <c r="M491" s="40"/>
      <c r="N491" s="71"/>
      <c r="O491" s="101"/>
      <c r="R491" s="99"/>
      <c r="S491" s="99"/>
      <c r="V491" s="71"/>
      <c r="W491" s="71"/>
      <c r="X491" s="71"/>
    </row>
    <row r="492" spans="8:24">
      <c r="H492" s="51"/>
      <c r="I492" s="40"/>
      <c r="J492" s="40"/>
      <c r="K492" s="40"/>
      <c r="L492" s="40"/>
      <c r="M492" s="40"/>
      <c r="N492" s="71"/>
      <c r="O492" s="101"/>
      <c r="R492" s="99"/>
      <c r="S492" s="99"/>
      <c r="V492" s="71"/>
      <c r="W492" s="71"/>
      <c r="X492" s="71"/>
    </row>
    <row r="493" spans="8:24">
      <c r="H493" s="51"/>
      <c r="I493" s="40"/>
      <c r="J493" s="40"/>
      <c r="K493" s="40"/>
      <c r="L493" s="40"/>
      <c r="M493" s="40"/>
      <c r="N493" s="71"/>
      <c r="O493" s="101"/>
      <c r="R493" s="99"/>
      <c r="S493" s="99"/>
      <c r="V493" s="71"/>
      <c r="W493" s="71"/>
      <c r="X493" s="71"/>
    </row>
    <row r="494" spans="8:24">
      <c r="H494" s="51"/>
      <c r="I494" s="40"/>
      <c r="J494" s="40"/>
      <c r="K494" s="40"/>
      <c r="L494" s="40"/>
      <c r="M494" s="40"/>
      <c r="N494" s="71"/>
      <c r="O494" s="101"/>
      <c r="R494" s="99"/>
      <c r="S494" s="99"/>
      <c r="V494" s="71"/>
      <c r="W494" s="71"/>
      <c r="X494" s="71"/>
    </row>
    <row r="495" spans="8:24">
      <c r="H495" s="51"/>
      <c r="I495" s="40"/>
      <c r="J495" s="40"/>
      <c r="K495" s="40"/>
      <c r="L495" s="40"/>
      <c r="M495" s="40"/>
      <c r="N495" s="71"/>
      <c r="O495" s="101"/>
      <c r="R495" s="99"/>
      <c r="S495" s="99"/>
      <c r="V495" s="71"/>
      <c r="W495" s="71"/>
      <c r="X495" s="71"/>
    </row>
    <row r="496" spans="8:24">
      <c r="H496" s="51"/>
      <c r="I496" s="40"/>
      <c r="J496" s="40"/>
      <c r="K496" s="40"/>
      <c r="L496" s="40"/>
      <c r="M496" s="40"/>
      <c r="N496" s="71"/>
      <c r="O496" s="101"/>
      <c r="R496" s="99"/>
      <c r="S496" s="99"/>
      <c r="V496" s="71"/>
      <c r="W496" s="71"/>
      <c r="X496" s="71"/>
    </row>
    <row r="497" spans="8:24">
      <c r="H497" s="51"/>
      <c r="I497" s="40"/>
      <c r="J497" s="40"/>
      <c r="K497" s="40"/>
      <c r="L497" s="40"/>
      <c r="M497" s="40"/>
      <c r="N497" s="71"/>
      <c r="O497" s="101"/>
      <c r="R497" s="99"/>
      <c r="S497" s="99"/>
      <c r="V497" s="71"/>
      <c r="W497" s="71"/>
      <c r="X497" s="71"/>
    </row>
    <row r="498" spans="8:24">
      <c r="H498" s="51"/>
      <c r="I498" s="40"/>
      <c r="J498" s="40"/>
      <c r="K498" s="40"/>
      <c r="L498" s="40"/>
      <c r="M498" s="40"/>
      <c r="N498" s="71"/>
      <c r="O498" s="101"/>
      <c r="R498" s="99"/>
      <c r="S498" s="99"/>
      <c r="V498" s="71"/>
      <c r="W498" s="71"/>
      <c r="X498" s="71"/>
    </row>
    <row r="499" spans="8:24">
      <c r="H499" s="51"/>
      <c r="I499" s="40"/>
      <c r="J499" s="40"/>
      <c r="K499" s="40"/>
      <c r="L499" s="40"/>
      <c r="M499" s="40"/>
      <c r="N499" s="71"/>
      <c r="O499" s="101"/>
      <c r="R499" s="99"/>
      <c r="S499" s="99"/>
      <c r="V499" s="71"/>
      <c r="W499" s="71"/>
      <c r="X499" s="71"/>
    </row>
    <row r="500" spans="8:24">
      <c r="H500" s="51"/>
      <c r="I500" s="40"/>
      <c r="J500" s="40"/>
      <c r="K500" s="40"/>
      <c r="L500" s="40"/>
      <c r="M500" s="40"/>
      <c r="N500" s="71"/>
      <c r="O500" s="101"/>
      <c r="R500" s="99"/>
      <c r="S500" s="99"/>
      <c r="V500" s="71"/>
      <c r="W500" s="71"/>
      <c r="X500" s="71"/>
    </row>
    <row r="501" spans="8:24">
      <c r="H501" s="51"/>
      <c r="I501" s="40"/>
      <c r="J501" s="40"/>
      <c r="K501" s="40"/>
      <c r="L501" s="40"/>
      <c r="M501" s="40"/>
      <c r="N501" s="71"/>
      <c r="O501" s="101"/>
      <c r="R501" s="99"/>
      <c r="S501" s="99"/>
      <c r="V501" s="71"/>
      <c r="W501" s="71"/>
      <c r="X501" s="71"/>
    </row>
    <row r="502" spans="8:24">
      <c r="H502" s="51"/>
      <c r="I502" s="40"/>
      <c r="J502" s="40"/>
      <c r="K502" s="40"/>
      <c r="L502" s="40"/>
      <c r="M502" s="40"/>
      <c r="N502" s="71"/>
      <c r="O502" s="101"/>
      <c r="R502" s="99"/>
      <c r="S502" s="99"/>
      <c r="V502" s="71"/>
      <c r="W502" s="71"/>
      <c r="X502" s="71"/>
    </row>
    <row r="503" spans="8:24">
      <c r="H503" s="40"/>
      <c r="I503" s="40"/>
      <c r="J503" s="40"/>
      <c r="K503" s="40"/>
      <c r="L503" s="40"/>
      <c r="M503" s="40"/>
      <c r="N503" s="71"/>
      <c r="O503" s="101"/>
      <c r="R503" s="99"/>
      <c r="S503" s="99"/>
      <c r="V503" s="71"/>
      <c r="W503" s="71"/>
      <c r="X503" s="71"/>
    </row>
    <row r="504" spans="8:24">
      <c r="H504" s="40"/>
      <c r="I504" s="40"/>
      <c r="J504" s="40"/>
      <c r="K504" s="40"/>
      <c r="L504" s="40"/>
      <c r="M504" s="40"/>
      <c r="N504" s="71"/>
      <c r="O504" s="101"/>
      <c r="R504" s="99"/>
      <c r="S504" s="99"/>
      <c r="V504" s="71"/>
      <c r="W504" s="71"/>
      <c r="X504" s="71"/>
    </row>
    <row r="505" spans="8:24">
      <c r="H505" s="40"/>
      <c r="I505" s="40"/>
      <c r="J505" s="40"/>
      <c r="K505" s="40"/>
      <c r="L505" s="40"/>
      <c r="M505" s="40"/>
      <c r="N505" s="71"/>
      <c r="O505" s="101"/>
      <c r="R505" s="100"/>
      <c r="S505" s="100"/>
      <c r="V505" s="71"/>
      <c r="W505" s="71"/>
      <c r="X505" s="71"/>
    </row>
    <row r="506" spans="8:24">
      <c r="H506" s="40"/>
      <c r="I506" s="40"/>
      <c r="J506" s="40"/>
      <c r="K506" s="40"/>
      <c r="L506" s="40"/>
      <c r="M506" s="40"/>
      <c r="N506" s="71"/>
      <c r="O506" s="101"/>
      <c r="R506" s="100"/>
      <c r="S506" s="100"/>
      <c r="V506" s="71"/>
      <c r="W506" s="71"/>
      <c r="X506" s="71"/>
    </row>
    <row r="507" spans="8:24">
      <c r="H507" s="40"/>
      <c r="I507" s="40"/>
      <c r="J507" s="40"/>
      <c r="K507" s="40"/>
      <c r="L507" s="40"/>
      <c r="M507" s="40"/>
      <c r="N507" s="71"/>
      <c r="O507" s="101"/>
      <c r="R507" s="100"/>
      <c r="S507" s="100"/>
      <c r="V507" s="71"/>
      <c r="W507" s="71"/>
      <c r="X507" s="71"/>
    </row>
    <row r="508" spans="8:24">
      <c r="H508" s="40"/>
      <c r="I508" s="40"/>
      <c r="J508" s="40"/>
      <c r="K508" s="40"/>
      <c r="L508" s="40"/>
      <c r="M508" s="40"/>
      <c r="N508" s="71"/>
      <c r="O508" s="101"/>
      <c r="R508" s="100"/>
      <c r="S508" s="100"/>
      <c r="V508" s="71"/>
      <c r="W508" s="71"/>
      <c r="X508" s="71"/>
    </row>
    <row r="509" spans="8:24">
      <c r="H509" s="40"/>
      <c r="I509" s="40"/>
      <c r="J509" s="40"/>
      <c r="K509" s="40"/>
      <c r="L509" s="40"/>
      <c r="M509" s="40"/>
      <c r="N509" s="71"/>
      <c r="O509" s="101"/>
      <c r="R509" s="100"/>
      <c r="S509" s="100"/>
      <c r="V509" s="71"/>
      <c r="W509" s="71"/>
      <c r="X509" s="71"/>
    </row>
    <row r="510" spans="8:24">
      <c r="H510" s="40"/>
      <c r="I510" s="40"/>
      <c r="J510" s="40"/>
      <c r="K510" s="40"/>
      <c r="L510" s="40"/>
      <c r="M510" s="40"/>
      <c r="N510" s="71"/>
      <c r="O510" s="101"/>
      <c r="R510" s="100"/>
      <c r="S510" s="100"/>
      <c r="V510" s="71"/>
      <c r="W510" s="71"/>
      <c r="X510" s="71"/>
    </row>
    <row r="511" spans="8:24">
      <c r="H511" s="40"/>
      <c r="I511" s="40"/>
      <c r="J511" s="40"/>
      <c r="K511" s="40"/>
      <c r="L511" s="40"/>
      <c r="M511" s="40"/>
      <c r="N511" s="71"/>
      <c r="O511" s="101"/>
      <c r="R511" s="100"/>
      <c r="S511" s="100"/>
      <c r="V511" s="71"/>
      <c r="W511" s="71"/>
      <c r="X511" s="71"/>
    </row>
    <row r="512" spans="8:24">
      <c r="H512" s="40"/>
      <c r="I512" s="40"/>
      <c r="J512" s="40"/>
      <c r="K512" s="40"/>
      <c r="L512" s="40"/>
      <c r="M512" s="40"/>
      <c r="N512" s="71"/>
      <c r="O512" s="101"/>
      <c r="R512" s="100"/>
      <c r="S512" s="100"/>
      <c r="V512" s="71"/>
      <c r="W512" s="71"/>
      <c r="X512" s="71"/>
    </row>
    <row r="513" spans="8:24">
      <c r="H513" s="40"/>
      <c r="I513" s="40"/>
      <c r="J513" s="40"/>
      <c r="K513" s="40"/>
      <c r="L513" s="40"/>
      <c r="M513" s="40"/>
      <c r="N513" s="71"/>
      <c r="O513" s="101"/>
      <c r="R513" s="100"/>
      <c r="S513" s="100"/>
      <c r="V513" s="71"/>
      <c r="W513" s="71"/>
      <c r="X513" s="71"/>
    </row>
    <row r="514" spans="8:24">
      <c r="H514" s="40"/>
      <c r="I514" s="40"/>
      <c r="J514" s="40"/>
      <c r="K514" s="40"/>
      <c r="L514" s="40"/>
      <c r="M514" s="40"/>
      <c r="N514" s="71"/>
      <c r="O514" s="101"/>
      <c r="R514" s="100"/>
      <c r="S514" s="100"/>
      <c r="V514" s="71"/>
      <c r="W514" s="71"/>
      <c r="X514" s="71"/>
    </row>
    <row r="515" spans="8:24">
      <c r="H515" s="40"/>
      <c r="I515" s="40"/>
      <c r="J515" s="40"/>
      <c r="K515" s="40"/>
      <c r="L515" s="40"/>
      <c r="M515" s="40"/>
      <c r="N515" s="71"/>
      <c r="O515" s="101"/>
      <c r="R515" s="100"/>
      <c r="S515" s="100"/>
      <c r="V515" s="71"/>
      <c r="W515" s="71"/>
      <c r="X515" s="71"/>
    </row>
    <row r="516" spans="8:24">
      <c r="H516" s="40"/>
      <c r="I516" s="40"/>
      <c r="J516" s="40"/>
      <c r="K516" s="40"/>
      <c r="L516" s="40"/>
      <c r="M516" s="40"/>
      <c r="N516" s="71"/>
      <c r="O516" s="101"/>
      <c r="R516" s="100"/>
      <c r="S516" s="100"/>
      <c r="V516" s="71"/>
      <c r="W516" s="71"/>
      <c r="X516" s="71"/>
    </row>
    <row r="517" spans="8:24">
      <c r="H517" s="40"/>
      <c r="I517" s="40"/>
      <c r="J517" s="40"/>
      <c r="K517" s="40"/>
      <c r="L517" s="40"/>
      <c r="M517" s="40"/>
      <c r="N517" s="71"/>
      <c r="O517" s="101"/>
      <c r="R517" s="100"/>
      <c r="S517" s="100"/>
      <c r="V517" s="71"/>
      <c r="W517" s="71"/>
      <c r="X517" s="71"/>
    </row>
    <row r="518" spans="8:24">
      <c r="H518" s="40"/>
      <c r="I518" s="40"/>
      <c r="J518" s="40"/>
      <c r="K518" s="40"/>
      <c r="L518" s="40"/>
      <c r="M518" s="40"/>
      <c r="N518" s="71"/>
      <c r="O518" s="101"/>
      <c r="R518" s="100"/>
      <c r="S518" s="100"/>
      <c r="V518" s="71"/>
      <c r="W518" s="71"/>
      <c r="X518" s="71"/>
    </row>
    <row r="519" spans="8:24">
      <c r="H519" s="40"/>
      <c r="I519" s="40"/>
      <c r="J519" s="40"/>
      <c r="K519" s="40"/>
      <c r="L519" s="40"/>
      <c r="M519" s="40"/>
      <c r="N519" s="71"/>
      <c r="O519" s="101"/>
      <c r="R519" s="100"/>
      <c r="S519" s="100"/>
      <c r="V519" s="71"/>
      <c r="W519" s="71"/>
      <c r="X519" s="71"/>
    </row>
    <row r="520" spans="8:24">
      <c r="H520" s="40"/>
      <c r="I520" s="40"/>
      <c r="J520" s="40"/>
      <c r="K520" s="40"/>
      <c r="L520" s="40"/>
      <c r="M520" s="40"/>
      <c r="N520" s="71"/>
      <c r="O520" s="101"/>
      <c r="R520" s="100"/>
      <c r="S520" s="100"/>
      <c r="V520" s="71"/>
      <c r="W520" s="71"/>
      <c r="X520" s="71"/>
    </row>
    <row r="521" spans="8:24">
      <c r="H521" s="40"/>
      <c r="I521" s="40"/>
      <c r="J521" s="40"/>
      <c r="K521" s="40"/>
      <c r="L521" s="40"/>
      <c r="M521" s="40"/>
      <c r="N521" s="71"/>
      <c r="O521" s="101"/>
      <c r="R521" s="100"/>
      <c r="S521" s="100"/>
      <c r="V521" s="71"/>
      <c r="W521" s="71"/>
      <c r="X521" s="71"/>
    </row>
    <row r="522" spans="8:24">
      <c r="H522" s="40"/>
      <c r="I522" s="40"/>
      <c r="J522" s="40"/>
      <c r="K522" s="40"/>
      <c r="L522" s="40"/>
      <c r="M522" s="40"/>
      <c r="N522" s="71"/>
      <c r="O522" s="101"/>
      <c r="R522" s="100"/>
      <c r="S522" s="100"/>
      <c r="V522" s="71"/>
      <c r="W522" s="71"/>
      <c r="X522" s="71"/>
    </row>
    <row r="523" spans="8:24">
      <c r="H523" s="40"/>
      <c r="I523" s="40"/>
      <c r="J523" s="40"/>
      <c r="K523" s="40"/>
      <c r="L523" s="40"/>
      <c r="M523" s="40"/>
      <c r="N523" s="71"/>
      <c r="O523" s="101"/>
      <c r="V523" s="71"/>
      <c r="W523" s="71"/>
      <c r="X523" s="71"/>
    </row>
    <row r="524" spans="8:24">
      <c r="H524" s="40"/>
      <c r="I524" s="40"/>
      <c r="J524" s="40"/>
      <c r="K524" s="40"/>
      <c r="L524" s="40"/>
      <c r="M524" s="40"/>
      <c r="N524" s="71"/>
      <c r="O524" s="101"/>
      <c r="V524" s="71"/>
      <c r="W524" s="71"/>
      <c r="X524" s="71"/>
    </row>
    <row r="525" spans="8:24">
      <c r="H525" s="40"/>
      <c r="I525" s="40"/>
      <c r="J525" s="40"/>
      <c r="K525" s="40"/>
      <c r="L525" s="40"/>
      <c r="M525" s="40"/>
      <c r="N525" s="71"/>
      <c r="O525" s="101"/>
      <c r="V525" s="71"/>
      <c r="W525" s="71"/>
      <c r="X525" s="71"/>
    </row>
    <row r="526" spans="8:24">
      <c r="H526" s="40"/>
      <c r="I526" s="40"/>
      <c r="J526" s="40"/>
      <c r="K526" s="40"/>
      <c r="L526" s="40"/>
      <c r="M526" s="40"/>
      <c r="N526" s="71"/>
      <c r="O526" s="101"/>
      <c r="V526" s="71"/>
      <c r="W526" s="71"/>
      <c r="X526" s="71"/>
    </row>
    <row r="527" spans="8:24">
      <c r="H527" s="40"/>
      <c r="I527" s="40"/>
      <c r="J527" s="40"/>
      <c r="K527" s="40"/>
      <c r="L527" s="40"/>
      <c r="M527" s="40"/>
      <c r="N527" s="71"/>
      <c r="O527" s="101"/>
      <c r="V527" s="71"/>
      <c r="W527" s="71"/>
      <c r="X527" s="71"/>
    </row>
    <row r="528" spans="8:24">
      <c r="H528" s="40"/>
      <c r="I528" s="40"/>
      <c r="J528" s="40"/>
      <c r="K528" s="40"/>
      <c r="L528" s="40"/>
      <c r="M528" s="40"/>
      <c r="N528" s="71"/>
      <c r="O528" s="101"/>
      <c r="V528" s="71"/>
      <c r="W528" s="71"/>
      <c r="X528" s="71"/>
    </row>
    <row r="529" spans="8:24">
      <c r="H529" s="40"/>
      <c r="I529" s="40"/>
      <c r="J529" s="40"/>
      <c r="K529" s="40"/>
      <c r="L529" s="40"/>
      <c r="M529" s="40"/>
      <c r="N529" s="71"/>
      <c r="O529" s="101"/>
      <c r="V529" s="71"/>
      <c r="W529" s="71"/>
      <c r="X529" s="71"/>
    </row>
    <row r="530" spans="8:24">
      <c r="H530" s="40"/>
      <c r="I530" s="40"/>
      <c r="J530" s="40"/>
      <c r="K530" s="40"/>
      <c r="L530" s="40"/>
      <c r="M530" s="40"/>
      <c r="N530" s="71"/>
      <c r="O530" s="101"/>
      <c r="V530" s="71"/>
      <c r="W530" s="71"/>
      <c r="X530" s="71"/>
    </row>
    <row r="531" spans="8:24">
      <c r="H531" s="40"/>
      <c r="I531" s="40"/>
      <c r="J531" s="40"/>
      <c r="K531" s="40"/>
      <c r="L531" s="40"/>
      <c r="M531" s="40"/>
      <c r="N531" s="71"/>
      <c r="O531" s="101"/>
      <c r="V531" s="71"/>
      <c r="W531" s="71"/>
      <c r="X531" s="71"/>
    </row>
    <row r="532" spans="8:24">
      <c r="H532" s="40"/>
      <c r="I532" s="40"/>
      <c r="J532" s="40"/>
      <c r="K532" s="40"/>
      <c r="L532" s="40"/>
      <c r="M532" s="40"/>
      <c r="N532" s="71"/>
      <c r="O532" s="101"/>
      <c r="V532" s="71"/>
      <c r="W532" s="71"/>
      <c r="X532" s="71"/>
    </row>
    <row r="533" spans="8:24">
      <c r="H533" s="40"/>
      <c r="I533" s="40"/>
      <c r="J533" s="40"/>
      <c r="K533" s="40"/>
      <c r="L533" s="40"/>
      <c r="M533" s="40"/>
      <c r="N533" s="71"/>
      <c r="O533" s="101"/>
      <c r="V533" s="71"/>
      <c r="W533" s="71"/>
      <c r="X533" s="71"/>
    </row>
    <row r="534" spans="8:24">
      <c r="H534" s="40"/>
      <c r="I534" s="40"/>
      <c r="J534" s="40"/>
      <c r="K534" s="40"/>
      <c r="L534" s="40"/>
      <c r="M534" s="40"/>
      <c r="N534" s="71"/>
      <c r="O534" s="101"/>
      <c r="V534" s="71"/>
      <c r="W534" s="71"/>
      <c r="X534" s="71"/>
    </row>
    <row r="535" spans="8:24">
      <c r="H535" s="40"/>
      <c r="I535" s="40"/>
      <c r="J535" s="40"/>
      <c r="K535" s="40"/>
      <c r="L535" s="40"/>
      <c r="M535" s="40"/>
      <c r="N535" s="71"/>
      <c r="O535" s="101"/>
      <c r="V535" s="71"/>
      <c r="W535" s="71"/>
      <c r="X535" s="71"/>
    </row>
    <row r="536" spans="8:24">
      <c r="H536" s="40"/>
      <c r="I536" s="40"/>
      <c r="J536" s="40"/>
      <c r="K536" s="40"/>
      <c r="L536" s="40"/>
      <c r="M536" s="40"/>
      <c r="N536" s="71"/>
      <c r="O536" s="101"/>
      <c r="V536" s="71"/>
      <c r="W536" s="71"/>
      <c r="X536" s="71"/>
    </row>
    <row r="537" spans="8:24">
      <c r="H537" s="40"/>
      <c r="I537" s="40"/>
      <c r="J537" s="40"/>
      <c r="K537" s="40"/>
      <c r="L537" s="40"/>
      <c r="M537" s="40"/>
      <c r="N537" s="71"/>
      <c r="O537" s="101"/>
      <c r="V537" s="71"/>
      <c r="W537" s="71"/>
      <c r="X537" s="71"/>
    </row>
    <row r="538" spans="8:24">
      <c r="H538" s="40"/>
      <c r="I538" s="40"/>
      <c r="J538" s="40"/>
      <c r="K538" s="40"/>
      <c r="L538" s="40"/>
      <c r="M538" s="40"/>
      <c r="N538" s="71"/>
      <c r="O538" s="101"/>
      <c r="V538" s="71"/>
      <c r="W538" s="71"/>
      <c r="X538" s="71"/>
    </row>
    <row r="539" spans="8:24">
      <c r="H539" s="40"/>
      <c r="I539" s="40"/>
      <c r="J539" s="40"/>
      <c r="K539" s="40"/>
      <c r="L539" s="40"/>
      <c r="M539" s="40"/>
      <c r="N539" s="71"/>
      <c r="O539" s="101"/>
      <c r="V539" s="71"/>
      <c r="W539" s="71"/>
      <c r="X539" s="71"/>
    </row>
    <row r="540" spans="8:24">
      <c r="H540" s="40"/>
      <c r="I540" s="40"/>
      <c r="J540" s="40"/>
      <c r="K540" s="40"/>
      <c r="L540" s="40"/>
      <c r="M540" s="40"/>
      <c r="N540" s="71"/>
      <c r="O540" s="101"/>
      <c r="V540" s="71"/>
      <c r="W540" s="71"/>
      <c r="X540" s="71"/>
    </row>
    <row r="541" spans="8:24">
      <c r="H541" s="40"/>
      <c r="I541" s="40"/>
      <c r="J541" s="40"/>
      <c r="K541" s="40"/>
      <c r="L541" s="40"/>
      <c r="M541" s="40"/>
      <c r="N541" s="71"/>
      <c r="O541" s="101"/>
      <c r="V541" s="71"/>
      <c r="W541" s="71"/>
      <c r="X541" s="71"/>
    </row>
    <row r="542" spans="8:24">
      <c r="H542" s="40"/>
      <c r="I542" s="40"/>
      <c r="J542" s="40"/>
      <c r="K542" s="40"/>
      <c r="L542" s="40"/>
      <c r="M542" s="40"/>
      <c r="N542" s="71"/>
      <c r="O542" s="101"/>
      <c r="V542" s="71"/>
      <c r="W542" s="71"/>
      <c r="X542" s="71"/>
    </row>
    <row r="543" spans="8:24">
      <c r="H543" s="40"/>
      <c r="I543" s="40"/>
      <c r="J543" s="40"/>
      <c r="K543" s="40"/>
      <c r="L543" s="40"/>
      <c r="M543" s="40"/>
      <c r="N543" s="71"/>
      <c r="O543" s="101"/>
      <c r="V543" s="71"/>
      <c r="W543" s="71"/>
      <c r="X543" s="71"/>
    </row>
    <row r="544" spans="8:24">
      <c r="H544" s="40"/>
      <c r="I544" s="40"/>
      <c r="J544" s="40"/>
      <c r="K544" s="40"/>
      <c r="L544" s="40"/>
      <c r="M544" s="40"/>
      <c r="N544" s="71"/>
      <c r="O544" s="101"/>
      <c r="V544" s="71"/>
      <c r="W544" s="71"/>
      <c r="X544" s="71"/>
    </row>
    <row r="545" spans="8:24">
      <c r="H545" s="40"/>
      <c r="I545" s="40"/>
      <c r="J545" s="40"/>
      <c r="K545" s="40"/>
      <c r="L545" s="40"/>
      <c r="M545" s="40"/>
      <c r="N545" s="71"/>
      <c r="O545" s="101"/>
      <c r="V545" s="71"/>
      <c r="W545" s="71"/>
      <c r="X545" s="71"/>
    </row>
    <row r="546" spans="8:24">
      <c r="H546" s="40"/>
      <c r="I546" s="40"/>
      <c r="J546" s="40"/>
      <c r="K546" s="40"/>
      <c r="L546" s="40"/>
      <c r="M546" s="40"/>
      <c r="N546" s="71"/>
      <c r="O546" s="101"/>
      <c r="V546" s="71"/>
      <c r="W546" s="71"/>
      <c r="X546" s="71"/>
    </row>
    <row r="547" spans="8:24">
      <c r="H547" s="40"/>
      <c r="I547" s="40"/>
      <c r="J547" s="40"/>
      <c r="K547" s="40"/>
      <c r="L547" s="40"/>
      <c r="M547" s="40"/>
      <c r="N547" s="71"/>
      <c r="O547" s="101"/>
      <c r="V547" s="71"/>
      <c r="W547" s="71"/>
      <c r="X547" s="71"/>
    </row>
    <row r="548" spans="8:24">
      <c r="H548" s="40"/>
      <c r="I548" s="40"/>
      <c r="J548" s="40"/>
      <c r="K548" s="40"/>
      <c r="L548" s="40"/>
      <c r="M548" s="40"/>
      <c r="N548" s="71"/>
      <c r="O548" s="101"/>
      <c r="V548" s="71"/>
      <c r="W548" s="71"/>
      <c r="X548" s="71"/>
    </row>
    <row r="549" spans="8:24">
      <c r="H549" s="40"/>
      <c r="I549" s="40"/>
      <c r="J549" s="40"/>
      <c r="K549" s="40"/>
      <c r="L549" s="40"/>
      <c r="M549" s="40"/>
      <c r="N549" s="71"/>
      <c r="O549" s="101"/>
      <c r="V549" s="71"/>
      <c r="W549" s="71"/>
      <c r="X549" s="71"/>
    </row>
    <row r="550" spans="8:24">
      <c r="H550" s="40"/>
      <c r="I550" s="40"/>
      <c r="J550" s="40"/>
      <c r="K550" s="40"/>
      <c r="L550" s="40"/>
      <c r="M550" s="40"/>
      <c r="N550" s="71"/>
      <c r="O550" s="101"/>
      <c r="V550" s="71"/>
      <c r="W550" s="71"/>
      <c r="X550" s="71"/>
    </row>
    <row r="551" spans="8:24">
      <c r="H551" s="40"/>
      <c r="I551" s="40"/>
      <c r="J551" s="40"/>
      <c r="K551" s="40"/>
      <c r="L551" s="40"/>
      <c r="M551" s="40"/>
      <c r="N551" s="71"/>
      <c r="O551" s="101"/>
      <c r="V551" s="71"/>
      <c r="W551" s="71"/>
      <c r="X551" s="71"/>
    </row>
    <row r="552" spans="8:24">
      <c r="H552" s="40"/>
      <c r="I552" s="40"/>
      <c r="J552" s="40"/>
      <c r="K552" s="40"/>
      <c r="L552" s="40"/>
      <c r="M552" s="40"/>
      <c r="N552" s="71"/>
      <c r="O552" s="101"/>
      <c r="V552" s="71"/>
      <c r="W552" s="71"/>
      <c r="X552" s="71"/>
    </row>
    <row r="553" spans="8:24">
      <c r="H553" s="40"/>
      <c r="I553" s="40"/>
      <c r="J553" s="40"/>
      <c r="K553" s="40"/>
      <c r="L553" s="40"/>
      <c r="M553" s="40"/>
      <c r="N553" s="71"/>
      <c r="O553" s="101"/>
      <c r="V553" s="71"/>
      <c r="W553" s="71"/>
      <c r="X553" s="71"/>
    </row>
    <row r="554" spans="8:24">
      <c r="H554" s="40"/>
      <c r="I554" s="40"/>
      <c r="J554" s="40"/>
      <c r="K554" s="40"/>
      <c r="L554" s="40"/>
      <c r="M554" s="40"/>
      <c r="N554" s="71"/>
      <c r="O554" s="101"/>
      <c r="V554" s="71"/>
      <c r="W554" s="71"/>
      <c r="X554" s="71"/>
    </row>
    <row r="555" spans="8:24">
      <c r="H555" s="40"/>
      <c r="I555" s="40"/>
      <c r="J555" s="40"/>
      <c r="K555" s="40"/>
      <c r="L555" s="40"/>
      <c r="M555" s="40"/>
      <c r="N555" s="71"/>
      <c r="O555" s="101"/>
      <c r="V555" s="71"/>
      <c r="W555" s="71"/>
      <c r="X555" s="71"/>
    </row>
    <row r="556" spans="8:24">
      <c r="H556" s="40"/>
      <c r="I556" s="40"/>
      <c r="J556" s="40"/>
      <c r="K556" s="40"/>
      <c r="L556" s="40"/>
      <c r="M556" s="40"/>
      <c r="N556" s="71"/>
      <c r="O556" s="101"/>
      <c r="V556" s="71"/>
      <c r="W556" s="71"/>
      <c r="X556" s="71"/>
    </row>
    <row r="557" spans="8:24">
      <c r="H557" s="40"/>
      <c r="I557" s="40"/>
      <c r="J557" s="40"/>
      <c r="K557" s="40"/>
      <c r="L557" s="40"/>
      <c r="M557" s="40"/>
      <c r="N557" s="71"/>
      <c r="O557" s="101"/>
      <c r="V557" s="71"/>
      <c r="W557" s="71"/>
      <c r="X557" s="71"/>
    </row>
    <row r="558" spans="8:24">
      <c r="H558" s="40"/>
      <c r="I558" s="40"/>
      <c r="J558" s="40"/>
      <c r="K558" s="40"/>
      <c r="L558" s="40"/>
      <c r="M558" s="40"/>
      <c r="N558" s="71"/>
      <c r="O558" s="101"/>
      <c r="V558" s="71"/>
      <c r="W558" s="71"/>
      <c r="X558" s="71"/>
    </row>
    <row r="559" spans="8:24">
      <c r="H559" s="40"/>
      <c r="I559" s="40"/>
      <c r="J559" s="40"/>
      <c r="K559" s="40"/>
      <c r="L559" s="40"/>
      <c r="M559" s="40"/>
      <c r="N559" s="71"/>
      <c r="O559" s="101"/>
      <c r="V559" s="71"/>
      <c r="W559" s="71"/>
      <c r="X559" s="71"/>
    </row>
    <row r="560" spans="8:24">
      <c r="H560" s="40"/>
      <c r="I560" s="40"/>
      <c r="J560" s="40"/>
      <c r="K560" s="40"/>
      <c r="L560" s="40"/>
      <c r="M560" s="40"/>
      <c r="N560" s="71"/>
      <c r="O560" s="101"/>
      <c r="V560" s="71"/>
      <c r="W560" s="71"/>
      <c r="X560" s="71"/>
    </row>
    <row r="561" spans="8:24">
      <c r="H561" s="40"/>
      <c r="I561" s="40"/>
      <c r="J561" s="40"/>
      <c r="K561" s="40"/>
      <c r="L561" s="40"/>
      <c r="M561" s="40"/>
      <c r="N561" s="71"/>
      <c r="O561" s="101"/>
      <c r="V561" s="71"/>
      <c r="W561" s="71"/>
      <c r="X561" s="71"/>
    </row>
    <row r="562" spans="8:24">
      <c r="H562" s="40"/>
      <c r="I562" s="40"/>
      <c r="J562" s="40"/>
      <c r="K562" s="40"/>
      <c r="L562" s="40"/>
      <c r="M562" s="40"/>
      <c r="N562" s="71"/>
      <c r="O562" s="101"/>
      <c r="V562" s="71"/>
      <c r="W562" s="71"/>
      <c r="X562" s="71"/>
    </row>
    <row r="563" spans="8:24">
      <c r="H563" s="40"/>
      <c r="I563" s="40"/>
      <c r="J563" s="40"/>
      <c r="K563" s="40"/>
      <c r="L563" s="40"/>
      <c r="M563" s="40"/>
      <c r="N563" s="71"/>
      <c r="O563" s="101"/>
      <c r="V563" s="71"/>
      <c r="W563" s="71"/>
      <c r="X563" s="71"/>
    </row>
    <row r="564" spans="8:24">
      <c r="H564" s="40"/>
      <c r="I564" s="40"/>
      <c r="J564" s="40"/>
      <c r="K564" s="40"/>
      <c r="L564" s="40"/>
      <c r="M564" s="40"/>
      <c r="N564" s="71"/>
      <c r="O564" s="101"/>
      <c r="V564" s="71"/>
      <c r="W564" s="71"/>
      <c r="X564" s="71"/>
    </row>
    <row r="565" spans="8:24">
      <c r="H565" s="40"/>
      <c r="I565" s="40"/>
      <c r="J565" s="40"/>
      <c r="K565" s="40"/>
      <c r="L565" s="40"/>
      <c r="M565" s="40"/>
      <c r="N565" s="71"/>
      <c r="O565" s="101"/>
      <c r="V565" s="71"/>
      <c r="W565" s="71"/>
      <c r="X565" s="71"/>
    </row>
    <row r="566" spans="8:24">
      <c r="H566" s="40"/>
      <c r="I566" s="40"/>
      <c r="J566" s="40"/>
      <c r="K566" s="40"/>
      <c r="L566" s="40"/>
      <c r="M566" s="40"/>
      <c r="N566" s="71"/>
      <c r="O566" s="101"/>
      <c r="V566" s="71"/>
      <c r="W566" s="71"/>
      <c r="X566" s="71"/>
    </row>
    <row r="567" spans="8:24">
      <c r="H567" s="40"/>
      <c r="I567" s="40"/>
      <c r="J567" s="40"/>
      <c r="K567" s="40"/>
      <c r="L567" s="40"/>
      <c r="M567" s="40"/>
      <c r="N567" s="71"/>
      <c r="O567" s="101"/>
      <c r="V567" s="71"/>
      <c r="W567" s="71"/>
      <c r="X567" s="71"/>
    </row>
    <row r="568" spans="8:24">
      <c r="H568" s="40"/>
      <c r="I568" s="40"/>
      <c r="J568" s="40"/>
      <c r="K568" s="40"/>
      <c r="L568" s="40"/>
      <c r="M568" s="40"/>
      <c r="N568" s="71"/>
      <c r="O568" s="101"/>
      <c r="V568" s="71"/>
      <c r="W568" s="71"/>
      <c r="X568" s="71"/>
    </row>
    <row r="569" spans="8:24">
      <c r="H569" s="40"/>
      <c r="I569" s="40"/>
      <c r="J569" s="40"/>
      <c r="K569" s="40"/>
      <c r="L569" s="40"/>
      <c r="M569" s="40"/>
      <c r="N569" s="71"/>
      <c r="O569" s="101"/>
      <c r="V569" s="71"/>
      <c r="W569" s="71"/>
      <c r="X569" s="71"/>
    </row>
    <row r="570" spans="8:24">
      <c r="H570" s="40"/>
      <c r="I570" s="40"/>
      <c r="J570" s="40"/>
      <c r="K570" s="40"/>
      <c r="L570" s="40"/>
      <c r="M570" s="40"/>
      <c r="N570" s="71"/>
      <c r="O570" s="101"/>
      <c r="V570" s="71"/>
      <c r="W570" s="71"/>
      <c r="X570" s="71"/>
    </row>
    <row r="571" spans="8:24">
      <c r="H571" s="40"/>
      <c r="I571" s="40"/>
      <c r="J571" s="40"/>
      <c r="K571" s="40"/>
      <c r="L571" s="40"/>
      <c r="M571" s="40"/>
      <c r="N571" s="71"/>
      <c r="O571" s="101"/>
      <c r="V571" s="71"/>
      <c r="W571" s="71"/>
      <c r="X571" s="71"/>
    </row>
    <row r="572" spans="8:24">
      <c r="H572" s="40"/>
      <c r="I572" s="40"/>
      <c r="J572" s="40"/>
      <c r="K572" s="40"/>
      <c r="L572" s="40"/>
      <c r="M572" s="40"/>
      <c r="N572" s="71"/>
      <c r="O572" s="101"/>
      <c r="V572" s="71"/>
      <c r="W572" s="71"/>
      <c r="X572" s="71"/>
    </row>
    <row r="573" spans="8:24">
      <c r="H573" s="40"/>
      <c r="I573" s="40"/>
      <c r="J573" s="40"/>
      <c r="K573" s="40"/>
      <c r="L573" s="40"/>
      <c r="M573" s="40"/>
      <c r="N573" s="71"/>
      <c r="O573" s="101"/>
      <c r="V573" s="71"/>
      <c r="W573" s="71"/>
      <c r="X573" s="71"/>
    </row>
    <row r="574" spans="8:24">
      <c r="H574" s="40"/>
      <c r="I574" s="40"/>
      <c r="J574" s="40"/>
      <c r="K574" s="40"/>
      <c r="L574" s="40"/>
      <c r="M574" s="40"/>
      <c r="N574" s="71"/>
      <c r="O574" s="101"/>
      <c r="V574" s="71"/>
      <c r="W574" s="71"/>
      <c r="X574" s="71"/>
    </row>
    <row r="575" spans="8:24">
      <c r="H575" s="40"/>
      <c r="I575" s="40"/>
      <c r="J575" s="40"/>
      <c r="K575" s="40"/>
      <c r="L575" s="40"/>
      <c r="M575" s="40"/>
      <c r="N575" s="71"/>
      <c r="O575" s="101"/>
      <c r="V575" s="71"/>
      <c r="W575" s="71"/>
      <c r="X575" s="71"/>
    </row>
    <row r="576" spans="8:24">
      <c r="H576" s="40"/>
      <c r="I576" s="40"/>
      <c r="J576" s="40"/>
      <c r="K576" s="40"/>
      <c r="L576" s="40"/>
      <c r="M576" s="40"/>
      <c r="N576" s="71"/>
      <c r="O576" s="101"/>
      <c r="V576" s="71"/>
      <c r="W576" s="71"/>
      <c r="X576" s="71"/>
    </row>
    <row r="577" spans="8:24">
      <c r="H577" s="40"/>
      <c r="I577" s="40"/>
      <c r="J577" s="40"/>
      <c r="K577" s="40"/>
      <c r="L577" s="40"/>
      <c r="M577" s="40"/>
      <c r="N577" s="71"/>
      <c r="O577" s="101"/>
      <c r="V577" s="71"/>
      <c r="W577" s="71"/>
      <c r="X577" s="71"/>
    </row>
    <row r="578" spans="8:24">
      <c r="H578" s="40"/>
      <c r="I578" s="40"/>
      <c r="J578" s="40"/>
      <c r="K578" s="40"/>
      <c r="L578" s="40"/>
      <c r="M578" s="40"/>
      <c r="N578" s="71"/>
      <c r="O578" s="101"/>
      <c r="V578" s="71"/>
      <c r="W578" s="71"/>
      <c r="X578" s="71"/>
    </row>
    <row r="579" spans="8:24">
      <c r="H579" s="40"/>
      <c r="I579" s="40"/>
      <c r="J579" s="40"/>
      <c r="K579" s="40"/>
      <c r="L579" s="40"/>
      <c r="M579" s="40"/>
      <c r="N579" s="71"/>
      <c r="O579" s="101"/>
      <c r="V579" s="71"/>
      <c r="W579" s="71"/>
      <c r="X579" s="71"/>
    </row>
    <row r="580" spans="8:24">
      <c r="H580" s="40"/>
      <c r="I580" s="40"/>
      <c r="J580" s="40"/>
      <c r="K580" s="40"/>
      <c r="L580" s="40"/>
      <c r="M580" s="40"/>
      <c r="N580" s="71"/>
      <c r="O580" s="101"/>
      <c r="V580" s="71"/>
      <c r="W580" s="71"/>
      <c r="X580" s="71"/>
    </row>
    <row r="581" spans="8:24">
      <c r="H581" s="40"/>
      <c r="I581" s="40"/>
      <c r="J581" s="40"/>
      <c r="K581" s="40"/>
      <c r="L581" s="40"/>
      <c r="M581" s="40"/>
      <c r="N581" s="71"/>
      <c r="O581" s="101"/>
      <c r="V581" s="71"/>
      <c r="W581" s="71"/>
      <c r="X581" s="71"/>
    </row>
    <row r="582" spans="8:24">
      <c r="H582" s="40"/>
      <c r="I582" s="40"/>
      <c r="J582" s="40"/>
      <c r="K582" s="40"/>
      <c r="L582" s="40"/>
      <c r="M582" s="40"/>
      <c r="N582" s="71"/>
      <c r="O582" s="101"/>
      <c r="V582" s="71"/>
      <c r="W582" s="71"/>
      <c r="X582" s="71"/>
    </row>
    <row r="583" spans="8:24">
      <c r="H583" s="40"/>
      <c r="I583" s="40"/>
      <c r="J583" s="40"/>
      <c r="K583" s="40"/>
      <c r="L583" s="40"/>
      <c r="M583" s="40"/>
      <c r="N583" s="71"/>
      <c r="O583" s="101"/>
      <c r="V583" s="71"/>
      <c r="W583" s="71"/>
      <c r="X583" s="71"/>
    </row>
    <row r="584" spans="8:24">
      <c r="H584" s="40"/>
      <c r="I584" s="40"/>
      <c r="J584" s="40"/>
      <c r="K584" s="40"/>
      <c r="L584" s="40"/>
      <c r="M584" s="40"/>
      <c r="N584" s="71"/>
      <c r="O584" s="101"/>
      <c r="V584" s="71"/>
      <c r="W584" s="71"/>
      <c r="X584" s="71"/>
    </row>
    <row r="585" spans="8:24">
      <c r="H585" s="40"/>
      <c r="I585" s="40"/>
      <c r="J585" s="40"/>
      <c r="K585" s="40"/>
      <c r="L585" s="40"/>
      <c r="M585" s="40"/>
      <c r="N585" s="71"/>
      <c r="O585" s="101"/>
      <c r="V585" s="71"/>
      <c r="W585" s="71"/>
      <c r="X585" s="71"/>
    </row>
    <row r="586" spans="8:24">
      <c r="H586" s="40"/>
      <c r="I586" s="40"/>
      <c r="J586" s="40"/>
      <c r="K586" s="40"/>
      <c r="L586" s="40"/>
      <c r="M586" s="40"/>
      <c r="N586" s="71"/>
      <c r="O586" s="101"/>
      <c r="V586" s="71"/>
      <c r="W586" s="71"/>
      <c r="X586" s="71"/>
    </row>
    <row r="587" spans="8:24">
      <c r="H587" s="40"/>
      <c r="I587" s="40"/>
      <c r="J587" s="40"/>
      <c r="K587" s="40"/>
      <c r="L587" s="40"/>
      <c r="M587" s="40"/>
      <c r="N587" s="71"/>
      <c r="O587" s="101"/>
      <c r="V587" s="71"/>
      <c r="W587" s="71"/>
      <c r="X587" s="71"/>
    </row>
    <row r="588" spans="8:24">
      <c r="H588" s="40"/>
      <c r="I588" s="40"/>
      <c r="J588" s="40"/>
      <c r="K588" s="40"/>
      <c r="L588" s="40"/>
      <c r="M588" s="40"/>
      <c r="N588" s="71"/>
      <c r="O588" s="101"/>
      <c r="V588" s="71"/>
      <c r="W588" s="71"/>
      <c r="X588" s="71"/>
    </row>
    <row r="589" spans="8:24">
      <c r="H589" s="40"/>
      <c r="I589" s="40"/>
      <c r="J589" s="40"/>
      <c r="K589" s="40"/>
      <c r="L589" s="40"/>
      <c r="M589" s="40"/>
      <c r="N589" s="71"/>
      <c r="O589" s="101"/>
      <c r="V589" s="71"/>
      <c r="W589" s="71"/>
      <c r="X589" s="71"/>
    </row>
    <row r="590" spans="8:24">
      <c r="H590" s="40"/>
      <c r="I590" s="40"/>
      <c r="J590" s="40"/>
      <c r="K590" s="40"/>
      <c r="L590" s="40"/>
      <c r="M590" s="40"/>
      <c r="N590" s="71"/>
      <c r="O590" s="101"/>
      <c r="V590" s="71"/>
      <c r="W590" s="71"/>
      <c r="X590" s="71"/>
    </row>
    <row r="591" spans="8:24">
      <c r="H591" s="40"/>
      <c r="I591" s="40"/>
      <c r="J591" s="40"/>
      <c r="K591" s="40"/>
      <c r="L591" s="40"/>
      <c r="M591" s="40"/>
      <c r="N591" s="71"/>
      <c r="O591" s="101"/>
      <c r="V591" s="71"/>
      <c r="W591" s="71"/>
      <c r="X591" s="71"/>
    </row>
    <row r="592" spans="8:24">
      <c r="H592" s="40"/>
      <c r="I592" s="40"/>
      <c r="J592" s="40"/>
      <c r="K592" s="40"/>
      <c r="L592" s="40"/>
      <c r="M592" s="40"/>
      <c r="N592" s="71"/>
      <c r="O592" s="101"/>
      <c r="V592" s="71"/>
      <c r="W592" s="71"/>
      <c r="X592" s="71"/>
    </row>
    <row r="593" spans="8:24">
      <c r="H593" s="40"/>
      <c r="I593" s="40"/>
      <c r="J593" s="40"/>
      <c r="K593" s="40"/>
      <c r="L593" s="40"/>
      <c r="M593" s="40"/>
      <c r="N593" s="71"/>
      <c r="O593" s="101"/>
      <c r="V593" s="71"/>
      <c r="W593" s="71"/>
      <c r="X593" s="71"/>
    </row>
    <row r="594" spans="8:24">
      <c r="H594" s="40"/>
      <c r="I594" s="40"/>
      <c r="J594" s="40"/>
      <c r="K594" s="40"/>
      <c r="L594" s="40"/>
      <c r="M594" s="40"/>
      <c r="N594" s="71"/>
      <c r="O594" s="101"/>
      <c r="V594" s="71"/>
      <c r="W594" s="71"/>
      <c r="X594" s="71"/>
    </row>
    <row r="595" spans="8:24">
      <c r="H595" s="40"/>
      <c r="I595" s="40"/>
      <c r="J595" s="40"/>
      <c r="K595" s="40"/>
      <c r="L595" s="40"/>
      <c r="M595" s="40"/>
      <c r="N595" s="71"/>
      <c r="O595" s="101"/>
      <c r="V595" s="71"/>
      <c r="W595" s="71"/>
      <c r="X595" s="71"/>
    </row>
    <row r="596" spans="8:24">
      <c r="H596" s="40"/>
      <c r="I596" s="40"/>
      <c r="J596" s="40"/>
      <c r="K596" s="40"/>
      <c r="L596" s="40"/>
      <c r="M596" s="40"/>
      <c r="N596" s="71"/>
      <c r="O596" s="101"/>
    </row>
    <row r="597" spans="8:24">
      <c r="H597" s="40"/>
      <c r="I597" s="40"/>
      <c r="J597" s="40"/>
      <c r="K597" s="40"/>
      <c r="L597" s="40"/>
      <c r="M597" s="40"/>
      <c r="N597" s="71"/>
      <c r="O597" s="101"/>
    </row>
    <row r="598" spans="8:24">
      <c r="H598" s="40"/>
      <c r="I598" s="40"/>
      <c r="J598" s="40"/>
      <c r="K598" s="40"/>
      <c r="L598" s="40"/>
      <c r="M598" s="40"/>
      <c r="N598" s="71"/>
      <c r="O598" s="101"/>
    </row>
    <row r="599" spans="8:24">
      <c r="H599" s="40"/>
      <c r="I599" s="40"/>
      <c r="J599" s="40"/>
      <c r="K599" s="40"/>
      <c r="L599" s="40"/>
      <c r="M599" s="40"/>
      <c r="N599" s="71"/>
      <c r="O599" s="101"/>
    </row>
    <row r="600" spans="8:24">
      <c r="H600" s="40"/>
      <c r="I600" s="40"/>
      <c r="J600" s="40"/>
      <c r="K600" s="40"/>
      <c r="L600" s="40"/>
      <c r="M600" s="40"/>
      <c r="N600" s="71"/>
      <c r="O600" s="101"/>
    </row>
    <row r="601" spans="8:24">
      <c r="H601" s="40"/>
      <c r="I601" s="40"/>
      <c r="J601" s="40"/>
      <c r="K601" s="40"/>
      <c r="L601" s="40"/>
      <c r="M601" s="40"/>
      <c r="N601" s="71"/>
      <c r="O601" s="101"/>
    </row>
    <row r="602" spans="8:24">
      <c r="H602" s="40"/>
      <c r="I602" s="40"/>
      <c r="J602" s="40"/>
      <c r="K602" s="40"/>
      <c r="L602" s="40"/>
      <c r="M602" s="40"/>
      <c r="N602" s="71"/>
      <c r="O602" s="101"/>
    </row>
    <row r="603" spans="8:24">
      <c r="H603" s="40"/>
      <c r="I603" s="40"/>
      <c r="J603" s="40"/>
      <c r="K603" s="40"/>
      <c r="L603" s="40"/>
      <c r="M603" s="40"/>
      <c r="N603" s="71"/>
      <c r="O603" s="101"/>
    </row>
    <row r="604" spans="8:24">
      <c r="H604" s="40"/>
      <c r="I604" s="40"/>
      <c r="J604" s="40"/>
      <c r="K604" s="40"/>
      <c r="L604" s="40"/>
      <c r="M604" s="40"/>
      <c r="N604" s="71"/>
      <c r="O604" s="101"/>
    </row>
    <row r="605" spans="8:24">
      <c r="H605" s="40"/>
      <c r="I605" s="40"/>
      <c r="J605" s="40"/>
      <c r="K605" s="40"/>
      <c r="L605" s="40"/>
      <c r="M605" s="40"/>
      <c r="N605" s="71"/>
      <c r="O605" s="101"/>
    </row>
    <row r="606" spans="8:24">
      <c r="H606" s="40"/>
      <c r="I606" s="40"/>
      <c r="J606" s="40"/>
      <c r="K606" s="40"/>
      <c r="L606" s="40"/>
      <c r="M606" s="40"/>
      <c r="N606" s="71"/>
      <c r="O606" s="101"/>
    </row>
    <row r="607" spans="8:24">
      <c r="H607" s="40"/>
      <c r="I607" s="40"/>
      <c r="J607" s="40"/>
      <c r="K607" s="40"/>
      <c r="L607" s="40"/>
      <c r="M607" s="40"/>
      <c r="N607" s="71"/>
      <c r="O607" s="101"/>
    </row>
    <row r="608" spans="8:24">
      <c r="H608" s="40"/>
      <c r="I608" s="40"/>
      <c r="J608" s="40"/>
      <c r="K608" s="40"/>
      <c r="L608" s="40"/>
      <c r="M608" s="40"/>
      <c r="N608" s="71"/>
      <c r="O608" s="101"/>
    </row>
    <row r="609" spans="8:15">
      <c r="H609" s="40"/>
      <c r="I609" s="40"/>
      <c r="J609" s="40"/>
      <c r="K609" s="40"/>
      <c r="L609" s="40"/>
      <c r="M609" s="40"/>
      <c r="N609" s="71"/>
      <c r="O609" s="101"/>
    </row>
    <row r="610" spans="8:15">
      <c r="H610" s="40"/>
      <c r="I610" s="40"/>
      <c r="J610" s="40"/>
      <c r="K610" s="40"/>
      <c r="L610" s="40"/>
      <c r="M610" s="40"/>
      <c r="N610" s="71"/>
      <c r="O610" s="101"/>
    </row>
    <row r="611" spans="8:15">
      <c r="H611" s="40"/>
      <c r="I611" s="40"/>
      <c r="J611" s="40"/>
      <c r="K611" s="40"/>
      <c r="L611" s="40"/>
      <c r="M611" s="40"/>
      <c r="N611" s="71"/>
      <c r="O611" s="101"/>
    </row>
    <row r="612" spans="8:15">
      <c r="H612" s="40"/>
      <c r="I612" s="40"/>
      <c r="J612" s="40"/>
      <c r="K612" s="40"/>
      <c r="L612" s="40"/>
      <c r="M612" s="40"/>
      <c r="N612" s="71"/>
      <c r="O612" s="101"/>
    </row>
    <row r="613" spans="8:15">
      <c r="H613" s="40"/>
      <c r="I613" s="40"/>
      <c r="J613" s="40"/>
      <c r="K613" s="40"/>
      <c r="L613" s="40"/>
      <c r="M613" s="40"/>
      <c r="N613" s="71"/>
      <c r="O613" s="101"/>
    </row>
    <row r="614" spans="8:15">
      <c r="H614" s="40"/>
      <c r="I614" s="40"/>
      <c r="J614" s="40"/>
      <c r="K614" s="40"/>
      <c r="L614" s="40"/>
      <c r="M614" s="40"/>
      <c r="N614" s="71"/>
      <c r="O614" s="101"/>
    </row>
    <row r="615" spans="8:15">
      <c r="H615" s="40"/>
      <c r="I615" s="40"/>
      <c r="J615" s="40"/>
      <c r="K615" s="40"/>
      <c r="L615" s="40"/>
      <c r="M615" s="40"/>
      <c r="N615" s="71"/>
      <c r="O615" s="101"/>
    </row>
    <row r="616" spans="8:15">
      <c r="H616" s="40"/>
      <c r="I616" s="40"/>
      <c r="J616" s="40"/>
      <c r="K616" s="40"/>
      <c r="L616" s="40"/>
      <c r="M616" s="40"/>
      <c r="N616" s="71"/>
      <c r="O616" s="101"/>
    </row>
    <row r="617" spans="8:15">
      <c r="H617" s="40"/>
      <c r="I617" s="40"/>
      <c r="J617" s="40"/>
      <c r="K617" s="40"/>
      <c r="L617" s="40"/>
      <c r="M617" s="40"/>
      <c r="N617" s="71"/>
      <c r="O617" s="101"/>
    </row>
    <row r="618" spans="8:15">
      <c r="H618" s="40"/>
      <c r="I618" s="40"/>
      <c r="J618" s="40"/>
      <c r="K618" s="40"/>
      <c r="L618" s="40"/>
      <c r="M618" s="40"/>
      <c r="N618" s="71"/>
      <c r="O618" s="101"/>
    </row>
    <row r="619" spans="8:15">
      <c r="H619" s="40"/>
      <c r="I619" s="40"/>
      <c r="J619" s="40"/>
      <c r="K619" s="40"/>
      <c r="L619" s="40"/>
      <c r="M619" s="40"/>
      <c r="N619" s="71"/>
      <c r="O619" s="101"/>
    </row>
    <row r="620" spans="8:15">
      <c r="H620" s="40"/>
      <c r="I620" s="40"/>
      <c r="J620" s="40"/>
      <c r="K620" s="40"/>
      <c r="L620" s="40"/>
      <c r="M620" s="40"/>
      <c r="N620" s="71"/>
      <c r="O620" s="101"/>
    </row>
    <row r="621" spans="8:15">
      <c r="H621" s="40"/>
      <c r="I621" s="40"/>
      <c r="J621" s="40"/>
      <c r="K621" s="40"/>
      <c r="L621" s="40"/>
      <c r="M621" s="40"/>
      <c r="N621" s="71"/>
      <c r="O621" s="101"/>
    </row>
    <row r="622" spans="8:15">
      <c r="H622" s="40"/>
      <c r="I622" s="40"/>
      <c r="J622" s="40"/>
      <c r="K622" s="40"/>
      <c r="L622" s="40"/>
      <c r="M622" s="40"/>
      <c r="N622" s="71"/>
      <c r="O622" s="101"/>
    </row>
    <row r="623" spans="8:15">
      <c r="H623" s="40"/>
      <c r="I623" s="40"/>
      <c r="J623" s="40"/>
      <c r="K623" s="40"/>
      <c r="L623" s="40"/>
      <c r="M623" s="40"/>
      <c r="N623" s="71"/>
      <c r="O623" s="101"/>
    </row>
    <row r="624" spans="8:15">
      <c r="H624" s="40"/>
      <c r="I624" s="40"/>
      <c r="J624" s="40"/>
      <c r="K624" s="40"/>
      <c r="L624" s="40"/>
      <c r="M624" s="40"/>
      <c r="N624" s="71"/>
      <c r="O624" s="101"/>
    </row>
    <row r="625" spans="8:15">
      <c r="H625" s="40"/>
      <c r="I625" s="40"/>
      <c r="J625" s="40"/>
      <c r="K625" s="40"/>
      <c r="L625" s="40"/>
      <c r="M625" s="40"/>
      <c r="N625" s="71"/>
      <c r="O625" s="101"/>
    </row>
    <row r="626" spans="8:15">
      <c r="H626" s="40"/>
      <c r="I626" s="40"/>
      <c r="J626" s="40"/>
      <c r="K626" s="40"/>
      <c r="L626" s="40"/>
      <c r="M626" s="40"/>
      <c r="N626" s="71"/>
      <c r="O626" s="101"/>
    </row>
    <row r="627" spans="8:15">
      <c r="H627" s="40"/>
      <c r="I627" s="40"/>
      <c r="J627" s="40"/>
      <c r="K627" s="40"/>
      <c r="L627" s="40"/>
      <c r="M627" s="40"/>
      <c r="N627" s="71"/>
      <c r="O627" s="101"/>
    </row>
    <row r="628" spans="8:15">
      <c r="H628" s="40"/>
      <c r="I628" s="40"/>
      <c r="J628" s="40"/>
      <c r="K628" s="40"/>
      <c r="L628" s="40"/>
      <c r="M628" s="40"/>
      <c r="N628" s="71"/>
      <c r="O628" s="101"/>
    </row>
    <row r="629" spans="8:15">
      <c r="H629" s="40"/>
      <c r="I629" s="40"/>
      <c r="J629" s="40"/>
      <c r="K629" s="40"/>
      <c r="L629" s="40"/>
      <c r="M629" s="40"/>
      <c r="N629" s="71"/>
      <c r="O629" s="101"/>
    </row>
    <row r="630" spans="8:15">
      <c r="H630" s="40"/>
      <c r="I630" s="40"/>
      <c r="J630" s="40"/>
      <c r="K630" s="40"/>
      <c r="L630" s="40"/>
      <c r="M630" s="40"/>
      <c r="N630" s="71"/>
      <c r="O630" s="101"/>
    </row>
    <row r="631" spans="8:15">
      <c r="H631" s="40"/>
      <c r="I631" s="40"/>
      <c r="J631" s="40"/>
      <c r="K631" s="40"/>
      <c r="L631" s="40"/>
      <c r="M631" s="40"/>
      <c r="N631" s="71"/>
      <c r="O631" s="101"/>
    </row>
    <row r="632" spans="8:15">
      <c r="H632" s="40"/>
      <c r="I632" s="40"/>
      <c r="J632" s="40"/>
      <c r="K632" s="40"/>
      <c r="L632" s="40"/>
      <c r="M632" s="40"/>
      <c r="N632" s="71"/>
      <c r="O632" s="101"/>
    </row>
    <row r="633" spans="8:15">
      <c r="H633" s="40"/>
      <c r="I633" s="40"/>
      <c r="J633" s="40"/>
      <c r="K633" s="40"/>
      <c r="L633" s="40"/>
      <c r="M633" s="40"/>
      <c r="N633" s="71"/>
      <c r="O633" s="101"/>
    </row>
    <row r="634" spans="8:15">
      <c r="H634" s="40"/>
      <c r="I634" s="40"/>
      <c r="J634" s="40"/>
      <c r="K634" s="40"/>
      <c r="L634" s="40"/>
      <c r="M634" s="40"/>
      <c r="N634" s="71"/>
    </row>
    <row r="635" spans="8:15">
      <c r="H635" s="40"/>
      <c r="I635" s="40"/>
      <c r="J635" s="40"/>
      <c r="K635" s="40"/>
      <c r="L635" s="40"/>
      <c r="M635" s="40"/>
      <c r="N635" s="71"/>
    </row>
    <row r="636" spans="8:15">
      <c r="H636" s="40"/>
      <c r="I636" s="40"/>
      <c r="J636" s="40"/>
      <c r="K636" s="40"/>
      <c r="L636" s="40"/>
      <c r="M636" s="40"/>
      <c r="N636" s="71"/>
    </row>
    <row r="637" spans="8:15">
      <c r="H637" s="40"/>
      <c r="I637" s="40"/>
      <c r="J637" s="40"/>
      <c r="K637" s="40"/>
      <c r="L637" s="40"/>
      <c r="M637" s="40"/>
      <c r="N637" s="71"/>
    </row>
    <row r="638" spans="8:15">
      <c r="H638" s="40"/>
      <c r="I638" s="40"/>
      <c r="J638" s="40"/>
      <c r="K638" s="40"/>
      <c r="L638" s="40"/>
      <c r="M638" s="40"/>
      <c r="N638" s="71"/>
    </row>
    <row r="639" spans="8:15">
      <c r="H639" s="40"/>
      <c r="I639" s="40"/>
      <c r="J639" s="40"/>
      <c r="K639" s="40"/>
      <c r="L639" s="40"/>
      <c r="M639" s="40"/>
      <c r="N639" s="71"/>
    </row>
    <row r="640" spans="8:15">
      <c r="H640" s="40"/>
      <c r="I640" s="40"/>
      <c r="J640" s="40"/>
      <c r="K640" s="40"/>
      <c r="L640" s="40"/>
      <c r="M640" s="40"/>
      <c r="N640" s="71"/>
    </row>
    <row r="641" spans="8:14">
      <c r="H641" s="40"/>
      <c r="I641" s="40"/>
      <c r="J641" s="40"/>
      <c r="K641" s="40"/>
      <c r="L641" s="40"/>
      <c r="M641" s="40"/>
      <c r="N641" s="71"/>
    </row>
    <row r="642" spans="8:14">
      <c r="H642" s="40"/>
      <c r="I642" s="40"/>
      <c r="J642" s="40"/>
      <c r="K642" s="40"/>
      <c r="L642" s="40"/>
      <c r="M642" s="40"/>
      <c r="N642" s="71"/>
    </row>
    <row r="643" spans="8:14">
      <c r="H643" s="40"/>
      <c r="I643" s="40"/>
      <c r="J643" s="40"/>
      <c r="K643" s="40"/>
      <c r="L643" s="40"/>
      <c r="M643" s="40"/>
      <c r="N643" s="71"/>
    </row>
    <row r="644" spans="8:14">
      <c r="H644" s="40"/>
      <c r="I644" s="40"/>
      <c r="J644" s="40"/>
      <c r="K644" s="40"/>
      <c r="L644" s="40"/>
      <c r="M644" s="40"/>
      <c r="N644" s="71"/>
    </row>
    <row r="645" spans="8:14">
      <c r="H645" s="40"/>
      <c r="I645" s="40"/>
      <c r="J645" s="40"/>
      <c r="K645" s="40"/>
      <c r="L645" s="40"/>
      <c r="M645" s="40"/>
      <c r="N645" s="71"/>
    </row>
    <row r="646" spans="8:14">
      <c r="H646" s="40"/>
      <c r="I646" s="40"/>
      <c r="J646" s="40"/>
      <c r="K646" s="40"/>
      <c r="L646" s="40"/>
      <c r="M646" s="40"/>
      <c r="N646" s="71"/>
    </row>
    <row r="647" spans="8:14">
      <c r="H647" s="40"/>
      <c r="I647" s="40"/>
      <c r="J647" s="40"/>
      <c r="K647" s="40"/>
      <c r="L647" s="40"/>
      <c r="M647" s="40"/>
      <c r="N647" s="71"/>
    </row>
    <row r="648" spans="8:14">
      <c r="H648" s="40"/>
      <c r="I648" s="40"/>
      <c r="J648" s="40"/>
      <c r="K648" s="40"/>
      <c r="L648" s="40"/>
      <c r="M648" s="40"/>
      <c r="N648" s="71"/>
    </row>
    <row r="649" spans="8:14">
      <c r="H649" s="40"/>
      <c r="I649" s="40"/>
      <c r="J649" s="40"/>
      <c r="K649" s="40"/>
      <c r="L649" s="40"/>
      <c r="M649" s="40"/>
      <c r="N649" s="71"/>
    </row>
    <row r="650" spans="8:14">
      <c r="H650" s="40"/>
      <c r="I650" s="40"/>
      <c r="J650" s="40"/>
      <c r="K650" s="40"/>
      <c r="L650" s="40"/>
      <c r="M650" s="40"/>
      <c r="N650" s="71"/>
    </row>
    <row r="651" spans="8:14">
      <c r="H651" s="40"/>
      <c r="I651" s="40"/>
      <c r="J651" s="40"/>
      <c r="K651" s="40"/>
      <c r="L651" s="40"/>
      <c r="M651" s="40"/>
      <c r="N651" s="71"/>
    </row>
    <row r="652" spans="8:14">
      <c r="H652" s="40"/>
      <c r="I652" s="40"/>
      <c r="J652" s="40"/>
      <c r="K652" s="40"/>
      <c r="L652" s="40"/>
      <c r="M652" s="40"/>
      <c r="N652" s="71"/>
    </row>
    <row r="653" spans="8:14">
      <c r="H653" s="40"/>
      <c r="I653" s="40"/>
      <c r="J653" s="40"/>
      <c r="K653" s="40"/>
      <c r="L653" s="40"/>
      <c r="M653" s="40"/>
      <c r="N653" s="71"/>
    </row>
    <row r="654" spans="8:14">
      <c r="H654" s="40"/>
      <c r="I654" s="40"/>
      <c r="J654" s="40"/>
      <c r="K654" s="40"/>
      <c r="L654" s="40"/>
      <c r="M654" s="40"/>
      <c r="N654" s="71"/>
    </row>
    <row r="655" spans="8:14">
      <c r="H655" s="40"/>
      <c r="I655" s="40"/>
      <c r="J655" s="40"/>
      <c r="K655" s="40"/>
      <c r="L655" s="40"/>
      <c r="M655" s="40"/>
      <c r="N655" s="71"/>
    </row>
    <row r="656" spans="8:14">
      <c r="H656" s="40"/>
      <c r="I656" s="40"/>
      <c r="J656" s="40"/>
      <c r="K656" s="40"/>
      <c r="L656" s="40"/>
      <c r="M656" s="40"/>
      <c r="N656" s="71"/>
    </row>
    <row r="657" spans="8:14">
      <c r="H657" s="40"/>
      <c r="I657" s="40"/>
      <c r="J657" s="40"/>
      <c r="K657" s="40"/>
      <c r="L657" s="40"/>
      <c r="M657" s="40"/>
      <c r="N657" s="71"/>
    </row>
    <row r="658" spans="8:14">
      <c r="H658" s="40"/>
      <c r="I658" s="40"/>
      <c r="J658" s="40"/>
      <c r="K658" s="40"/>
      <c r="L658" s="40"/>
      <c r="M658" s="40"/>
      <c r="N658" s="71"/>
    </row>
    <row r="659" spans="8:14">
      <c r="H659" s="40"/>
      <c r="I659" s="40"/>
      <c r="J659" s="40"/>
      <c r="K659" s="40"/>
      <c r="L659" s="40"/>
      <c r="M659" s="40"/>
      <c r="N659" s="71"/>
    </row>
    <row r="660" spans="8:14">
      <c r="H660" s="40"/>
      <c r="I660" s="40"/>
      <c r="J660" s="40"/>
      <c r="K660" s="40"/>
      <c r="L660" s="40"/>
      <c r="M660" s="40"/>
      <c r="N660" s="71"/>
    </row>
    <row r="661" spans="8:14">
      <c r="H661" s="40"/>
      <c r="I661" s="40"/>
      <c r="J661" s="40"/>
      <c r="K661" s="40"/>
      <c r="L661" s="40"/>
      <c r="M661" s="40"/>
      <c r="N661" s="71"/>
    </row>
    <row r="662" spans="8:14">
      <c r="H662" s="40"/>
      <c r="I662" s="40"/>
      <c r="J662" s="40"/>
      <c r="K662" s="40"/>
      <c r="L662" s="40"/>
      <c r="M662" s="40"/>
      <c r="N662" s="71"/>
    </row>
    <row r="663" spans="8:14">
      <c r="H663" s="40"/>
      <c r="I663" s="40"/>
      <c r="J663" s="40"/>
      <c r="K663" s="40"/>
      <c r="L663" s="40"/>
      <c r="M663" s="40"/>
      <c r="N663" s="71"/>
    </row>
    <row r="664" spans="8:14">
      <c r="H664" s="40"/>
      <c r="I664" s="40"/>
      <c r="J664" s="40"/>
      <c r="K664" s="40"/>
      <c r="L664" s="40"/>
      <c r="M664" s="40"/>
      <c r="N664" s="71"/>
    </row>
    <row r="665" spans="8:14">
      <c r="H665" s="40"/>
      <c r="I665" s="40"/>
      <c r="J665" s="40"/>
      <c r="K665" s="40"/>
      <c r="L665" s="40"/>
      <c r="M665" s="40"/>
      <c r="N665" s="71"/>
    </row>
    <row r="666" spans="8:14">
      <c r="H666" s="40"/>
      <c r="I666" s="40"/>
      <c r="J666" s="40"/>
      <c r="K666" s="40"/>
      <c r="L666" s="40"/>
      <c r="M666" s="40"/>
      <c r="N666" s="71"/>
    </row>
    <row r="667" spans="8:14">
      <c r="H667" s="40"/>
      <c r="I667" s="40"/>
      <c r="J667" s="40"/>
      <c r="K667" s="40"/>
      <c r="L667" s="40"/>
      <c r="M667" s="40"/>
      <c r="N667" s="71"/>
    </row>
    <row r="668" spans="8:14">
      <c r="H668" s="40"/>
      <c r="I668" s="40"/>
      <c r="J668" s="40"/>
      <c r="K668" s="40"/>
      <c r="L668" s="40"/>
      <c r="M668" s="40"/>
      <c r="N668" s="71"/>
    </row>
    <row r="669" spans="8:14">
      <c r="H669" s="40"/>
      <c r="I669" s="40"/>
      <c r="J669" s="40"/>
      <c r="K669" s="40"/>
      <c r="L669" s="40"/>
      <c r="M669" s="40"/>
      <c r="N669" s="71"/>
    </row>
    <row r="670" spans="8:14">
      <c r="H670" s="40"/>
      <c r="I670" s="40"/>
      <c r="J670" s="40"/>
      <c r="K670" s="40"/>
      <c r="L670" s="40"/>
      <c r="M670" s="40"/>
      <c r="N670" s="71"/>
    </row>
    <row r="671" spans="8:14">
      <c r="H671" s="40"/>
      <c r="I671" s="40"/>
      <c r="J671" s="40"/>
      <c r="K671" s="40"/>
      <c r="L671" s="40"/>
      <c r="M671" s="40"/>
      <c r="N671" s="71"/>
    </row>
    <row r="672" spans="8:14">
      <c r="H672" s="40"/>
      <c r="I672" s="40"/>
      <c r="J672" s="40"/>
      <c r="K672" s="40"/>
      <c r="L672" s="40"/>
      <c r="M672" s="40"/>
      <c r="N672" s="71"/>
    </row>
    <row r="673" spans="8:14">
      <c r="H673" s="40"/>
      <c r="I673" s="40"/>
      <c r="J673" s="40"/>
      <c r="K673" s="40"/>
      <c r="L673" s="40"/>
      <c r="M673" s="40"/>
      <c r="N673" s="71"/>
    </row>
    <row r="674" spans="8:14">
      <c r="H674" s="40"/>
      <c r="I674" s="40"/>
      <c r="J674" s="40"/>
      <c r="K674" s="40"/>
      <c r="L674" s="40"/>
      <c r="M674" s="40"/>
      <c r="N674" s="71"/>
    </row>
    <row r="675" spans="8:14">
      <c r="H675" s="40"/>
      <c r="I675" s="40"/>
      <c r="J675" s="40"/>
      <c r="K675" s="40"/>
      <c r="L675" s="40"/>
      <c r="M675" s="40"/>
      <c r="N675" s="71"/>
    </row>
    <row r="676" spans="8:14">
      <c r="H676" s="40"/>
      <c r="I676" s="40"/>
      <c r="J676" s="40"/>
      <c r="K676" s="40"/>
      <c r="L676" s="40"/>
      <c r="M676" s="40"/>
      <c r="N676" s="71"/>
    </row>
    <row r="677" spans="8:14">
      <c r="H677" s="40"/>
      <c r="I677" s="40"/>
      <c r="J677" s="40"/>
      <c r="K677" s="40"/>
      <c r="L677" s="40"/>
      <c r="M677" s="40"/>
      <c r="N677" s="71"/>
    </row>
    <row r="678" spans="8:14">
      <c r="H678" s="40"/>
      <c r="I678" s="40"/>
      <c r="J678" s="40"/>
      <c r="K678" s="40"/>
      <c r="L678" s="40"/>
      <c r="M678" s="40"/>
      <c r="N678" s="71"/>
    </row>
    <row r="679" spans="8:14">
      <c r="H679" s="40"/>
      <c r="I679" s="40"/>
      <c r="J679" s="40"/>
      <c r="K679" s="40"/>
      <c r="L679" s="40"/>
      <c r="M679" s="40"/>
      <c r="N679" s="71"/>
    </row>
    <row r="680" spans="8:14">
      <c r="H680" s="40"/>
      <c r="I680" s="40"/>
      <c r="J680" s="40"/>
      <c r="K680" s="40"/>
      <c r="L680" s="40"/>
      <c r="M680" s="40"/>
      <c r="N680" s="71"/>
    </row>
    <row r="681" spans="8:14">
      <c r="H681" s="40"/>
      <c r="I681" s="40"/>
      <c r="J681" s="40"/>
      <c r="K681" s="40"/>
      <c r="L681" s="40"/>
      <c r="M681" s="40"/>
      <c r="N681" s="71"/>
    </row>
    <row r="682" spans="8:14">
      <c r="H682" s="40"/>
      <c r="I682" s="40"/>
      <c r="J682" s="40"/>
      <c r="K682" s="40"/>
      <c r="L682" s="40"/>
      <c r="M682" s="40"/>
      <c r="N682" s="71"/>
    </row>
    <row r="683" spans="8:14">
      <c r="H683" s="40"/>
      <c r="I683" s="40"/>
      <c r="J683" s="40"/>
      <c r="K683" s="40"/>
      <c r="L683" s="40"/>
      <c r="M683" s="40"/>
      <c r="N683" s="71"/>
    </row>
    <row r="684" spans="8:14">
      <c r="H684" s="40"/>
      <c r="I684" s="40"/>
      <c r="J684" s="40"/>
      <c r="K684" s="40"/>
      <c r="L684" s="40"/>
      <c r="M684" s="40"/>
      <c r="N684" s="71"/>
    </row>
    <row r="685" spans="8:14">
      <c r="H685" s="40"/>
      <c r="I685" s="40"/>
      <c r="J685" s="40"/>
      <c r="K685" s="40"/>
      <c r="L685" s="40"/>
      <c r="M685" s="40"/>
      <c r="N685" s="71"/>
    </row>
    <row r="686" spans="8:14">
      <c r="H686" s="40"/>
      <c r="I686" s="40"/>
      <c r="J686" s="40"/>
      <c r="K686" s="40"/>
      <c r="L686" s="40"/>
      <c r="M686" s="40"/>
      <c r="N686" s="71"/>
    </row>
    <row r="687" spans="8:14">
      <c r="H687" s="40"/>
      <c r="I687" s="40"/>
      <c r="J687" s="40"/>
      <c r="K687" s="40"/>
      <c r="L687" s="40"/>
      <c r="M687" s="40"/>
      <c r="N687" s="71"/>
    </row>
    <row r="688" spans="8:14">
      <c r="H688" s="40"/>
      <c r="I688" s="40"/>
      <c r="J688" s="40"/>
      <c r="K688" s="40"/>
      <c r="L688" s="40"/>
      <c r="M688" s="40"/>
      <c r="N688" s="71"/>
    </row>
    <row r="689" spans="8:14">
      <c r="H689" s="40"/>
      <c r="I689" s="40"/>
      <c r="J689" s="40"/>
      <c r="K689" s="40"/>
      <c r="L689" s="40"/>
      <c r="M689" s="40"/>
      <c r="N689" s="71"/>
    </row>
    <row r="690" spans="8:14">
      <c r="H690" s="40"/>
      <c r="I690" s="40"/>
      <c r="J690" s="40"/>
      <c r="K690" s="40"/>
      <c r="L690" s="40"/>
      <c r="M690" s="40"/>
      <c r="N690" s="71"/>
    </row>
    <row r="691" spans="8:14">
      <c r="H691" s="40"/>
      <c r="I691" s="40"/>
      <c r="J691" s="40"/>
      <c r="K691" s="40"/>
      <c r="L691" s="40"/>
      <c r="M691" s="40"/>
      <c r="N691" s="71"/>
    </row>
    <row r="692" spans="8:14">
      <c r="H692" s="40"/>
      <c r="I692" s="40"/>
      <c r="J692" s="40"/>
      <c r="K692" s="40"/>
      <c r="L692" s="40"/>
      <c r="M692" s="40"/>
      <c r="N692" s="71"/>
    </row>
    <row r="693" spans="8:14">
      <c r="H693" s="40"/>
      <c r="I693" s="40"/>
      <c r="J693" s="40"/>
      <c r="K693" s="40"/>
      <c r="L693" s="40"/>
      <c r="M693" s="40"/>
      <c r="N693" s="71"/>
    </row>
    <row r="694" spans="8:14">
      <c r="H694" s="40"/>
      <c r="I694" s="40"/>
      <c r="J694" s="40"/>
      <c r="K694" s="40"/>
      <c r="L694" s="40"/>
      <c r="M694" s="40"/>
      <c r="N694" s="71"/>
    </row>
    <row r="695" spans="8:14">
      <c r="H695" s="40"/>
      <c r="I695" s="40"/>
      <c r="J695" s="40"/>
      <c r="K695" s="40"/>
      <c r="L695" s="40"/>
      <c r="M695" s="40"/>
      <c r="N695" s="71"/>
    </row>
    <row r="696" spans="8:14">
      <c r="H696" s="40"/>
      <c r="I696" s="40"/>
      <c r="J696" s="40"/>
      <c r="K696" s="40"/>
      <c r="L696" s="40"/>
      <c r="M696" s="40"/>
      <c r="N696" s="71"/>
    </row>
    <row r="697" spans="8:14">
      <c r="H697" s="40"/>
      <c r="I697" s="40"/>
      <c r="J697" s="40"/>
      <c r="K697" s="40"/>
      <c r="L697" s="40"/>
      <c r="M697" s="40"/>
      <c r="N697" s="71"/>
    </row>
    <row r="698" spans="8:14">
      <c r="H698" s="40"/>
      <c r="I698" s="40"/>
      <c r="J698" s="40"/>
      <c r="K698" s="40"/>
      <c r="L698" s="40"/>
      <c r="M698" s="40"/>
      <c r="N698" s="71"/>
    </row>
    <row r="699" spans="8:14">
      <c r="H699" s="40"/>
      <c r="I699" s="40"/>
      <c r="J699" s="40"/>
      <c r="K699" s="40"/>
      <c r="L699" s="40"/>
      <c r="M699" s="40"/>
      <c r="N699" s="71"/>
    </row>
    <row r="700" spans="8:14">
      <c r="H700" s="40"/>
      <c r="I700" s="40"/>
      <c r="J700" s="40"/>
      <c r="K700" s="40"/>
      <c r="L700" s="40"/>
      <c r="M700" s="40"/>
      <c r="N700" s="71"/>
    </row>
    <row r="701" spans="8:14">
      <c r="H701" s="40"/>
      <c r="I701" s="40"/>
      <c r="J701" s="40"/>
      <c r="K701" s="40"/>
      <c r="L701" s="40"/>
      <c r="M701" s="40"/>
      <c r="N701" s="71"/>
    </row>
    <row r="702" spans="8:14">
      <c r="H702" s="40"/>
      <c r="I702" s="40"/>
      <c r="J702" s="40"/>
      <c r="K702" s="40"/>
      <c r="L702" s="40"/>
      <c r="M702" s="40"/>
      <c r="N702" s="71"/>
    </row>
    <row r="703" spans="8:14">
      <c r="H703" s="40"/>
      <c r="I703" s="40"/>
      <c r="J703" s="40"/>
      <c r="K703" s="40"/>
      <c r="L703" s="40"/>
      <c r="M703" s="40"/>
      <c r="N703" s="71"/>
    </row>
    <row r="704" spans="8:14">
      <c r="H704" s="40"/>
      <c r="I704" s="40"/>
      <c r="J704" s="40"/>
      <c r="K704" s="40"/>
      <c r="L704" s="40"/>
      <c r="M704" s="40"/>
      <c r="N704" s="71"/>
    </row>
    <row r="705" spans="8:14">
      <c r="H705" s="40"/>
      <c r="I705" s="40"/>
      <c r="J705" s="40"/>
      <c r="K705" s="40"/>
      <c r="L705" s="40"/>
      <c r="M705" s="40"/>
      <c r="N705" s="71"/>
    </row>
    <row r="706" spans="8:14">
      <c r="H706" s="40"/>
      <c r="I706" s="40"/>
      <c r="J706" s="40"/>
      <c r="K706" s="40"/>
      <c r="L706" s="40"/>
      <c r="M706" s="40"/>
      <c r="N706" s="71"/>
    </row>
    <row r="707" spans="8:14">
      <c r="H707" s="40"/>
      <c r="I707" s="40"/>
      <c r="J707" s="40"/>
      <c r="K707" s="40"/>
      <c r="L707" s="40"/>
      <c r="M707" s="40"/>
      <c r="N707" s="71"/>
    </row>
    <row r="708" spans="8:14">
      <c r="H708" s="40"/>
      <c r="I708" s="40"/>
      <c r="J708" s="40"/>
      <c r="K708" s="40"/>
      <c r="L708" s="40"/>
      <c r="M708" s="40"/>
      <c r="N708" s="71"/>
    </row>
    <row r="709" spans="8:14">
      <c r="H709" s="40"/>
      <c r="I709" s="40"/>
      <c r="J709" s="40"/>
      <c r="K709" s="40"/>
      <c r="L709" s="40"/>
      <c r="M709" s="40"/>
      <c r="N709" s="71"/>
    </row>
    <row r="710" spans="8:14">
      <c r="H710" s="40"/>
      <c r="I710" s="40"/>
      <c r="J710" s="40"/>
      <c r="K710" s="40"/>
      <c r="L710" s="40"/>
      <c r="M710" s="40"/>
      <c r="N710" s="71"/>
    </row>
    <row r="711" spans="8:14">
      <c r="H711" s="40"/>
      <c r="I711" s="40"/>
      <c r="J711" s="40"/>
      <c r="K711" s="40"/>
      <c r="L711" s="40"/>
      <c r="M711" s="40"/>
      <c r="N711" s="71"/>
    </row>
    <row r="712" spans="8:14">
      <c r="H712" s="40"/>
      <c r="I712" s="40"/>
      <c r="J712" s="40"/>
      <c r="K712" s="40"/>
      <c r="L712" s="40"/>
      <c r="M712" s="40"/>
      <c r="N712" s="71"/>
    </row>
    <row r="713" spans="8:14">
      <c r="H713" s="40"/>
      <c r="I713" s="40"/>
      <c r="J713" s="40"/>
      <c r="K713" s="40"/>
      <c r="L713" s="40"/>
      <c r="M713" s="40"/>
      <c r="N713" s="71"/>
    </row>
    <row r="714" spans="8:14">
      <c r="H714" s="40"/>
      <c r="I714" s="40"/>
      <c r="J714" s="40"/>
      <c r="K714" s="40"/>
      <c r="L714" s="40"/>
      <c r="M714" s="40"/>
      <c r="N714" s="71"/>
    </row>
    <row r="715" spans="8:14">
      <c r="H715" s="40"/>
      <c r="I715" s="40"/>
      <c r="J715" s="40"/>
      <c r="K715" s="40"/>
      <c r="L715" s="40"/>
      <c r="M715" s="40"/>
      <c r="N715" s="71"/>
    </row>
    <row r="716" spans="8:14">
      <c r="H716" s="40"/>
      <c r="I716" s="40"/>
      <c r="J716" s="40"/>
      <c r="K716" s="40"/>
      <c r="L716" s="40"/>
      <c r="M716" s="40"/>
      <c r="N716" s="71"/>
    </row>
    <row r="717" spans="8:14">
      <c r="H717" s="40"/>
      <c r="I717" s="40"/>
      <c r="J717" s="40"/>
      <c r="K717" s="40"/>
      <c r="L717" s="40"/>
      <c r="M717" s="40"/>
      <c r="N717" s="71"/>
    </row>
    <row r="718" spans="8:14">
      <c r="H718" s="40"/>
      <c r="I718" s="40"/>
      <c r="J718" s="40"/>
      <c r="K718" s="40"/>
      <c r="L718" s="40"/>
      <c r="M718" s="40"/>
      <c r="N718" s="71"/>
    </row>
    <row r="719" spans="8:14">
      <c r="H719" s="40"/>
      <c r="I719" s="40"/>
      <c r="J719" s="40"/>
      <c r="K719" s="40"/>
      <c r="L719" s="40"/>
      <c r="M719" s="40"/>
      <c r="N719" s="71"/>
    </row>
    <row r="720" spans="8:14">
      <c r="H720" s="40"/>
      <c r="I720" s="40"/>
      <c r="J720" s="40"/>
      <c r="K720" s="40"/>
      <c r="L720" s="40"/>
      <c r="M720" s="40"/>
      <c r="N720" s="71"/>
    </row>
    <row r="721" spans="8:14">
      <c r="H721" s="40"/>
      <c r="I721" s="40"/>
      <c r="J721" s="40"/>
      <c r="K721" s="40"/>
      <c r="L721" s="40"/>
      <c r="M721" s="40"/>
      <c r="N721" s="71"/>
    </row>
    <row r="722" spans="8:14">
      <c r="H722" s="40"/>
      <c r="I722" s="40"/>
      <c r="J722" s="40"/>
      <c r="K722" s="40"/>
      <c r="L722" s="40"/>
      <c r="M722" s="40"/>
      <c r="N722" s="71"/>
    </row>
    <row r="723" spans="8:14">
      <c r="H723" s="40"/>
      <c r="I723" s="40"/>
      <c r="J723" s="40"/>
      <c r="K723" s="40"/>
      <c r="L723" s="40"/>
      <c r="M723" s="40"/>
      <c r="N723" s="71"/>
    </row>
    <row r="724" spans="8:14">
      <c r="H724" s="40"/>
      <c r="I724" s="40"/>
      <c r="J724" s="40"/>
      <c r="K724" s="40"/>
      <c r="L724" s="40"/>
      <c r="M724" s="40"/>
      <c r="N724" s="71"/>
    </row>
    <row r="725" spans="8:14">
      <c r="H725" s="40"/>
      <c r="I725" s="40"/>
      <c r="J725" s="40"/>
      <c r="K725" s="40"/>
      <c r="L725" s="40"/>
      <c r="M725" s="40"/>
      <c r="N725" s="71"/>
    </row>
    <row r="726" spans="8:14">
      <c r="H726" s="40"/>
      <c r="I726" s="40"/>
      <c r="J726" s="40"/>
      <c r="K726" s="40"/>
      <c r="L726" s="40"/>
      <c r="M726" s="40"/>
      <c r="N726" s="71"/>
    </row>
    <row r="727" spans="8:14">
      <c r="H727" s="40"/>
      <c r="I727" s="40"/>
      <c r="J727" s="40"/>
      <c r="K727" s="40"/>
      <c r="L727" s="40"/>
      <c r="M727" s="40"/>
      <c r="N727" s="71"/>
    </row>
    <row r="728" spans="8:14">
      <c r="H728" s="40"/>
      <c r="I728" s="40"/>
      <c r="J728" s="40"/>
      <c r="K728" s="40"/>
      <c r="L728" s="40"/>
      <c r="M728" s="40"/>
      <c r="N728" s="71"/>
    </row>
    <row r="729" spans="8:14">
      <c r="H729" s="40"/>
      <c r="I729" s="40"/>
      <c r="J729" s="40"/>
      <c r="K729" s="40"/>
      <c r="L729" s="40"/>
      <c r="M729" s="40"/>
      <c r="N729" s="71"/>
    </row>
    <row r="730" spans="8:14">
      <c r="H730" s="40"/>
      <c r="I730" s="40"/>
      <c r="J730" s="40"/>
      <c r="K730" s="40"/>
      <c r="L730" s="40"/>
      <c r="M730" s="40"/>
      <c r="N730" s="71"/>
    </row>
    <row r="731" spans="8:14">
      <c r="H731" s="40"/>
      <c r="I731" s="40"/>
      <c r="J731" s="40"/>
      <c r="K731" s="40"/>
      <c r="L731" s="40"/>
      <c r="M731" s="40"/>
      <c r="N731" s="71"/>
    </row>
    <row r="732" spans="8:14">
      <c r="H732" s="40"/>
      <c r="I732" s="40"/>
      <c r="J732" s="40"/>
      <c r="K732" s="40"/>
      <c r="L732" s="40"/>
      <c r="M732" s="40"/>
      <c r="N732" s="71"/>
    </row>
    <row r="733" spans="8:14">
      <c r="H733" s="40"/>
      <c r="I733" s="40"/>
      <c r="J733" s="40"/>
      <c r="K733" s="40"/>
      <c r="L733" s="40"/>
      <c r="M733" s="40"/>
    </row>
    <row r="734" spans="8:14">
      <c r="H734" s="40"/>
      <c r="I734" s="40"/>
      <c r="J734" s="40"/>
      <c r="K734" s="40"/>
      <c r="L734" s="40"/>
      <c r="M734" s="40"/>
    </row>
    <row r="735" spans="8:14">
      <c r="H735" s="40"/>
      <c r="I735" s="40"/>
      <c r="J735" s="40"/>
      <c r="K735" s="40"/>
      <c r="L735" s="40"/>
      <c r="M735" s="40"/>
    </row>
    <row r="736" spans="8:14">
      <c r="H736" s="40"/>
      <c r="I736" s="40"/>
      <c r="J736" s="40"/>
      <c r="K736" s="40"/>
      <c r="L736" s="40"/>
      <c r="M736" s="40"/>
    </row>
    <row r="737" spans="8:13">
      <c r="H737" s="40"/>
      <c r="I737" s="40"/>
      <c r="J737" s="40"/>
      <c r="K737" s="40"/>
      <c r="L737" s="40"/>
      <c r="M737" s="40"/>
    </row>
    <row r="738" spans="8:13">
      <c r="H738" s="40"/>
      <c r="I738" s="40"/>
      <c r="J738" s="40"/>
      <c r="K738" s="40"/>
      <c r="L738" s="40"/>
      <c r="M738" s="40"/>
    </row>
    <row r="739" spans="8:13">
      <c r="H739" s="40"/>
      <c r="I739" s="40"/>
      <c r="J739" s="40"/>
      <c r="K739" s="40"/>
      <c r="L739" s="40"/>
      <c r="M739" s="40"/>
    </row>
    <row r="740" spans="8:13">
      <c r="H740" s="40"/>
      <c r="I740" s="40"/>
      <c r="J740" s="40"/>
      <c r="K740" s="40"/>
      <c r="L740" s="40"/>
      <c r="M740" s="40"/>
    </row>
    <row r="741" spans="8:13">
      <c r="H741" s="40"/>
      <c r="I741" s="40"/>
      <c r="J741" s="40"/>
      <c r="K741" s="40"/>
      <c r="L741" s="40"/>
      <c r="M741" s="40"/>
    </row>
    <row r="742" spans="8:13">
      <c r="H742" s="40"/>
      <c r="I742" s="40"/>
      <c r="J742" s="40"/>
      <c r="K742" s="40"/>
      <c r="L742" s="40"/>
      <c r="M742" s="40"/>
    </row>
    <row r="743" spans="8:13">
      <c r="H743" s="40"/>
      <c r="I743" s="40"/>
      <c r="J743" s="40"/>
      <c r="K743" s="40"/>
      <c r="L743" s="40"/>
      <c r="M743" s="40"/>
    </row>
    <row r="744" spans="8:13">
      <c r="H744" s="40"/>
      <c r="I744" s="40"/>
      <c r="J744" s="40"/>
      <c r="K744" s="40"/>
      <c r="L744" s="40"/>
      <c r="M744" s="40"/>
    </row>
    <row r="745" spans="8:13">
      <c r="H745" s="40"/>
      <c r="I745" s="40"/>
      <c r="J745" s="40"/>
      <c r="K745" s="40"/>
      <c r="L745" s="40"/>
      <c r="M745" s="40"/>
    </row>
    <row r="746" spans="8:13">
      <c r="H746" s="40"/>
      <c r="I746" s="40"/>
      <c r="J746" s="40"/>
      <c r="K746" s="40"/>
      <c r="L746" s="40"/>
      <c r="M746" s="40"/>
    </row>
    <row r="747" spans="8:13">
      <c r="H747" s="40"/>
      <c r="I747" s="40"/>
      <c r="J747" s="40"/>
      <c r="K747" s="40"/>
      <c r="L747" s="40"/>
      <c r="M747" s="40"/>
    </row>
    <row r="748" spans="8:13">
      <c r="H748" s="40"/>
      <c r="I748" s="40"/>
      <c r="J748" s="40"/>
      <c r="K748" s="40"/>
      <c r="L748" s="40"/>
      <c r="M748" s="40"/>
    </row>
    <row r="749" spans="8:13">
      <c r="H749" s="40"/>
      <c r="I749" s="40"/>
      <c r="J749" s="40"/>
      <c r="K749" s="40"/>
      <c r="L749" s="40"/>
      <c r="M749" s="40"/>
    </row>
    <row r="750" spans="8:13">
      <c r="H750" s="40"/>
      <c r="I750" s="40"/>
      <c r="J750" s="40"/>
      <c r="K750" s="40"/>
      <c r="L750" s="40"/>
      <c r="M750" s="40"/>
    </row>
    <row r="751" spans="8:13">
      <c r="H751" s="40"/>
      <c r="I751" s="40"/>
      <c r="J751" s="40"/>
    </row>
    <row r="752" spans="8:13">
      <c r="H752" s="40"/>
      <c r="I752" s="40"/>
      <c r="J752" s="40"/>
    </row>
    <row r="753" spans="8:10">
      <c r="H753" s="40"/>
      <c r="I753" s="40"/>
      <c r="J753" s="40"/>
    </row>
    <row r="754" spans="8:10">
      <c r="H754" s="40"/>
      <c r="I754" s="40"/>
      <c r="J754" s="40"/>
    </row>
    <row r="755" spans="8:10">
      <c r="H755" s="40"/>
      <c r="I755" s="40"/>
      <c r="J755" s="40"/>
    </row>
    <row r="756" spans="8:10">
      <c r="H756" s="40"/>
      <c r="I756" s="40"/>
      <c r="J756" s="40"/>
    </row>
    <row r="757" spans="8:10">
      <c r="H757" s="40"/>
      <c r="I757" s="40"/>
      <c r="J757" s="40"/>
    </row>
    <row r="758" spans="8:10">
      <c r="H758" s="40"/>
      <c r="I758" s="40"/>
      <c r="J758" s="40"/>
    </row>
    <row r="759" spans="8:10">
      <c r="H759" s="40"/>
      <c r="I759" s="40"/>
      <c r="J759" s="40"/>
    </row>
    <row r="760" spans="8:10">
      <c r="H760" s="40"/>
      <c r="I760" s="40"/>
      <c r="J760" s="40"/>
    </row>
    <row r="761" spans="8:10">
      <c r="H761" s="40"/>
      <c r="I761" s="40"/>
      <c r="J761" s="40"/>
    </row>
    <row r="762" spans="8:10">
      <c r="H762" s="40"/>
      <c r="I762" s="40"/>
      <c r="J762" s="40"/>
    </row>
    <row r="763" spans="8:10">
      <c r="H763" s="40"/>
      <c r="I763" s="40"/>
      <c r="J763" s="40"/>
    </row>
    <row r="764" spans="8:10">
      <c r="H764" s="40"/>
      <c r="I764" s="40"/>
      <c r="J764" s="40"/>
    </row>
    <row r="765" spans="8:10">
      <c r="H765" s="40"/>
      <c r="I765" s="40"/>
      <c r="J765" s="40"/>
    </row>
    <row r="766" spans="8:10">
      <c r="H766" s="40"/>
      <c r="I766" s="40"/>
      <c r="J766" s="40"/>
    </row>
    <row r="767" spans="8:10">
      <c r="H767" s="40"/>
      <c r="I767" s="40"/>
      <c r="J767" s="40"/>
    </row>
    <row r="768" spans="8:10">
      <c r="H768" s="40"/>
      <c r="I768" s="40"/>
      <c r="J768" s="40"/>
    </row>
    <row r="769" spans="8:10">
      <c r="H769" s="40"/>
      <c r="I769" s="40"/>
      <c r="J769" s="40"/>
    </row>
    <row r="770" spans="8:10">
      <c r="H770" s="40"/>
      <c r="I770" s="40"/>
      <c r="J770" s="40"/>
    </row>
    <row r="771" spans="8:10">
      <c r="H771" s="40"/>
      <c r="I771" s="40"/>
      <c r="J771" s="40"/>
    </row>
    <row r="772" spans="8:10">
      <c r="H772" s="40"/>
      <c r="I772" s="40"/>
      <c r="J772" s="40"/>
    </row>
    <row r="773" spans="8:10">
      <c r="H773" s="40"/>
      <c r="I773" s="40"/>
      <c r="J773" s="40"/>
    </row>
    <row r="774" spans="8:10">
      <c r="H774" s="40"/>
      <c r="I774" s="40"/>
      <c r="J774" s="40"/>
    </row>
    <row r="775" spans="8:10">
      <c r="H775" s="40"/>
      <c r="I775" s="40"/>
      <c r="J775" s="40"/>
    </row>
    <row r="776" spans="8:10">
      <c r="H776" s="40"/>
      <c r="I776" s="40"/>
      <c r="J776" s="40"/>
    </row>
    <row r="777" spans="8:10">
      <c r="H777" s="40"/>
      <c r="I777" s="40"/>
      <c r="J777" s="40"/>
    </row>
    <row r="778" spans="8:10">
      <c r="H778" s="40"/>
      <c r="I778" s="40"/>
      <c r="J778" s="40"/>
    </row>
    <row r="779" spans="8:10">
      <c r="H779" s="40"/>
      <c r="I779" s="40"/>
      <c r="J779" s="40"/>
    </row>
    <row r="780" spans="8:10">
      <c r="H780" s="40"/>
      <c r="I780" s="40"/>
      <c r="J780" s="40"/>
    </row>
    <row r="781" spans="8:10">
      <c r="H781" s="40"/>
      <c r="I781" s="40"/>
      <c r="J781" s="40"/>
    </row>
    <row r="782" spans="8:10">
      <c r="H782" s="40"/>
      <c r="I782" s="40"/>
      <c r="J782" s="40"/>
    </row>
    <row r="783" spans="8:10">
      <c r="H783" s="40"/>
      <c r="I783" s="40"/>
      <c r="J783" s="40"/>
    </row>
    <row r="784" spans="8:10">
      <c r="H784" s="40"/>
      <c r="I784" s="40"/>
      <c r="J784" s="40"/>
    </row>
    <row r="785" spans="8:10">
      <c r="H785" s="40"/>
      <c r="I785" s="40"/>
      <c r="J785" s="40"/>
    </row>
  </sheetData>
  <phoneticPr fontId="2" type="noConversion"/>
  <conditionalFormatting sqref="G4">
    <cfRule type="expression" dxfId="23" priority="21" stopIfTrue="1">
      <formula>AND(G4&gt;0,G5&gt;0)</formula>
    </cfRule>
    <cfRule type="expression" dxfId="22" priority="22" stopIfTrue="1">
      <formula>AND(G4&gt;0,G5="")</formula>
    </cfRule>
  </conditionalFormatting>
  <conditionalFormatting sqref="H4:H502">
    <cfRule type="expression" dxfId="21" priority="19" stopIfTrue="1">
      <formula>AND(H4&gt;0,H5&gt;0)</formula>
    </cfRule>
    <cfRule type="expression" dxfId="20" priority="20" stopIfTrue="1">
      <formula>AND(H4&gt;0,H5="")</formula>
    </cfRule>
  </conditionalFormatting>
  <conditionalFormatting sqref="Q4">
    <cfRule type="expression" dxfId="19" priority="9" stopIfTrue="1">
      <formula>AND(Q4&gt;0,Q5&gt;0)</formula>
    </cfRule>
    <cfRule type="expression" dxfId="18" priority="10" stopIfTrue="1">
      <formula>AND(Q4&gt;0,Q5="")</formula>
    </cfRule>
  </conditionalFormatting>
  <conditionalFormatting sqref="Q5:Q464">
    <cfRule type="expression" dxfId="17" priority="7" stopIfTrue="1">
      <formula>AND(Q5&gt;0,Q6&gt;0)</formula>
    </cfRule>
    <cfRule type="expression" dxfId="16" priority="8" stopIfTrue="1">
      <formula>AND(Q5&gt;0,Q6="")</formula>
    </cfRule>
  </conditionalFormatting>
  <conditionalFormatting sqref="U4">
    <cfRule type="expression" dxfId="15" priority="5" stopIfTrue="1">
      <formula>AND(U4&gt;0,U5&gt;0)</formula>
    </cfRule>
    <cfRule type="expression" dxfId="14" priority="6" stopIfTrue="1">
      <formula>AND(U4&gt;0,U5="")</formula>
    </cfRule>
  </conditionalFormatting>
  <conditionalFormatting sqref="U5:U12">
    <cfRule type="expression" dxfId="13" priority="3" stopIfTrue="1">
      <formula>AND(U5&gt;0,U6&gt;0)</formula>
    </cfRule>
    <cfRule type="expression" dxfId="12" priority="4" stopIfTrue="1">
      <formula>AND(U5&gt;0,U6="")</formula>
    </cfRule>
  </conditionalFormatting>
  <conditionalFormatting sqref="U5:U290">
    <cfRule type="expression" dxfId="11" priority="1" stopIfTrue="1">
      <formula>AND(U5&gt;0,U6&gt;0)</formula>
    </cfRule>
    <cfRule type="expression" dxfId="10" priority="2" stopIfTrue="1">
      <formula>AND(U5&gt;0,U6="")</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8537" r:id="rId4" name="Drop Down 9">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T1261"/>
  <sheetViews>
    <sheetView workbookViewId="0">
      <pane xSplit="8" ySplit="4" topLeftCell="I14" activePane="bottomRight" state="frozen"/>
      <selection pane="topRight" activeCell="I1" sqref="I1"/>
      <selection pane="bottomLeft" activeCell="A5" sqref="A5"/>
      <selection pane="bottomRight" activeCell="J27" sqref="J27"/>
    </sheetView>
  </sheetViews>
  <sheetFormatPr defaultRowHeight="14.25"/>
  <cols>
    <col min="1" max="7" width="9" style="39"/>
    <col min="8" max="8" width="12.625" style="39" customWidth="1"/>
    <col min="9" max="9" width="15.875" style="39" customWidth="1"/>
    <col min="10" max="10" width="14" style="39" customWidth="1"/>
    <col min="11" max="11" width="12.25" style="39" customWidth="1"/>
    <col min="12" max="12" width="11.5" style="39" customWidth="1"/>
    <col min="13" max="13" width="12.25" style="39" customWidth="1"/>
    <col min="14" max="14" width="15" style="39" customWidth="1"/>
    <col min="15" max="15" width="9.5" style="39" bestFit="1" customWidth="1"/>
    <col min="16" max="16" width="9" style="39"/>
    <col min="17" max="17" width="10.5" style="39" bestFit="1" customWidth="1"/>
    <col min="18" max="18" width="9" style="39"/>
    <col min="19" max="19" width="9.5" style="39" bestFit="1" customWidth="1"/>
    <col min="20" max="16384" width="9" style="39"/>
  </cols>
  <sheetData>
    <row r="1" spans="1:20" ht="26.25" customHeight="1">
      <c r="H1" s="59"/>
      <c r="I1" s="79" t="s">
        <v>264</v>
      </c>
      <c r="J1" s="80" t="s">
        <v>265</v>
      </c>
      <c r="K1" s="93" t="s">
        <v>267</v>
      </c>
      <c r="L1" s="93" t="s">
        <v>269</v>
      </c>
      <c r="M1" s="93" t="s">
        <v>271</v>
      </c>
      <c r="N1" s="80" t="s">
        <v>272</v>
      </c>
      <c r="O1" s="93" t="s">
        <v>274</v>
      </c>
      <c r="P1" s="80" t="s">
        <v>275</v>
      </c>
      <c r="Q1" s="93" t="s">
        <v>277</v>
      </c>
      <c r="R1" s="80" t="s">
        <v>278</v>
      </c>
      <c r="S1" s="93" t="s">
        <v>280</v>
      </c>
      <c r="T1" s="80" t="s">
        <v>281</v>
      </c>
    </row>
    <row r="2" spans="1:20" hidden="1">
      <c r="H2" s="57" t="str">
        <f>[7]!edb()</f>
        <v>Wind资讯</v>
      </c>
      <c r="I2" s="59"/>
      <c r="J2" s="60"/>
      <c r="K2" s="61"/>
      <c r="L2" s="61"/>
      <c r="M2" s="61"/>
      <c r="N2" s="61"/>
      <c r="O2" s="61"/>
      <c r="P2" s="61"/>
      <c r="Q2" s="61"/>
      <c r="R2" s="61"/>
      <c r="S2" s="61"/>
      <c r="T2" s="61"/>
    </row>
    <row r="3" spans="1:20" ht="48" hidden="1">
      <c r="H3" s="43" t="s">
        <v>441</v>
      </c>
      <c r="I3" s="61" t="s">
        <v>476</v>
      </c>
      <c r="J3" s="61" t="s">
        <v>477</v>
      </c>
      <c r="K3" s="61" t="s">
        <v>478</v>
      </c>
      <c r="L3" s="61" t="s">
        <v>479</v>
      </c>
      <c r="M3" s="61" t="s">
        <v>480</v>
      </c>
      <c r="N3" s="61" t="s">
        <v>481</v>
      </c>
      <c r="O3" s="61" t="s">
        <v>482</v>
      </c>
      <c r="P3" s="61" t="s">
        <v>483</v>
      </c>
      <c r="Q3" s="61" t="s">
        <v>484</v>
      </c>
      <c r="R3" s="61" t="s">
        <v>485</v>
      </c>
      <c r="S3" s="61" t="s">
        <v>486</v>
      </c>
      <c r="T3" s="61" t="s">
        <v>487</v>
      </c>
    </row>
    <row r="4" spans="1:20">
      <c r="G4" s="42"/>
      <c r="H4" s="51" t="s">
        <v>488</v>
      </c>
      <c r="I4" s="58" t="s">
        <v>489</v>
      </c>
      <c r="J4" s="58" t="s">
        <v>490</v>
      </c>
      <c r="K4" s="58" t="s">
        <v>489</v>
      </c>
      <c r="L4" s="58" t="s">
        <v>491</v>
      </c>
      <c r="M4" s="58" t="s">
        <v>489</v>
      </c>
      <c r="N4" s="58" t="s">
        <v>490</v>
      </c>
      <c r="O4" s="58" t="s">
        <v>489</v>
      </c>
      <c r="P4" s="58" t="s">
        <v>490</v>
      </c>
      <c r="Q4" s="58" t="s">
        <v>489</v>
      </c>
      <c r="R4" s="58" t="s">
        <v>492</v>
      </c>
      <c r="S4" s="58" t="s">
        <v>489</v>
      </c>
      <c r="T4" s="58" t="s">
        <v>492</v>
      </c>
    </row>
    <row r="5" spans="1:20">
      <c r="H5" s="51">
        <v>40182</v>
      </c>
      <c r="I5" s="71">
        <v>4108</v>
      </c>
      <c r="J5" s="71">
        <v>1049.5</v>
      </c>
      <c r="K5" s="71">
        <v>3362</v>
      </c>
      <c r="L5" s="71">
        <v>316</v>
      </c>
      <c r="M5" s="71">
        <v>1730</v>
      </c>
      <c r="N5" s="71">
        <v>417.75</v>
      </c>
      <c r="O5" s="71">
        <v>1885</v>
      </c>
      <c r="P5" s="71">
        <v>559.25</v>
      </c>
      <c r="Q5" s="71">
        <v>16250</v>
      </c>
      <c r="R5" s="71">
        <v>76.3</v>
      </c>
      <c r="S5" s="71">
        <v>5400</v>
      </c>
      <c r="T5" s="71">
        <v>27.55</v>
      </c>
    </row>
    <row r="6" spans="1:20">
      <c r="A6" s="48" t="s">
        <v>292</v>
      </c>
      <c r="H6" s="51">
        <v>40183</v>
      </c>
      <c r="I6" s="71">
        <v>4107</v>
      </c>
      <c r="J6" s="71">
        <v>1057</v>
      </c>
      <c r="K6" s="71">
        <v>3382</v>
      </c>
      <c r="L6" s="71">
        <v>319.39999999999998</v>
      </c>
      <c r="M6" s="71">
        <v>1817</v>
      </c>
      <c r="N6" s="71">
        <v>421</v>
      </c>
      <c r="O6" s="71">
        <v>0</v>
      </c>
      <c r="P6" s="71">
        <v>556</v>
      </c>
      <c r="Q6" s="71">
        <v>16155</v>
      </c>
      <c r="R6" s="71">
        <v>74.2</v>
      </c>
      <c r="S6" s="71">
        <v>5515</v>
      </c>
      <c r="T6" s="71">
        <v>27.6</v>
      </c>
    </row>
    <row r="7" spans="1:20">
      <c r="A7" s="94"/>
      <c r="B7" s="94"/>
      <c r="C7" s="94"/>
      <c r="D7" s="94"/>
      <c r="E7" s="94"/>
      <c r="H7" s="51">
        <v>40184</v>
      </c>
      <c r="I7" s="71">
        <v>4107</v>
      </c>
      <c r="J7" s="71">
        <v>1025</v>
      </c>
      <c r="K7" s="71">
        <v>3450</v>
      </c>
      <c r="L7" s="71">
        <v>317.89999999999998</v>
      </c>
      <c r="M7" s="71">
        <v>1789</v>
      </c>
      <c r="N7" s="71">
        <v>416.5</v>
      </c>
      <c r="O7" s="71">
        <v>0</v>
      </c>
      <c r="P7" s="71">
        <v>559</v>
      </c>
      <c r="Q7" s="71">
        <v>15950</v>
      </c>
      <c r="R7" s="71">
        <v>74.2</v>
      </c>
      <c r="S7" s="71">
        <v>5480</v>
      </c>
      <c r="T7" s="71">
        <v>28.39</v>
      </c>
    </row>
    <row r="8" spans="1:20">
      <c r="A8" s="97" t="s">
        <v>282</v>
      </c>
      <c r="B8" s="97"/>
      <c r="C8" s="97"/>
      <c r="D8" s="97">
        <v>11</v>
      </c>
      <c r="E8" s="97"/>
      <c r="H8" s="51">
        <v>40185</v>
      </c>
      <c r="I8" s="71">
        <v>4107</v>
      </c>
      <c r="J8" s="71">
        <v>1011.5</v>
      </c>
      <c r="K8" s="71">
        <v>3449</v>
      </c>
      <c r="L8" s="71">
        <v>307</v>
      </c>
      <c r="M8" s="71">
        <v>1789</v>
      </c>
      <c r="N8" s="71">
        <v>416</v>
      </c>
      <c r="O8" s="71">
        <v>0</v>
      </c>
      <c r="P8" s="71">
        <v>550</v>
      </c>
      <c r="Q8" s="71">
        <v>15700</v>
      </c>
      <c r="R8" s="71">
        <v>72.8</v>
      </c>
      <c r="S8" s="71">
        <v>5381</v>
      </c>
      <c r="T8" s="71">
        <v>28.04</v>
      </c>
    </row>
    <row r="9" spans="1:20">
      <c r="A9" s="97" t="s">
        <v>283</v>
      </c>
      <c r="B9" s="97"/>
      <c r="C9" s="97"/>
      <c r="D9" s="97"/>
      <c r="E9" s="97"/>
      <c r="H9" s="51">
        <v>40186</v>
      </c>
      <c r="I9" s="71">
        <v>4107</v>
      </c>
      <c r="J9" s="71">
        <v>1013.25</v>
      </c>
      <c r="K9" s="71">
        <v>3449</v>
      </c>
      <c r="L9" s="71">
        <v>306.8</v>
      </c>
      <c r="M9" s="71">
        <v>1789</v>
      </c>
      <c r="N9" s="71">
        <v>420.5</v>
      </c>
      <c r="O9" s="71">
        <v>1890</v>
      </c>
      <c r="P9" s="71">
        <v>568</v>
      </c>
      <c r="Q9" s="71">
        <v>15540</v>
      </c>
      <c r="R9" s="71">
        <v>72.5</v>
      </c>
      <c r="S9" s="71">
        <v>5213</v>
      </c>
      <c r="T9" s="71">
        <v>27.35</v>
      </c>
    </row>
    <row r="10" spans="1:20">
      <c r="A10" s="97" t="s">
        <v>266</v>
      </c>
      <c r="B10" s="97"/>
      <c r="C10" s="97"/>
      <c r="D10" s="97"/>
      <c r="E10" s="97"/>
      <c r="H10" s="51">
        <v>40189</v>
      </c>
      <c r="I10" s="71">
        <v>4107</v>
      </c>
      <c r="J10" s="71">
        <v>999.5</v>
      </c>
      <c r="K10" s="71">
        <v>3365</v>
      </c>
      <c r="L10" s="71">
        <v>304.7</v>
      </c>
      <c r="M10" s="71">
        <v>1789</v>
      </c>
      <c r="N10" s="71">
        <v>417.25</v>
      </c>
      <c r="O10" s="71">
        <v>0</v>
      </c>
      <c r="P10" s="71">
        <v>567.75</v>
      </c>
      <c r="Q10" s="71">
        <v>15650</v>
      </c>
      <c r="R10" s="71">
        <v>72.5</v>
      </c>
      <c r="S10" s="71">
        <v>5185</v>
      </c>
      <c r="T10" s="71">
        <v>26.95</v>
      </c>
    </row>
    <row r="11" spans="1:20">
      <c r="A11" s="97" t="s">
        <v>268</v>
      </c>
      <c r="B11" s="97"/>
      <c r="C11" s="97"/>
      <c r="D11" s="97"/>
      <c r="E11" s="97"/>
      <c r="H11" s="51">
        <v>40190</v>
      </c>
      <c r="I11" s="71">
        <v>4107</v>
      </c>
      <c r="J11" s="71">
        <v>967.75</v>
      </c>
      <c r="K11" s="71">
        <v>3360</v>
      </c>
      <c r="L11" s="71">
        <v>295.39999999999998</v>
      </c>
      <c r="M11" s="71">
        <v>1789</v>
      </c>
      <c r="N11" s="71">
        <v>381.5</v>
      </c>
      <c r="O11" s="71">
        <v>0</v>
      </c>
      <c r="P11" s="71">
        <v>535.5</v>
      </c>
      <c r="Q11" s="71">
        <v>15770</v>
      </c>
      <c r="R11" s="71">
        <v>72.900000000000006</v>
      </c>
      <c r="S11" s="71">
        <v>5150</v>
      </c>
      <c r="T11" s="71">
        <v>27.6</v>
      </c>
    </row>
    <row r="12" spans="1:20">
      <c r="A12" s="97" t="s">
        <v>270</v>
      </c>
      <c r="B12" s="97"/>
      <c r="C12" s="97"/>
      <c r="D12" s="97"/>
      <c r="E12" s="97"/>
      <c r="H12" s="51">
        <v>40191</v>
      </c>
      <c r="I12" s="71">
        <v>4107</v>
      </c>
      <c r="J12" s="71">
        <v>983.25</v>
      </c>
      <c r="K12" s="71">
        <v>3341</v>
      </c>
      <c r="L12" s="71">
        <v>300.5</v>
      </c>
      <c r="M12" s="71">
        <v>1789</v>
      </c>
      <c r="N12" s="71">
        <v>381</v>
      </c>
      <c r="O12" s="71">
        <v>0</v>
      </c>
      <c r="P12" s="71">
        <v>532.25</v>
      </c>
      <c r="Q12" s="71">
        <v>15440</v>
      </c>
      <c r="R12" s="71">
        <v>72.900000000000006</v>
      </c>
      <c r="S12" s="71">
        <v>4984</v>
      </c>
      <c r="T12" s="71">
        <v>28.06</v>
      </c>
    </row>
    <row r="13" spans="1:20">
      <c r="A13" s="97" t="s">
        <v>284</v>
      </c>
      <c r="B13" s="97"/>
      <c r="C13" s="97"/>
      <c r="D13" s="97"/>
      <c r="E13" s="97"/>
      <c r="H13" s="51">
        <v>40192</v>
      </c>
      <c r="I13" s="71">
        <v>4107</v>
      </c>
      <c r="J13" s="71">
        <v>967.5</v>
      </c>
      <c r="K13" s="71">
        <v>3300</v>
      </c>
      <c r="L13" s="71">
        <v>299</v>
      </c>
      <c r="M13" s="71">
        <v>1789</v>
      </c>
      <c r="N13" s="71">
        <v>378.25</v>
      </c>
      <c r="O13" s="71">
        <v>0</v>
      </c>
      <c r="P13" s="71">
        <v>523.75</v>
      </c>
      <c r="Q13" s="71">
        <v>15400</v>
      </c>
      <c r="R13" s="71">
        <v>72.900000000000006</v>
      </c>
      <c r="S13" s="71">
        <v>5025</v>
      </c>
      <c r="T13" s="71">
        <v>27.77</v>
      </c>
    </row>
    <row r="14" spans="1:20">
      <c r="A14" s="97" t="s">
        <v>273</v>
      </c>
      <c r="B14" s="97"/>
      <c r="C14" s="97"/>
      <c r="D14" s="97"/>
      <c r="E14" s="97"/>
      <c r="H14" s="51">
        <v>40193</v>
      </c>
      <c r="I14" s="71">
        <v>4107</v>
      </c>
      <c r="J14" s="71">
        <v>973.75</v>
      </c>
      <c r="K14" s="71">
        <v>3200</v>
      </c>
      <c r="L14" s="71">
        <v>291.7</v>
      </c>
      <c r="M14" s="71">
        <v>1789</v>
      </c>
      <c r="N14" s="71">
        <v>371.5</v>
      </c>
      <c r="O14" s="71">
        <v>0</v>
      </c>
      <c r="P14" s="71">
        <v>510.25</v>
      </c>
      <c r="Q14" s="71">
        <v>15305</v>
      </c>
      <c r="R14" s="71">
        <v>72</v>
      </c>
      <c r="S14" s="71">
        <v>5020</v>
      </c>
      <c r="T14" s="71">
        <v>27.79</v>
      </c>
    </row>
    <row r="15" spans="1:20">
      <c r="A15" s="97" t="s">
        <v>285</v>
      </c>
      <c r="B15" s="97"/>
      <c r="C15" s="97"/>
      <c r="D15" s="97"/>
      <c r="E15" s="97"/>
      <c r="H15" s="51">
        <v>40196</v>
      </c>
      <c r="I15" s="71">
        <v>4061</v>
      </c>
      <c r="J15" s="71">
        <v>0</v>
      </c>
      <c r="K15" s="71">
        <v>3266</v>
      </c>
      <c r="L15" s="71">
        <v>0</v>
      </c>
      <c r="M15" s="71">
        <v>1814</v>
      </c>
      <c r="N15" s="71">
        <v>0</v>
      </c>
      <c r="O15" s="71">
        <v>1880</v>
      </c>
      <c r="P15" s="71">
        <v>0</v>
      </c>
      <c r="Q15" s="71">
        <v>15500</v>
      </c>
      <c r="R15" s="71">
        <v>0</v>
      </c>
      <c r="S15" s="71">
        <v>5072</v>
      </c>
      <c r="T15" s="71">
        <v>0</v>
      </c>
    </row>
    <row r="16" spans="1:20">
      <c r="A16" s="97" t="s">
        <v>276</v>
      </c>
      <c r="B16" s="97"/>
      <c r="C16" s="97"/>
      <c r="D16" s="97"/>
      <c r="E16" s="97"/>
      <c r="H16" s="51">
        <v>40197</v>
      </c>
      <c r="I16" s="71">
        <v>4090</v>
      </c>
      <c r="J16" s="71">
        <v>962</v>
      </c>
      <c r="K16" s="71">
        <v>3251</v>
      </c>
      <c r="L16" s="71">
        <v>290.89999999999998</v>
      </c>
      <c r="M16" s="71">
        <v>1815</v>
      </c>
      <c r="N16" s="71">
        <v>367.5</v>
      </c>
      <c r="O16" s="71">
        <v>0</v>
      </c>
      <c r="P16" s="71">
        <v>495</v>
      </c>
      <c r="Q16" s="71">
        <v>15525</v>
      </c>
      <c r="R16" s="71">
        <v>72.400000000000006</v>
      </c>
      <c r="S16" s="71">
        <v>5090</v>
      </c>
      <c r="T16" s="71">
        <v>28.97</v>
      </c>
    </row>
    <row r="17" spans="1:20">
      <c r="A17" s="97" t="s">
        <v>286</v>
      </c>
      <c r="B17" s="97"/>
      <c r="C17" s="97"/>
      <c r="D17" s="97"/>
      <c r="E17" s="97"/>
      <c r="H17" s="51">
        <v>40198</v>
      </c>
      <c r="I17" s="71">
        <v>4040</v>
      </c>
      <c r="J17" s="71">
        <v>956</v>
      </c>
      <c r="K17" s="71">
        <v>3232</v>
      </c>
      <c r="L17" s="71">
        <v>286.2</v>
      </c>
      <c r="M17" s="71">
        <v>1814</v>
      </c>
      <c r="N17" s="71">
        <v>368.75</v>
      </c>
      <c r="O17" s="71">
        <v>0</v>
      </c>
      <c r="P17" s="71">
        <v>496.5</v>
      </c>
      <c r="Q17" s="71">
        <v>15275</v>
      </c>
      <c r="R17" s="71">
        <v>70.599999999999994</v>
      </c>
      <c r="S17" s="71">
        <v>5125</v>
      </c>
      <c r="T17" s="71">
        <v>29.29</v>
      </c>
    </row>
    <row r="18" spans="1:20">
      <c r="A18" s="97" t="s">
        <v>279</v>
      </c>
      <c r="B18" s="97"/>
      <c r="C18" s="97"/>
      <c r="D18" s="97"/>
      <c r="E18" s="97"/>
      <c r="H18" s="51">
        <v>40199</v>
      </c>
      <c r="I18" s="71">
        <v>4040</v>
      </c>
      <c r="J18" s="71">
        <v>946</v>
      </c>
      <c r="K18" s="71">
        <v>3218</v>
      </c>
      <c r="L18" s="71">
        <v>287.5</v>
      </c>
      <c r="M18" s="71">
        <v>1810</v>
      </c>
      <c r="N18" s="71">
        <v>367.25</v>
      </c>
      <c r="O18" s="71">
        <v>0</v>
      </c>
      <c r="P18" s="71">
        <v>491.75</v>
      </c>
      <c r="Q18" s="71">
        <v>15315</v>
      </c>
      <c r="R18" s="71">
        <v>71.400000000000006</v>
      </c>
      <c r="S18" s="71">
        <v>5317</v>
      </c>
      <c r="T18" s="71">
        <v>28.81</v>
      </c>
    </row>
    <row r="19" spans="1:20">
      <c r="A19" s="97" t="s">
        <v>287</v>
      </c>
      <c r="B19" s="97"/>
      <c r="C19" s="97"/>
      <c r="D19" s="97"/>
      <c r="E19" s="97"/>
      <c r="H19" s="51">
        <v>40200</v>
      </c>
      <c r="I19" s="71">
        <v>4020</v>
      </c>
      <c r="J19" s="71">
        <v>950</v>
      </c>
      <c r="K19" s="71">
        <v>3198</v>
      </c>
      <c r="L19" s="71">
        <v>286.39999999999998</v>
      </c>
      <c r="M19" s="71">
        <v>1786</v>
      </c>
      <c r="N19" s="71">
        <v>365</v>
      </c>
      <c r="O19" s="71">
        <v>0</v>
      </c>
      <c r="P19" s="71">
        <v>498.5</v>
      </c>
      <c r="Q19" s="71">
        <v>15430</v>
      </c>
      <c r="R19" s="71">
        <v>71.099999999999994</v>
      </c>
      <c r="S19" s="71">
        <v>5235</v>
      </c>
      <c r="T19" s="71">
        <v>28.7</v>
      </c>
    </row>
    <row r="20" spans="1:20">
      <c r="H20" s="51">
        <v>40203</v>
      </c>
      <c r="I20" s="71">
        <v>4048</v>
      </c>
      <c r="J20" s="71">
        <v>940.25</v>
      </c>
      <c r="K20" s="71">
        <v>3195</v>
      </c>
      <c r="L20" s="71">
        <v>283</v>
      </c>
      <c r="M20" s="71">
        <v>1781</v>
      </c>
      <c r="N20" s="71">
        <v>364.5</v>
      </c>
      <c r="O20" s="71">
        <v>1860</v>
      </c>
      <c r="P20" s="71">
        <v>497.75</v>
      </c>
      <c r="Q20" s="71">
        <v>15385</v>
      </c>
      <c r="R20" s="71">
        <v>0</v>
      </c>
      <c r="S20" s="71">
        <v>5241</v>
      </c>
      <c r="T20" s="71">
        <v>29.72</v>
      </c>
    </row>
    <row r="21" spans="1:20">
      <c r="H21" s="51">
        <v>40204</v>
      </c>
      <c r="I21" s="71">
        <v>4021</v>
      </c>
      <c r="J21" s="71">
        <v>943</v>
      </c>
      <c r="K21" s="71">
        <v>3175</v>
      </c>
      <c r="L21" s="71">
        <v>287.39999999999998</v>
      </c>
      <c r="M21" s="71">
        <v>1778</v>
      </c>
      <c r="N21" s="71">
        <v>362.75</v>
      </c>
      <c r="O21" s="71">
        <v>1847</v>
      </c>
      <c r="P21" s="71">
        <v>493.5</v>
      </c>
      <c r="Q21" s="71">
        <v>15170</v>
      </c>
      <c r="R21" s="71">
        <v>71.099999999999994</v>
      </c>
      <c r="S21" s="71">
        <v>5307</v>
      </c>
      <c r="T21" s="71">
        <v>29.22</v>
      </c>
    </row>
    <row r="22" spans="1:20">
      <c r="H22" s="51">
        <v>40205</v>
      </c>
      <c r="I22" s="71">
        <v>4027</v>
      </c>
      <c r="J22" s="71">
        <v>931.25</v>
      </c>
      <c r="K22" s="71">
        <v>3164</v>
      </c>
      <c r="L22" s="71">
        <v>281.3</v>
      </c>
      <c r="M22" s="71">
        <v>1797</v>
      </c>
      <c r="N22" s="71">
        <v>359.25</v>
      </c>
      <c r="O22" s="71">
        <v>1835</v>
      </c>
      <c r="P22" s="71">
        <v>486</v>
      </c>
      <c r="Q22" s="71">
        <v>15195</v>
      </c>
      <c r="R22" s="71">
        <v>69.5</v>
      </c>
      <c r="S22" s="71">
        <v>5238</v>
      </c>
      <c r="T22" s="71">
        <v>28.3</v>
      </c>
    </row>
    <row r="23" spans="1:20">
      <c r="A23" s="77" t="s">
        <v>288</v>
      </c>
      <c r="H23" s="51">
        <v>40206</v>
      </c>
      <c r="I23" s="71">
        <v>3972</v>
      </c>
      <c r="J23" s="71">
        <v>934</v>
      </c>
      <c r="K23" s="71">
        <v>3100</v>
      </c>
      <c r="L23" s="71">
        <v>281.60000000000002</v>
      </c>
      <c r="M23" s="71">
        <v>1795</v>
      </c>
      <c r="N23" s="71">
        <v>361.25</v>
      </c>
      <c r="O23" s="71">
        <v>1850</v>
      </c>
      <c r="P23" s="71">
        <v>485.25</v>
      </c>
      <c r="Q23" s="71">
        <v>15145</v>
      </c>
      <c r="R23" s="71">
        <v>69.8</v>
      </c>
      <c r="S23" s="71">
        <v>5044</v>
      </c>
      <c r="T23" s="71">
        <v>29.38</v>
      </c>
    </row>
    <row r="24" spans="1:20">
      <c r="A24" s="48"/>
      <c r="H24" s="51">
        <v>40207</v>
      </c>
      <c r="I24" s="71">
        <v>4011</v>
      </c>
      <c r="J24" s="71">
        <v>915.5</v>
      </c>
      <c r="K24" s="71">
        <v>3035</v>
      </c>
      <c r="L24" s="71">
        <v>273.8</v>
      </c>
      <c r="M24" s="71">
        <v>1795</v>
      </c>
      <c r="N24" s="71">
        <v>355.5</v>
      </c>
      <c r="O24" s="71">
        <v>1849</v>
      </c>
      <c r="P24" s="71">
        <v>473</v>
      </c>
      <c r="Q24" s="71">
        <v>15155</v>
      </c>
      <c r="R24" s="71">
        <v>68.900000000000006</v>
      </c>
      <c r="S24" s="71">
        <v>5050</v>
      </c>
      <c r="T24" s="71">
        <v>29.59</v>
      </c>
    </row>
    <row r="25" spans="1:20">
      <c r="H25" s="51">
        <v>40210</v>
      </c>
      <c r="I25" s="71">
        <v>3955</v>
      </c>
      <c r="J25" s="71">
        <v>907</v>
      </c>
      <c r="K25" s="71">
        <v>2970</v>
      </c>
      <c r="L25" s="71">
        <v>271.8</v>
      </c>
      <c r="M25" s="71">
        <v>1788</v>
      </c>
      <c r="N25" s="71">
        <v>359.25</v>
      </c>
      <c r="O25" s="71">
        <v>1857</v>
      </c>
      <c r="P25" s="71">
        <v>475.25</v>
      </c>
      <c r="Q25" s="71">
        <v>15225</v>
      </c>
      <c r="R25" s="71">
        <v>68.2</v>
      </c>
      <c r="S25" s="71">
        <v>5094</v>
      </c>
      <c r="T25" s="71">
        <v>29.27</v>
      </c>
    </row>
    <row r="26" spans="1:20">
      <c r="A26" s="48"/>
      <c r="H26" s="51">
        <v>40211</v>
      </c>
      <c r="I26" s="71">
        <v>3969</v>
      </c>
      <c r="J26" s="71">
        <v>923.75</v>
      </c>
      <c r="K26" s="71">
        <v>2901</v>
      </c>
      <c r="L26" s="71">
        <v>273.60000000000002</v>
      </c>
      <c r="M26" s="71">
        <v>1782</v>
      </c>
      <c r="N26" s="71">
        <v>366.25</v>
      </c>
      <c r="O26" s="71">
        <v>1845</v>
      </c>
      <c r="P26" s="71">
        <v>487.75</v>
      </c>
      <c r="Q26" s="71">
        <v>15090</v>
      </c>
      <c r="R26" s="71">
        <v>68.599999999999994</v>
      </c>
      <c r="S26" s="71">
        <v>5174</v>
      </c>
      <c r="T26" s="71">
        <v>29.5</v>
      </c>
    </row>
    <row r="27" spans="1:20">
      <c r="H27" s="51">
        <v>40212</v>
      </c>
      <c r="I27" s="71">
        <v>3969</v>
      </c>
      <c r="J27" s="71">
        <v>915</v>
      </c>
      <c r="K27" s="71">
        <v>2925</v>
      </c>
      <c r="L27" s="71">
        <v>268.89999999999998</v>
      </c>
      <c r="M27" s="71">
        <v>1800</v>
      </c>
      <c r="N27" s="71">
        <v>357</v>
      </c>
      <c r="O27" s="71">
        <v>1866</v>
      </c>
      <c r="P27" s="71">
        <v>473.75</v>
      </c>
      <c r="Q27" s="71">
        <v>15290</v>
      </c>
      <c r="R27" s="71">
        <v>69.900000000000006</v>
      </c>
      <c r="S27" s="71">
        <v>5317</v>
      </c>
      <c r="T27" s="71">
        <v>28.54</v>
      </c>
    </row>
    <row r="28" spans="1:20">
      <c r="H28" s="51">
        <v>40213</v>
      </c>
      <c r="I28" s="71">
        <v>3910</v>
      </c>
      <c r="J28" s="71">
        <v>914.5</v>
      </c>
      <c r="K28" s="71">
        <v>2917</v>
      </c>
      <c r="L28" s="71">
        <v>271.2</v>
      </c>
      <c r="M28" s="71">
        <v>1767</v>
      </c>
      <c r="N28" s="71">
        <v>354.25</v>
      </c>
      <c r="O28" s="71">
        <v>1863</v>
      </c>
      <c r="P28" s="71">
        <v>474.25</v>
      </c>
      <c r="Q28" s="71">
        <v>15300</v>
      </c>
      <c r="R28" s="71">
        <v>69.900000000000006</v>
      </c>
      <c r="S28" s="71">
        <v>5215</v>
      </c>
      <c r="T28" s="71">
        <v>27.61</v>
      </c>
    </row>
    <row r="29" spans="1:20">
      <c r="H29" s="51">
        <v>40214</v>
      </c>
      <c r="I29" s="71">
        <v>3920</v>
      </c>
      <c r="J29" s="71">
        <v>916.25</v>
      </c>
      <c r="K29" s="71">
        <v>2929</v>
      </c>
      <c r="L29" s="71">
        <v>271</v>
      </c>
      <c r="M29" s="71">
        <v>1768</v>
      </c>
      <c r="N29" s="71">
        <v>351.5</v>
      </c>
      <c r="O29" s="71">
        <v>1853</v>
      </c>
      <c r="P29" s="71">
        <v>474</v>
      </c>
      <c r="Q29" s="71">
        <v>15250</v>
      </c>
      <c r="R29" s="71">
        <v>66.900000000000006</v>
      </c>
      <c r="S29" s="71">
        <v>5145</v>
      </c>
      <c r="T29" s="71">
        <v>26.44</v>
      </c>
    </row>
    <row r="30" spans="1:20">
      <c r="H30" s="51">
        <v>40217</v>
      </c>
      <c r="I30" s="71">
        <v>3910</v>
      </c>
      <c r="J30" s="71">
        <v>933.25</v>
      </c>
      <c r="K30" s="71">
        <v>2940</v>
      </c>
      <c r="L30" s="71">
        <v>274.39999999999998</v>
      </c>
      <c r="M30" s="71">
        <v>1725</v>
      </c>
      <c r="N30" s="71">
        <v>357.25</v>
      </c>
      <c r="O30" s="71">
        <v>1870</v>
      </c>
      <c r="P30" s="71">
        <v>483.75</v>
      </c>
      <c r="Q30" s="71">
        <v>15130</v>
      </c>
      <c r="R30" s="71">
        <v>68.900000000000006</v>
      </c>
      <c r="S30" s="71">
        <v>5195</v>
      </c>
      <c r="T30" s="71">
        <v>26.95</v>
      </c>
    </row>
    <row r="31" spans="1:20">
      <c r="H31" s="51">
        <v>40218</v>
      </c>
      <c r="I31" s="71">
        <v>4019</v>
      </c>
      <c r="J31" s="71">
        <v>923.5</v>
      </c>
      <c r="K31" s="71">
        <v>2928</v>
      </c>
      <c r="L31" s="71">
        <v>270.60000000000002</v>
      </c>
      <c r="M31" s="71">
        <v>1720</v>
      </c>
      <c r="N31" s="71">
        <v>357.5</v>
      </c>
      <c r="O31" s="71">
        <v>1868</v>
      </c>
      <c r="P31" s="71">
        <v>483.5</v>
      </c>
      <c r="Q31" s="71">
        <v>15200</v>
      </c>
      <c r="R31" s="71">
        <v>71.900000000000006</v>
      </c>
      <c r="S31" s="71">
        <v>5193</v>
      </c>
      <c r="T31" s="71">
        <v>26.87</v>
      </c>
    </row>
    <row r="32" spans="1:20">
      <c r="H32" s="51">
        <v>40219</v>
      </c>
      <c r="I32" s="71">
        <v>3859</v>
      </c>
      <c r="J32" s="71">
        <v>945.75</v>
      </c>
      <c r="K32" s="71">
        <v>2901</v>
      </c>
      <c r="L32" s="71">
        <v>276.39999999999998</v>
      </c>
      <c r="M32" s="71">
        <v>1744</v>
      </c>
      <c r="N32" s="71">
        <v>364.5</v>
      </c>
      <c r="O32" s="71">
        <v>0</v>
      </c>
      <c r="P32" s="71">
        <v>497.5</v>
      </c>
      <c r="Q32" s="71">
        <v>15365</v>
      </c>
      <c r="R32" s="71">
        <v>73</v>
      </c>
      <c r="S32" s="71">
        <v>5405</v>
      </c>
      <c r="T32" s="71">
        <v>26.76</v>
      </c>
    </row>
    <row r="33" spans="1:20">
      <c r="H33" s="51">
        <v>40220</v>
      </c>
      <c r="I33" s="71">
        <v>3879</v>
      </c>
      <c r="J33" s="71">
        <v>937</v>
      </c>
      <c r="K33" s="71">
        <v>2965</v>
      </c>
      <c r="L33" s="71">
        <v>277.39999999999998</v>
      </c>
      <c r="M33" s="71">
        <v>1713</v>
      </c>
      <c r="N33" s="71">
        <v>362.75</v>
      </c>
      <c r="O33" s="71">
        <v>1870</v>
      </c>
      <c r="P33" s="71">
        <v>491.75</v>
      </c>
      <c r="Q33" s="71">
        <v>15410</v>
      </c>
      <c r="R33" s="71">
        <v>0</v>
      </c>
      <c r="S33" s="71">
        <v>5437</v>
      </c>
      <c r="T33" s="71">
        <v>27.52</v>
      </c>
    </row>
    <row r="34" spans="1:20">
      <c r="H34" s="51">
        <v>40221</v>
      </c>
      <c r="I34" s="71">
        <v>3750</v>
      </c>
      <c r="J34" s="71">
        <v>946.25</v>
      </c>
      <c r="K34" s="71">
        <v>2950</v>
      </c>
      <c r="L34" s="71">
        <v>280</v>
      </c>
      <c r="M34" s="71">
        <v>1741</v>
      </c>
      <c r="N34" s="71">
        <v>362</v>
      </c>
      <c r="O34" s="71">
        <v>1935</v>
      </c>
      <c r="P34" s="71">
        <v>486</v>
      </c>
      <c r="Q34" s="71">
        <v>15405</v>
      </c>
      <c r="R34" s="71">
        <v>74.2</v>
      </c>
      <c r="S34" s="71">
        <v>5492</v>
      </c>
      <c r="T34" s="71">
        <v>26.87</v>
      </c>
    </row>
    <row r="35" spans="1:20">
      <c r="H35" s="51">
        <v>40225</v>
      </c>
      <c r="I35" s="71">
        <v>0</v>
      </c>
      <c r="J35" s="71">
        <v>962.5</v>
      </c>
      <c r="K35" s="71">
        <v>0</v>
      </c>
      <c r="L35" s="71">
        <v>283.89999999999998</v>
      </c>
      <c r="M35" s="71">
        <v>0</v>
      </c>
      <c r="N35" s="71">
        <v>367.25</v>
      </c>
      <c r="O35" s="71">
        <v>0</v>
      </c>
      <c r="P35" s="71">
        <v>504</v>
      </c>
      <c r="Q35" s="71">
        <v>0</v>
      </c>
      <c r="R35" s="71">
        <v>0</v>
      </c>
      <c r="S35" s="71">
        <v>0</v>
      </c>
      <c r="T35" s="71">
        <v>27.28</v>
      </c>
    </row>
    <row r="36" spans="1:20">
      <c r="H36" s="51">
        <v>40226</v>
      </c>
      <c r="I36" s="71">
        <v>0</v>
      </c>
      <c r="J36" s="71">
        <v>952</v>
      </c>
      <c r="K36" s="71">
        <v>0</v>
      </c>
      <c r="L36" s="71">
        <v>279.39999999999998</v>
      </c>
      <c r="M36" s="71">
        <v>0</v>
      </c>
      <c r="N36" s="71">
        <v>360</v>
      </c>
      <c r="O36" s="71">
        <v>0</v>
      </c>
      <c r="P36" s="71">
        <v>495.5</v>
      </c>
      <c r="Q36" s="71">
        <v>0</v>
      </c>
      <c r="R36" s="71">
        <v>75.3</v>
      </c>
      <c r="S36" s="71">
        <v>0</v>
      </c>
      <c r="T36" s="71">
        <v>26.21</v>
      </c>
    </row>
    <row r="37" spans="1:20">
      <c r="H37" s="51">
        <v>40227</v>
      </c>
      <c r="I37" s="71">
        <v>0</v>
      </c>
      <c r="J37" s="71">
        <v>937.5</v>
      </c>
      <c r="K37" s="71">
        <v>0</v>
      </c>
      <c r="L37" s="71">
        <v>275.60000000000002</v>
      </c>
      <c r="M37" s="71">
        <v>0</v>
      </c>
      <c r="N37" s="71">
        <v>354.5</v>
      </c>
      <c r="O37" s="71">
        <v>0</v>
      </c>
      <c r="P37" s="71">
        <v>479</v>
      </c>
      <c r="Q37" s="71">
        <v>0</v>
      </c>
      <c r="R37" s="71">
        <v>0</v>
      </c>
      <c r="S37" s="71">
        <v>0</v>
      </c>
      <c r="T37" s="71">
        <v>26.66</v>
      </c>
    </row>
    <row r="38" spans="1:20">
      <c r="H38" s="51">
        <v>40228</v>
      </c>
      <c r="I38" s="71">
        <v>0</v>
      </c>
      <c r="J38" s="71">
        <v>945.5</v>
      </c>
      <c r="K38" s="71">
        <v>0</v>
      </c>
      <c r="L38" s="71">
        <v>276.39999999999998</v>
      </c>
      <c r="M38" s="71">
        <v>0</v>
      </c>
      <c r="N38" s="71">
        <v>360</v>
      </c>
      <c r="O38" s="71">
        <v>0</v>
      </c>
      <c r="P38" s="71">
        <v>488.5</v>
      </c>
      <c r="Q38" s="71">
        <v>0</v>
      </c>
      <c r="R38" s="71">
        <v>77</v>
      </c>
      <c r="S38" s="71">
        <v>0</v>
      </c>
      <c r="T38" s="71">
        <v>26.88</v>
      </c>
    </row>
    <row r="39" spans="1:20">
      <c r="H39" s="51">
        <v>40231</v>
      </c>
      <c r="I39" s="71">
        <v>3780</v>
      </c>
      <c r="J39" s="71">
        <v>965.5</v>
      </c>
      <c r="K39" s="71">
        <v>2969</v>
      </c>
      <c r="L39" s="71">
        <v>281.7</v>
      </c>
      <c r="M39" s="71">
        <v>1763</v>
      </c>
      <c r="N39" s="71">
        <v>371.5</v>
      </c>
      <c r="O39" s="71">
        <v>1919</v>
      </c>
      <c r="P39" s="71">
        <v>501</v>
      </c>
      <c r="Q39" s="71">
        <v>15840</v>
      </c>
      <c r="R39" s="71">
        <v>79</v>
      </c>
      <c r="S39" s="71">
        <v>5425</v>
      </c>
      <c r="T39" s="71">
        <v>24.95</v>
      </c>
    </row>
    <row r="40" spans="1:20">
      <c r="A40" s="47"/>
      <c r="H40" s="51">
        <v>40232</v>
      </c>
      <c r="I40" s="71">
        <v>3870</v>
      </c>
      <c r="J40" s="71">
        <v>957.75</v>
      </c>
      <c r="K40" s="71">
        <v>2984</v>
      </c>
      <c r="L40" s="71">
        <v>279.60000000000002</v>
      </c>
      <c r="M40" s="71">
        <v>1746</v>
      </c>
      <c r="N40" s="71">
        <v>369.5</v>
      </c>
      <c r="O40" s="71">
        <v>0</v>
      </c>
      <c r="P40" s="71">
        <v>493.75</v>
      </c>
      <c r="Q40" s="71">
        <v>15925</v>
      </c>
      <c r="R40" s="71">
        <v>79.900000000000006</v>
      </c>
      <c r="S40" s="71">
        <v>5424</v>
      </c>
      <c r="T40" s="71">
        <v>24.31</v>
      </c>
    </row>
    <row r="41" spans="1:20">
      <c r="A41" s="48"/>
      <c r="H41" s="51">
        <v>40233</v>
      </c>
      <c r="I41" s="71">
        <v>3891</v>
      </c>
      <c r="J41" s="71">
        <v>948.75</v>
      </c>
      <c r="K41" s="71">
        <v>2966</v>
      </c>
      <c r="L41" s="71">
        <v>276.89999999999998</v>
      </c>
      <c r="M41" s="71">
        <v>1725</v>
      </c>
      <c r="N41" s="71">
        <v>372.5</v>
      </c>
      <c r="O41" s="71">
        <v>0</v>
      </c>
      <c r="P41" s="71">
        <v>496</v>
      </c>
      <c r="Q41" s="71">
        <v>15735</v>
      </c>
      <c r="R41" s="71">
        <v>79</v>
      </c>
      <c r="S41" s="71">
        <v>5443</v>
      </c>
      <c r="T41" s="71">
        <v>25.12</v>
      </c>
    </row>
    <row r="42" spans="1:20">
      <c r="H42" s="51">
        <v>40234</v>
      </c>
      <c r="I42" s="71">
        <v>3860</v>
      </c>
      <c r="J42" s="71">
        <v>942</v>
      </c>
      <c r="K42" s="71">
        <v>2940</v>
      </c>
      <c r="L42" s="71">
        <v>272.10000000000002</v>
      </c>
      <c r="M42" s="71">
        <v>1720</v>
      </c>
      <c r="N42" s="71">
        <v>375</v>
      </c>
      <c r="O42" s="71">
        <v>0</v>
      </c>
      <c r="P42" s="71">
        <v>493.25</v>
      </c>
      <c r="Q42" s="71">
        <v>15600</v>
      </c>
      <c r="R42" s="71">
        <v>81.599999999999994</v>
      </c>
      <c r="S42" s="71">
        <v>5407</v>
      </c>
      <c r="T42" s="71">
        <v>24.39</v>
      </c>
    </row>
    <row r="43" spans="1:20">
      <c r="A43" s="77"/>
      <c r="H43" s="51">
        <v>40235</v>
      </c>
      <c r="I43" s="71">
        <v>3850</v>
      </c>
      <c r="J43" s="71">
        <v>951.75</v>
      </c>
      <c r="K43" s="71">
        <v>2934</v>
      </c>
      <c r="L43" s="71">
        <v>273.2</v>
      </c>
      <c r="M43" s="71">
        <v>1780</v>
      </c>
      <c r="N43" s="71">
        <v>379</v>
      </c>
      <c r="O43" s="71">
        <v>1817</v>
      </c>
      <c r="P43" s="71">
        <v>506.5</v>
      </c>
      <c r="Q43" s="71">
        <v>15920</v>
      </c>
      <c r="R43" s="71">
        <v>81.599999999999994</v>
      </c>
      <c r="S43" s="71">
        <v>5450</v>
      </c>
      <c r="T43" s="71">
        <v>24.26</v>
      </c>
    </row>
    <row r="44" spans="1:20">
      <c r="H44" s="51">
        <v>40238</v>
      </c>
      <c r="I44" s="71">
        <v>3853</v>
      </c>
      <c r="J44" s="71">
        <v>950.25</v>
      </c>
      <c r="K44" s="71">
        <v>2921</v>
      </c>
      <c r="L44" s="71">
        <v>271</v>
      </c>
      <c r="M44" s="71">
        <v>1777</v>
      </c>
      <c r="N44" s="71">
        <v>371.25</v>
      </c>
      <c r="O44" s="71">
        <v>1878</v>
      </c>
      <c r="P44" s="71">
        <v>490.5</v>
      </c>
      <c r="Q44" s="71">
        <v>15910</v>
      </c>
      <c r="R44" s="71">
        <v>83.3</v>
      </c>
      <c r="S44" s="71">
        <v>5424</v>
      </c>
      <c r="T44" s="71">
        <v>22.25</v>
      </c>
    </row>
    <row r="45" spans="1:20">
      <c r="H45" s="51">
        <v>40239</v>
      </c>
      <c r="I45" s="71">
        <v>3853</v>
      </c>
      <c r="J45" s="71">
        <v>953.75</v>
      </c>
      <c r="K45" s="71">
        <v>2921</v>
      </c>
      <c r="L45" s="71">
        <v>270.5</v>
      </c>
      <c r="M45" s="71">
        <v>1777</v>
      </c>
      <c r="N45" s="71">
        <v>371.25</v>
      </c>
      <c r="O45" s="71">
        <v>1932</v>
      </c>
      <c r="P45" s="71">
        <v>492.75</v>
      </c>
      <c r="Q45" s="71">
        <v>15815</v>
      </c>
      <c r="R45" s="71">
        <v>0</v>
      </c>
      <c r="S45" s="71">
        <v>5370</v>
      </c>
      <c r="T45" s="71">
        <v>22.51</v>
      </c>
    </row>
    <row r="46" spans="1:20">
      <c r="H46" s="51">
        <v>40240</v>
      </c>
      <c r="I46" s="71">
        <v>3853</v>
      </c>
      <c r="J46" s="71">
        <v>944</v>
      </c>
      <c r="K46" s="71">
        <v>2921</v>
      </c>
      <c r="L46" s="71">
        <v>266.5</v>
      </c>
      <c r="M46" s="71">
        <v>1760</v>
      </c>
      <c r="N46" s="71">
        <v>373.5</v>
      </c>
      <c r="O46" s="71">
        <v>1965</v>
      </c>
      <c r="P46" s="71">
        <v>499.25</v>
      </c>
      <c r="Q46" s="71">
        <v>16000</v>
      </c>
      <c r="R46" s="71">
        <v>82.6</v>
      </c>
      <c r="S46" s="71">
        <v>5371</v>
      </c>
      <c r="T46" s="71">
        <v>22.01</v>
      </c>
    </row>
    <row r="47" spans="1:20">
      <c r="H47" s="51">
        <v>40241</v>
      </c>
      <c r="I47" s="71">
        <v>3853</v>
      </c>
      <c r="J47" s="71">
        <v>933.25</v>
      </c>
      <c r="K47" s="71">
        <v>2921</v>
      </c>
      <c r="L47" s="71">
        <v>257.89999999999998</v>
      </c>
      <c r="M47" s="71">
        <v>1760</v>
      </c>
      <c r="N47" s="71">
        <v>374</v>
      </c>
      <c r="O47" s="71">
        <v>0</v>
      </c>
      <c r="P47" s="71">
        <v>490.25</v>
      </c>
      <c r="Q47" s="71">
        <v>15930</v>
      </c>
      <c r="R47" s="71">
        <v>81.7</v>
      </c>
      <c r="S47" s="71">
        <v>5340</v>
      </c>
      <c r="T47" s="71">
        <v>21.75</v>
      </c>
    </row>
    <row r="48" spans="1:20">
      <c r="H48" s="51">
        <v>40242</v>
      </c>
      <c r="I48" s="71">
        <v>3853</v>
      </c>
      <c r="J48" s="71">
        <v>936</v>
      </c>
      <c r="K48" s="71">
        <v>2920</v>
      </c>
      <c r="L48" s="71">
        <v>257.89999999999998</v>
      </c>
      <c r="M48" s="71">
        <v>1760</v>
      </c>
      <c r="N48" s="71">
        <v>365.75</v>
      </c>
      <c r="O48" s="71">
        <v>0</v>
      </c>
      <c r="P48" s="71">
        <v>482.25</v>
      </c>
      <c r="Q48" s="71">
        <v>15980</v>
      </c>
      <c r="R48" s="71">
        <v>82.6</v>
      </c>
      <c r="S48" s="71">
        <v>5402</v>
      </c>
      <c r="T48" s="71">
        <v>22.25</v>
      </c>
    </row>
    <row r="49" spans="1:20">
      <c r="H49" s="51">
        <v>40245</v>
      </c>
      <c r="I49" s="71">
        <v>3853</v>
      </c>
      <c r="J49" s="71">
        <v>938</v>
      </c>
      <c r="K49" s="71">
        <v>2920</v>
      </c>
      <c r="L49" s="71">
        <v>259.5</v>
      </c>
      <c r="M49" s="71">
        <v>1760</v>
      </c>
      <c r="N49" s="71">
        <v>363.25</v>
      </c>
      <c r="O49" s="71">
        <v>0</v>
      </c>
      <c r="P49" s="71">
        <v>481.75</v>
      </c>
      <c r="Q49" s="71">
        <v>16045</v>
      </c>
      <c r="R49" s="71">
        <v>0</v>
      </c>
      <c r="S49" s="71">
        <v>5420</v>
      </c>
      <c r="T49" s="71">
        <v>21.66</v>
      </c>
    </row>
    <row r="50" spans="1:20">
      <c r="H50" s="51">
        <v>40246</v>
      </c>
      <c r="I50" s="71">
        <v>3853</v>
      </c>
      <c r="J50" s="71">
        <v>940</v>
      </c>
      <c r="K50" s="71">
        <v>2920</v>
      </c>
      <c r="L50" s="71">
        <v>259</v>
      </c>
      <c r="M50" s="71">
        <v>1760</v>
      </c>
      <c r="N50" s="71">
        <v>357.75</v>
      </c>
      <c r="O50" s="71">
        <v>0</v>
      </c>
      <c r="P50" s="71">
        <v>478.5</v>
      </c>
      <c r="Q50" s="71">
        <v>16250</v>
      </c>
      <c r="R50" s="71">
        <v>81.599999999999994</v>
      </c>
      <c r="S50" s="71">
        <v>5411</v>
      </c>
      <c r="T50" s="71">
        <v>20.22</v>
      </c>
    </row>
    <row r="51" spans="1:20">
      <c r="H51" s="51">
        <v>40247</v>
      </c>
      <c r="I51" s="71">
        <v>3853</v>
      </c>
      <c r="J51" s="71">
        <v>945.5</v>
      </c>
      <c r="K51" s="71">
        <v>2920</v>
      </c>
      <c r="L51" s="71">
        <v>258.7</v>
      </c>
      <c r="M51" s="71">
        <v>1760</v>
      </c>
      <c r="N51" s="71">
        <v>355.5</v>
      </c>
      <c r="O51" s="71">
        <v>0</v>
      </c>
      <c r="P51" s="71">
        <v>471</v>
      </c>
      <c r="Q51" s="71">
        <v>16070</v>
      </c>
      <c r="R51" s="71">
        <v>81.3</v>
      </c>
      <c r="S51" s="71">
        <v>5258</v>
      </c>
      <c r="T51" s="71">
        <v>19.43</v>
      </c>
    </row>
    <row r="52" spans="1:20">
      <c r="H52" s="51">
        <v>40248</v>
      </c>
      <c r="I52" s="71">
        <v>3853</v>
      </c>
      <c r="J52" s="71">
        <v>928.5</v>
      </c>
      <c r="K52" s="71">
        <v>2920</v>
      </c>
      <c r="L52" s="71">
        <v>249.6</v>
      </c>
      <c r="M52" s="71">
        <v>1760</v>
      </c>
      <c r="N52" s="71">
        <v>355.25</v>
      </c>
      <c r="O52" s="71">
        <v>0</v>
      </c>
      <c r="P52" s="71">
        <v>469.5</v>
      </c>
      <c r="Q52" s="71">
        <v>16020</v>
      </c>
      <c r="R52" s="71">
        <v>79.099999999999994</v>
      </c>
      <c r="S52" s="71">
        <v>5081</v>
      </c>
      <c r="T52" s="71">
        <v>19.13</v>
      </c>
    </row>
    <row r="53" spans="1:20">
      <c r="H53" s="51">
        <v>40249</v>
      </c>
      <c r="I53" s="71">
        <v>3853</v>
      </c>
      <c r="J53" s="71">
        <v>926</v>
      </c>
      <c r="K53" s="71">
        <v>2920</v>
      </c>
      <c r="L53" s="71">
        <v>251.2</v>
      </c>
      <c r="M53" s="71">
        <v>1760</v>
      </c>
      <c r="N53" s="71">
        <v>353.75</v>
      </c>
      <c r="O53" s="71">
        <v>0</v>
      </c>
      <c r="P53" s="71">
        <v>471.25</v>
      </c>
      <c r="Q53" s="71">
        <v>16100</v>
      </c>
      <c r="R53" s="71">
        <v>80.7</v>
      </c>
      <c r="S53" s="71">
        <v>5080</v>
      </c>
      <c r="T53" s="71">
        <v>19.829999999999998</v>
      </c>
    </row>
    <row r="54" spans="1:20">
      <c r="H54" s="51">
        <v>40252</v>
      </c>
      <c r="I54" s="71">
        <v>4057</v>
      </c>
      <c r="J54" s="71">
        <v>0</v>
      </c>
      <c r="K54" s="71">
        <v>2893</v>
      </c>
      <c r="L54" s="71">
        <v>257.60000000000002</v>
      </c>
      <c r="M54" s="71">
        <v>1853</v>
      </c>
      <c r="N54" s="71">
        <v>0</v>
      </c>
      <c r="O54" s="71">
        <v>1910</v>
      </c>
      <c r="P54" s="71">
        <v>0</v>
      </c>
      <c r="Q54" s="71">
        <v>16310</v>
      </c>
      <c r="R54" s="71">
        <v>0</v>
      </c>
      <c r="S54" s="71">
        <v>5033</v>
      </c>
      <c r="T54" s="71">
        <v>19.12</v>
      </c>
    </row>
    <row r="55" spans="1:20">
      <c r="H55" s="51">
        <v>40253</v>
      </c>
      <c r="I55" s="71">
        <v>4077</v>
      </c>
      <c r="J55" s="71">
        <v>936.5</v>
      </c>
      <c r="K55" s="71">
        <v>2924</v>
      </c>
      <c r="L55" s="71">
        <v>261.5</v>
      </c>
      <c r="M55" s="71">
        <v>1857</v>
      </c>
      <c r="N55" s="71">
        <v>364.75</v>
      </c>
      <c r="O55" s="71">
        <v>0</v>
      </c>
      <c r="P55" s="71">
        <v>480</v>
      </c>
      <c r="Q55" s="71">
        <v>16390</v>
      </c>
      <c r="R55" s="71">
        <v>0</v>
      </c>
      <c r="S55" s="71">
        <v>5049</v>
      </c>
      <c r="T55" s="71">
        <v>18.3</v>
      </c>
    </row>
    <row r="56" spans="1:20">
      <c r="H56" s="51">
        <v>40254</v>
      </c>
      <c r="I56" s="71">
        <v>4087</v>
      </c>
      <c r="J56" s="71">
        <v>947</v>
      </c>
      <c r="K56" s="71">
        <v>2934</v>
      </c>
      <c r="L56" s="71">
        <v>267.39999999999998</v>
      </c>
      <c r="M56" s="71">
        <v>1864</v>
      </c>
      <c r="N56" s="71">
        <v>367.25</v>
      </c>
      <c r="O56" s="71">
        <v>0</v>
      </c>
      <c r="P56" s="71">
        <v>487</v>
      </c>
      <c r="Q56" s="71">
        <v>16505</v>
      </c>
      <c r="R56" s="71">
        <v>81.17</v>
      </c>
      <c r="S56" s="71">
        <v>5039</v>
      </c>
      <c r="T56" s="71">
        <v>18.37</v>
      </c>
    </row>
    <row r="57" spans="1:20">
      <c r="H57" s="51">
        <v>40255</v>
      </c>
      <c r="I57" s="71">
        <v>4081</v>
      </c>
      <c r="J57" s="71">
        <v>958.5</v>
      </c>
      <c r="K57" s="71">
        <v>2928</v>
      </c>
      <c r="L57" s="71">
        <v>269.89999999999998</v>
      </c>
      <c r="M57" s="71">
        <v>1859</v>
      </c>
      <c r="N57" s="71">
        <v>375.5</v>
      </c>
      <c r="O57" s="71">
        <v>0</v>
      </c>
      <c r="P57" s="71">
        <v>486.5</v>
      </c>
      <c r="Q57" s="71">
        <v>16475</v>
      </c>
      <c r="R57" s="71">
        <v>82.21</v>
      </c>
      <c r="S57" s="71">
        <v>5113</v>
      </c>
      <c r="T57" s="71">
        <v>19.010000000000002</v>
      </c>
    </row>
    <row r="58" spans="1:20">
      <c r="A58" s="47"/>
      <c r="H58" s="51">
        <v>40256</v>
      </c>
      <c r="I58" s="71">
        <v>4092</v>
      </c>
      <c r="J58" s="71">
        <v>961.25</v>
      </c>
      <c r="K58" s="71">
        <v>2963</v>
      </c>
      <c r="L58" s="71">
        <v>270.2</v>
      </c>
      <c r="M58" s="71">
        <v>1872</v>
      </c>
      <c r="N58" s="71">
        <v>373</v>
      </c>
      <c r="O58" s="71">
        <v>0</v>
      </c>
      <c r="P58" s="71">
        <v>484.5</v>
      </c>
      <c r="Q58" s="71">
        <v>16710</v>
      </c>
      <c r="R58" s="71">
        <v>81.8</v>
      </c>
      <c r="S58" s="71">
        <v>5146</v>
      </c>
      <c r="T58" s="71">
        <v>18.68</v>
      </c>
    </row>
    <row r="59" spans="1:20">
      <c r="H59" s="51">
        <v>40259</v>
      </c>
      <c r="I59" s="71">
        <v>4089</v>
      </c>
      <c r="J59" s="71">
        <v>967</v>
      </c>
      <c r="K59" s="71">
        <v>2966</v>
      </c>
      <c r="L59" s="71">
        <v>271.39999999999998</v>
      </c>
      <c r="M59" s="71">
        <v>1877</v>
      </c>
      <c r="N59" s="71">
        <v>371.25</v>
      </c>
      <c r="O59" s="71">
        <v>0</v>
      </c>
      <c r="P59" s="71">
        <v>484.75</v>
      </c>
      <c r="Q59" s="71">
        <v>16715</v>
      </c>
      <c r="R59" s="71">
        <v>81.900000000000006</v>
      </c>
      <c r="S59" s="71">
        <v>5149</v>
      </c>
      <c r="T59" s="71">
        <v>17.63</v>
      </c>
    </row>
    <row r="60" spans="1:20">
      <c r="H60" s="51">
        <v>40260</v>
      </c>
      <c r="I60" s="71">
        <v>4075</v>
      </c>
      <c r="J60" s="71">
        <v>960.75</v>
      </c>
      <c r="K60" s="71">
        <v>2970</v>
      </c>
      <c r="L60" s="71">
        <v>271.89999999999998</v>
      </c>
      <c r="M60" s="71">
        <v>1875</v>
      </c>
      <c r="N60" s="71">
        <v>362</v>
      </c>
      <c r="O60" s="71">
        <v>1852</v>
      </c>
      <c r="P60" s="71">
        <v>474.75</v>
      </c>
      <c r="Q60" s="71">
        <v>16625</v>
      </c>
      <c r="R60" s="71">
        <v>0</v>
      </c>
      <c r="S60" s="71">
        <v>4986</v>
      </c>
      <c r="T60" s="71">
        <v>16.7</v>
      </c>
    </row>
    <row r="61" spans="1:20">
      <c r="H61" s="51">
        <v>40261</v>
      </c>
      <c r="I61" s="71">
        <v>4068</v>
      </c>
      <c r="J61" s="71">
        <v>961.25</v>
      </c>
      <c r="K61" s="71">
        <v>2952</v>
      </c>
      <c r="L61" s="71">
        <v>270.89999999999998</v>
      </c>
      <c r="M61" s="71">
        <v>1875</v>
      </c>
      <c r="N61" s="71">
        <v>364.5</v>
      </c>
      <c r="O61" s="71">
        <v>1881</v>
      </c>
      <c r="P61" s="71">
        <v>476.75</v>
      </c>
      <c r="Q61" s="71">
        <v>16585</v>
      </c>
      <c r="R61" s="71">
        <v>82.3</v>
      </c>
      <c r="S61" s="71">
        <v>4911</v>
      </c>
      <c r="T61" s="71">
        <v>17.850000000000001</v>
      </c>
    </row>
    <row r="62" spans="1:20">
      <c r="H62" s="51">
        <v>40262</v>
      </c>
      <c r="I62" s="71">
        <v>4063</v>
      </c>
      <c r="J62" s="71">
        <v>946.75</v>
      </c>
      <c r="K62" s="71">
        <v>2960</v>
      </c>
      <c r="L62" s="71">
        <v>265.89999999999998</v>
      </c>
      <c r="M62" s="71">
        <v>1879</v>
      </c>
      <c r="N62" s="71">
        <v>356</v>
      </c>
      <c r="O62" s="71">
        <v>1880</v>
      </c>
      <c r="P62" s="71">
        <v>467</v>
      </c>
      <c r="Q62" s="71">
        <v>16560</v>
      </c>
      <c r="R62" s="71">
        <v>80.2</v>
      </c>
      <c r="S62" s="71">
        <v>4945</v>
      </c>
      <c r="T62" s="71">
        <v>17.12</v>
      </c>
    </row>
    <row r="63" spans="1:20">
      <c r="H63" s="51">
        <v>40263</v>
      </c>
      <c r="I63" s="71">
        <v>4016</v>
      </c>
      <c r="J63" s="71">
        <v>953.75</v>
      </c>
      <c r="K63" s="71">
        <v>2960</v>
      </c>
      <c r="L63" s="71">
        <v>270.89999999999998</v>
      </c>
      <c r="M63" s="71">
        <v>1885</v>
      </c>
      <c r="N63" s="71">
        <v>357</v>
      </c>
      <c r="O63" s="71">
        <v>1879</v>
      </c>
      <c r="P63" s="71">
        <v>464.5</v>
      </c>
      <c r="Q63" s="71">
        <v>16485</v>
      </c>
      <c r="R63" s="71">
        <v>80.400000000000006</v>
      </c>
      <c r="S63" s="71">
        <v>5020</v>
      </c>
      <c r="T63" s="71">
        <v>16.91</v>
      </c>
    </row>
    <row r="64" spans="1:20">
      <c r="H64" s="51">
        <v>40266</v>
      </c>
      <c r="I64" s="71">
        <v>4027</v>
      </c>
      <c r="J64" s="71">
        <v>965</v>
      </c>
      <c r="K64" s="71">
        <v>2970</v>
      </c>
      <c r="L64" s="71">
        <v>276.89999999999998</v>
      </c>
      <c r="M64" s="71">
        <v>1916</v>
      </c>
      <c r="N64" s="71">
        <v>355.75</v>
      </c>
      <c r="O64" s="71">
        <v>1884</v>
      </c>
      <c r="P64" s="71">
        <v>465.25</v>
      </c>
      <c r="Q64" s="71">
        <v>16475</v>
      </c>
      <c r="R64" s="71">
        <v>80.400000000000006</v>
      </c>
      <c r="S64" s="71">
        <v>5116</v>
      </c>
      <c r="T64" s="71">
        <v>17.52</v>
      </c>
    </row>
    <row r="65" spans="8:20">
      <c r="H65" s="51">
        <v>40267</v>
      </c>
      <c r="I65" s="71">
        <v>4029</v>
      </c>
      <c r="J65" s="71">
        <v>970.75</v>
      </c>
      <c r="K65" s="71">
        <v>2977</v>
      </c>
      <c r="L65" s="71">
        <v>283.10000000000002</v>
      </c>
      <c r="M65" s="71">
        <v>1909</v>
      </c>
      <c r="N65" s="71">
        <v>352.25</v>
      </c>
      <c r="O65" s="71">
        <v>1879</v>
      </c>
      <c r="P65" s="71">
        <v>470.25</v>
      </c>
      <c r="Q65" s="71">
        <v>16485</v>
      </c>
      <c r="R65" s="71">
        <v>80.5</v>
      </c>
      <c r="S65" s="71">
        <v>5065</v>
      </c>
      <c r="T65" s="71">
        <v>17.98</v>
      </c>
    </row>
    <row r="66" spans="8:20">
      <c r="H66" s="51">
        <v>40268</v>
      </c>
      <c r="I66" s="71">
        <v>4022</v>
      </c>
      <c r="J66" s="71">
        <v>944.5</v>
      </c>
      <c r="K66" s="71">
        <v>2988</v>
      </c>
      <c r="L66" s="71">
        <v>265.8</v>
      </c>
      <c r="M66" s="71">
        <v>1911</v>
      </c>
      <c r="N66" s="71">
        <v>346.75</v>
      </c>
      <c r="O66" s="71">
        <v>1880</v>
      </c>
      <c r="P66" s="71">
        <v>454.5</v>
      </c>
      <c r="Q66" s="71">
        <v>16435</v>
      </c>
      <c r="R66" s="71">
        <v>81</v>
      </c>
      <c r="S66" s="71">
        <v>5073</v>
      </c>
      <c r="T66" s="71">
        <v>16.55</v>
      </c>
    </row>
    <row r="67" spans="8:20">
      <c r="H67" s="51">
        <v>40269</v>
      </c>
      <c r="I67" s="71">
        <v>4012</v>
      </c>
      <c r="J67" s="71">
        <v>942</v>
      </c>
      <c r="K67" s="71">
        <v>2966</v>
      </c>
      <c r="L67" s="71">
        <v>265.89999999999998</v>
      </c>
      <c r="M67" s="71">
        <v>1928</v>
      </c>
      <c r="N67" s="71">
        <v>344.75</v>
      </c>
      <c r="O67" s="71">
        <v>1862</v>
      </c>
      <c r="P67" s="71">
        <v>456.25</v>
      </c>
      <c r="Q67" s="71">
        <v>16490</v>
      </c>
      <c r="R67" s="71">
        <v>81.400000000000006</v>
      </c>
      <c r="S67" s="71">
        <v>4980</v>
      </c>
      <c r="T67" s="71">
        <v>16.68</v>
      </c>
    </row>
    <row r="68" spans="8:20">
      <c r="H68" s="51">
        <v>40270</v>
      </c>
      <c r="I68" s="71">
        <v>4015</v>
      </c>
      <c r="J68" s="71">
        <v>0</v>
      </c>
      <c r="K68" s="71">
        <v>2979</v>
      </c>
      <c r="L68" s="71">
        <v>0</v>
      </c>
      <c r="M68" s="71">
        <v>1924</v>
      </c>
      <c r="N68" s="71">
        <v>0</v>
      </c>
      <c r="O68" s="71">
        <v>1855</v>
      </c>
      <c r="P68" s="71">
        <v>0</v>
      </c>
      <c r="Q68" s="71">
        <v>16640</v>
      </c>
      <c r="R68" s="71">
        <v>0</v>
      </c>
      <c r="S68" s="71">
        <v>5122</v>
      </c>
      <c r="T68" s="71">
        <v>0</v>
      </c>
    </row>
    <row r="69" spans="8:20">
      <c r="H69" s="51">
        <v>40273</v>
      </c>
      <c r="I69" s="71">
        <v>0</v>
      </c>
      <c r="J69" s="71">
        <v>933</v>
      </c>
      <c r="K69" s="71">
        <v>0</v>
      </c>
      <c r="L69" s="71">
        <v>261.2</v>
      </c>
      <c r="M69" s="71">
        <v>0</v>
      </c>
      <c r="N69" s="71">
        <v>344.75</v>
      </c>
      <c r="O69" s="71">
        <v>0</v>
      </c>
      <c r="P69" s="71">
        <v>453</v>
      </c>
      <c r="Q69" s="71">
        <v>0</v>
      </c>
      <c r="R69" s="71">
        <v>82.6</v>
      </c>
      <c r="S69" s="71">
        <v>0</v>
      </c>
      <c r="T69" s="71">
        <v>16.329999999999998</v>
      </c>
    </row>
    <row r="70" spans="8:20">
      <c r="H70" s="51">
        <v>40274</v>
      </c>
      <c r="I70" s="71">
        <v>4003</v>
      </c>
      <c r="J70" s="71">
        <v>944.5</v>
      </c>
      <c r="K70" s="71">
        <v>2978</v>
      </c>
      <c r="L70" s="71">
        <v>263.10000000000002</v>
      </c>
      <c r="M70" s="71">
        <v>1932</v>
      </c>
      <c r="N70" s="71">
        <v>348</v>
      </c>
      <c r="O70" s="71">
        <v>1846</v>
      </c>
      <c r="P70" s="71">
        <v>462.75</v>
      </c>
      <c r="Q70" s="71">
        <v>16665</v>
      </c>
      <c r="R70" s="71">
        <v>82.4</v>
      </c>
      <c r="S70" s="71">
        <v>5084</v>
      </c>
      <c r="T70" s="71">
        <v>15.98</v>
      </c>
    </row>
    <row r="71" spans="8:20">
      <c r="H71" s="51">
        <v>40275</v>
      </c>
      <c r="I71" s="71">
        <v>4005</v>
      </c>
      <c r="J71" s="71">
        <v>953</v>
      </c>
      <c r="K71" s="71">
        <v>2989</v>
      </c>
      <c r="L71" s="71">
        <v>265.60000000000002</v>
      </c>
      <c r="M71" s="71">
        <v>1929</v>
      </c>
      <c r="N71" s="71">
        <v>354.75</v>
      </c>
      <c r="O71" s="71">
        <v>1841</v>
      </c>
      <c r="P71" s="71">
        <v>471.5</v>
      </c>
      <c r="Q71" s="71">
        <v>16615</v>
      </c>
      <c r="R71" s="71">
        <v>80.8</v>
      </c>
      <c r="S71" s="71">
        <v>5090</v>
      </c>
      <c r="T71" s="71">
        <v>16.2</v>
      </c>
    </row>
    <row r="72" spans="8:20">
      <c r="H72" s="51">
        <v>40276</v>
      </c>
      <c r="I72" s="71">
        <v>3966</v>
      </c>
      <c r="J72" s="71">
        <v>948.5</v>
      </c>
      <c r="K72" s="71">
        <v>2974</v>
      </c>
      <c r="L72" s="71">
        <v>262.60000000000002</v>
      </c>
      <c r="M72" s="71">
        <v>1922</v>
      </c>
      <c r="N72" s="71">
        <v>348.5</v>
      </c>
      <c r="O72" s="71">
        <v>0</v>
      </c>
      <c r="P72" s="71">
        <v>470.5</v>
      </c>
      <c r="Q72" s="71">
        <v>16540</v>
      </c>
      <c r="R72" s="71">
        <v>78.8</v>
      </c>
      <c r="S72" s="71">
        <v>5061</v>
      </c>
      <c r="T72" s="71">
        <v>15.79</v>
      </c>
    </row>
    <row r="73" spans="8:20">
      <c r="H73" s="51">
        <v>40277</v>
      </c>
      <c r="I73" s="71">
        <v>3975</v>
      </c>
      <c r="J73" s="71">
        <v>953.25</v>
      </c>
      <c r="K73" s="71">
        <v>2970</v>
      </c>
      <c r="L73" s="71">
        <v>265.3</v>
      </c>
      <c r="M73" s="71">
        <v>1926</v>
      </c>
      <c r="N73" s="71">
        <v>346.25</v>
      </c>
      <c r="O73" s="71">
        <v>1837</v>
      </c>
      <c r="P73" s="71">
        <v>466</v>
      </c>
      <c r="Q73" s="71">
        <v>16455</v>
      </c>
      <c r="R73" s="71">
        <v>0</v>
      </c>
      <c r="S73" s="71">
        <v>5109</v>
      </c>
      <c r="T73" s="71">
        <v>16.329999999999998</v>
      </c>
    </row>
    <row r="74" spans="8:20">
      <c r="H74" s="51">
        <v>40280</v>
      </c>
      <c r="I74" s="71">
        <v>3973</v>
      </c>
      <c r="J74" s="71">
        <v>955.25</v>
      </c>
      <c r="K74" s="71">
        <v>2978</v>
      </c>
      <c r="L74" s="71">
        <v>271.39999999999998</v>
      </c>
      <c r="M74" s="71">
        <v>1911</v>
      </c>
      <c r="N74" s="71">
        <v>346.5</v>
      </c>
      <c r="O74" s="71">
        <v>1828</v>
      </c>
      <c r="P74" s="71">
        <v>466</v>
      </c>
      <c r="Q74" s="71">
        <v>16415</v>
      </c>
      <c r="R74" s="71">
        <v>78.400000000000006</v>
      </c>
      <c r="S74" s="71">
        <v>5140</v>
      </c>
      <c r="T74" s="71">
        <v>16.73</v>
      </c>
    </row>
    <row r="75" spans="8:20">
      <c r="H75" s="51">
        <v>40281</v>
      </c>
      <c r="I75" s="71">
        <v>3930</v>
      </c>
      <c r="J75" s="71">
        <v>969.75</v>
      </c>
      <c r="K75" s="71">
        <v>2988</v>
      </c>
      <c r="L75" s="71">
        <v>275.2</v>
      </c>
      <c r="M75" s="71">
        <v>1921</v>
      </c>
      <c r="N75" s="71">
        <v>352</v>
      </c>
      <c r="O75" s="71">
        <v>1837</v>
      </c>
      <c r="P75" s="71">
        <v>472.25</v>
      </c>
      <c r="Q75" s="71">
        <v>16415</v>
      </c>
      <c r="R75" s="71">
        <v>79.3</v>
      </c>
      <c r="S75" s="71">
        <v>5115</v>
      </c>
      <c r="T75" s="71">
        <v>17.18</v>
      </c>
    </row>
    <row r="76" spans="8:20">
      <c r="H76" s="51">
        <v>40282</v>
      </c>
      <c r="I76" s="71">
        <v>3891</v>
      </c>
      <c r="J76" s="71">
        <v>967</v>
      </c>
      <c r="K76" s="71">
        <v>3001</v>
      </c>
      <c r="L76" s="71">
        <v>274.3</v>
      </c>
      <c r="M76" s="71">
        <v>1925</v>
      </c>
      <c r="N76" s="71">
        <v>358.5</v>
      </c>
      <c r="O76" s="71">
        <v>1823</v>
      </c>
      <c r="P76" s="71">
        <v>474.5</v>
      </c>
      <c r="Q76" s="71">
        <v>16445</v>
      </c>
      <c r="R76" s="71">
        <v>0</v>
      </c>
      <c r="S76" s="71">
        <v>5115</v>
      </c>
      <c r="T76" s="71">
        <v>17.53</v>
      </c>
    </row>
    <row r="77" spans="8:20">
      <c r="H77" s="51">
        <v>40283</v>
      </c>
      <c r="I77" s="71">
        <v>3859</v>
      </c>
      <c r="J77" s="71">
        <v>981</v>
      </c>
      <c r="K77" s="71">
        <v>3000</v>
      </c>
      <c r="L77" s="71">
        <v>281.89999999999998</v>
      </c>
      <c r="M77" s="71">
        <v>1927</v>
      </c>
      <c r="N77" s="71">
        <v>361.75</v>
      </c>
      <c r="O77" s="71">
        <v>1821</v>
      </c>
      <c r="P77" s="71">
        <v>477.75</v>
      </c>
      <c r="Q77" s="71">
        <v>16435</v>
      </c>
      <c r="R77" s="71">
        <v>0</v>
      </c>
      <c r="S77" s="71">
        <v>5084</v>
      </c>
      <c r="T77" s="71">
        <v>16.940000000000001</v>
      </c>
    </row>
    <row r="78" spans="8:20">
      <c r="H78" s="51">
        <v>40284</v>
      </c>
      <c r="I78" s="71">
        <v>3876</v>
      </c>
      <c r="J78" s="71">
        <v>981.75</v>
      </c>
      <c r="K78" s="71">
        <v>3012</v>
      </c>
      <c r="L78" s="71">
        <v>280.89999999999998</v>
      </c>
      <c r="M78" s="71">
        <v>1934</v>
      </c>
      <c r="N78" s="71">
        <v>359</v>
      </c>
      <c r="O78" s="71">
        <v>1821</v>
      </c>
      <c r="P78" s="71">
        <v>479</v>
      </c>
      <c r="Q78" s="71">
        <v>16445</v>
      </c>
      <c r="R78" s="71">
        <v>0</v>
      </c>
      <c r="S78" s="71">
        <v>5111</v>
      </c>
      <c r="T78" s="71">
        <v>16.05</v>
      </c>
    </row>
    <row r="79" spans="8:20">
      <c r="H79" s="51">
        <v>40287</v>
      </c>
      <c r="I79" s="71">
        <v>3852</v>
      </c>
      <c r="J79" s="71">
        <v>979.25</v>
      </c>
      <c r="K79" s="71">
        <v>2994</v>
      </c>
      <c r="L79" s="71">
        <v>283.89999999999998</v>
      </c>
      <c r="M79" s="71">
        <v>1930</v>
      </c>
      <c r="N79" s="71">
        <v>351.25</v>
      </c>
      <c r="O79" s="71">
        <v>1821</v>
      </c>
      <c r="P79" s="71">
        <v>472.75</v>
      </c>
      <c r="Q79" s="71">
        <v>16320</v>
      </c>
      <c r="R79" s="71">
        <v>79.5</v>
      </c>
      <c r="S79" s="71">
        <v>5020</v>
      </c>
      <c r="T79" s="71">
        <v>16.89</v>
      </c>
    </row>
    <row r="80" spans="8:20">
      <c r="H80" s="51">
        <v>40288</v>
      </c>
      <c r="I80" s="71">
        <v>3864</v>
      </c>
      <c r="J80" s="71">
        <v>987</v>
      </c>
      <c r="K80" s="71">
        <v>3010</v>
      </c>
      <c r="L80" s="71">
        <v>287.5</v>
      </c>
      <c r="M80" s="71">
        <v>1923</v>
      </c>
      <c r="N80" s="71">
        <v>356</v>
      </c>
      <c r="O80" s="71">
        <v>1822</v>
      </c>
      <c r="P80" s="71">
        <v>485.75</v>
      </c>
      <c r="Q80" s="71">
        <v>16420</v>
      </c>
      <c r="R80" s="71">
        <v>81.900000000000006</v>
      </c>
      <c r="S80" s="71">
        <v>5076</v>
      </c>
      <c r="T80" s="71">
        <v>16.66</v>
      </c>
    </row>
    <row r="81" spans="8:20">
      <c r="H81" s="51">
        <v>40289</v>
      </c>
      <c r="I81" s="71">
        <v>3880</v>
      </c>
      <c r="J81" s="71">
        <v>993.75</v>
      </c>
      <c r="K81" s="71">
        <v>3002</v>
      </c>
      <c r="L81" s="71">
        <v>293</v>
      </c>
      <c r="M81" s="71">
        <v>1920</v>
      </c>
      <c r="N81" s="71">
        <v>357.75</v>
      </c>
      <c r="O81" s="71">
        <v>1817</v>
      </c>
      <c r="P81" s="71">
        <v>485</v>
      </c>
      <c r="Q81" s="71">
        <v>16570</v>
      </c>
      <c r="R81" s="71">
        <v>83.2</v>
      </c>
      <c r="S81" s="71">
        <v>5055</v>
      </c>
      <c r="T81" s="71">
        <v>16.510000000000002</v>
      </c>
    </row>
    <row r="82" spans="8:20">
      <c r="H82" s="51">
        <v>40290</v>
      </c>
      <c r="I82" s="71">
        <v>3899</v>
      </c>
      <c r="J82" s="71">
        <v>1003.75</v>
      </c>
      <c r="K82" s="71">
        <v>3005</v>
      </c>
      <c r="L82" s="71">
        <v>295.60000000000002</v>
      </c>
      <c r="M82" s="71">
        <v>1912</v>
      </c>
      <c r="N82" s="71">
        <v>361.75</v>
      </c>
      <c r="O82" s="71">
        <v>1817</v>
      </c>
      <c r="P82" s="71">
        <v>495.75</v>
      </c>
      <c r="Q82" s="71">
        <v>16530</v>
      </c>
      <c r="R82" s="71">
        <v>83.1</v>
      </c>
      <c r="S82" s="71">
        <v>5078</v>
      </c>
      <c r="T82" s="71">
        <v>16.07</v>
      </c>
    </row>
    <row r="83" spans="8:20">
      <c r="H83" s="51">
        <v>40291</v>
      </c>
      <c r="I83" s="71">
        <v>3906</v>
      </c>
      <c r="J83" s="71">
        <v>997.75</v>
      </c>
      <c r="K83" s="71">
        <v>3021</v>
      </c>
      <c r="L83" s="71">
        <v>292.3</v>
      </c>
      <c r="M83" s="71">
        <v>1917</v>
      </c>
      <c r="N83" s="71">
        <v>353</v>
      </c>
      <c r="O83" s="71">
        <v>1823</v>
      </c>
      <c r="P83" s="71">
        <v>491.75</v>
      </c>
      <c r="Q83" s="71">
        <v>16570</v>
      </c>
      <c r="R83" s="71">
        <v>84.3</v>
      </c>
      <c r="S83" s="71">
        <v>5068</v>
      </c>
      <c r="T83" s="71">
        <v>15.88</v>
      </c>
    </row>
    <row r="84" spans="8:20">
      <c r="H84" s="51">
        <v>40294</v>
      </c>
      <c r="I84" s="71">
        <v>3900</v>
      </c>
      <c r="J84" s="71">
        <v>999.75</v>
      </c>
      <c r="K84" s="71">
        <v>3024</v>
      </c>
      <c r="L84" s="71">
        <v>294.60000000000002</v>
      </c>
      <c r="M84" s="71">
        <v>1911</v>
      </c>
      <c r="N84" s="71">
        <v>352.5</v>
      </c>
      <c r="O84" s="71">
        <v>1830</v>
      </c>
      <c r="P84" s="71">
        <v>478.25</v>
      </c>
      <c r="Q84" s="71">
        <v>16590</v>
      </c>
      <c r="R84" s="71">
        <v>86.1</v>
      </c>
      <c r="S84" s="71">
        <v>4959</v>
      </c>
      <c r="T84" s="71">
        <v>15.7</v>
      </c>
    </row>
    <row r="85" spans="8:20">
      <c r="H85" s="51">
        <v>40295</v>
      </c>
      <c r="I85" s="71">
        <v>3886</v>
      </c>
      <c r="J85" s="71">
        <v>986.5</v>
      </c>
      <c r="K85" s="71">
        <v>3019</v>
      </c>
      <c r="L85" s="71">
        <v>287</v>
      </c>
      <c r="M85" s="71">
        <v>1921</v>
      </c>
      <c r="N85" s="71">
        <v>351</v>
      </c>
      <c r="O85" s="71">
        <v>1827</v>
      </c>
      <c r="P85" s="71">
        <v>478.25</v>
      </c>
      <c r="Q85" s="71">
        <v>16630</v>
      </c>
      <c r="R85" s="71">
        <v>0</v>
      </c>
      <c r="S85" s="71">
        <v>4970</v>
      </c>
      <c r="T85" s="71">
        <v>15.08</v>
      </c>
    </row>
    <row r="86" spans="8:20">
      <c r="H86" s="51">
        <v>40296</v>
      </c>
      <c r="I86" s="71">
        <v>3888</v>
      </c>
      <c r="J86" s="71">
        <v>984</v>
      </c>
      <c r="K86" s="71">
        <v>3005</v>
      </c>
      <c r="L86" s="71">
        <v>288.60000000000002</v>
      </c>
      <c r="M86" s="71">
        <v>1902</v>
      </c>
      <c r="N86" s="71">
        <v>358</v>
      </c>
      <c r="O86" s="71">
        <v>1813</v>
      </c>
      <c r="P86" s="71">
        <v>478.25</v>
      </c>
      <c r="Q86" s="71">
        <v>16635</v>
      </c>
      <c r="R86" s="71">
        <v>82</v>
      </c>
      <c r="S86" s="71">
        <v>4975</v>
      </c>
      <c r="T86" s="71">
        <v>14.59</v>
      </c>
    </row>
    <row r="87" spans="8:20">
      <c r="H87" s="51">
        <v>40297</v>
      </c>
      <c r="I87" s="71">
        <v>3902</v>
      </c>
      <c r="J87" s="71">
        <v>990.25</v>
      </c>
      <c r="K87" s="71">
        <v>3010</v>
      </c>
      <c r="L87" s="71">
        <v>287.39999999999998</v>
      </c>
      <c r="M87" s="71">
        <v>1908</v>
      </c>
      <c r="N87" s="71">
        <v>362.5</v>
      </c>
      <c r="O87" s="71">
        <v>1816</v>
      </c>
      <c r="P87" s="71">
        <v>486.5</v>
      </c>
      <c r="Q87" s="71">
        <v>16730</v>
      </c>
      <c r="R87" s="71">
        <v>83.9</v>
      </c>
      <c r="S87" s="71">
        <v>4949</v>
      </c>
      <c r="T87" s="71">
        <v>15.12</v>
      </c>
    </row>
    <row r="88" spans="8:20">
      <c r="H88" s="51">
        <v>40298</v>
      </c>
      <c r="I88" s="71">
        <v>3922</v>
      </c>
      <c r="J88" s="71">
        <v>989.5</v>
      </c>
      <c r="K88" s="71">
        <v>2984</v>
      </c>
      <c r="L88" s="71">
        <v>291.3</v>
      </c>
      <c r="M88" s="71">
        <v>1926</v>
      </c>
      <c r="N88" s="71">
        <v>366.5</v>
      </c>
      <c r="O88" s="71">
        <v>1818</v>
      </c>
      <c r="P88" s="71">
        <v>493.75</v>
      </c>
      <c r="Q88" s="71">
        <v>16760</v>
      </c>
      <c r="R88" s="71">
        <v>83.7</v>
      </c>
      <c r="S88" s="71">
        <v>4950</v>
      </c>
      <c r="T88" s="71">
        <v>14.92</v>
      </c>
    </row>
    <row r="89" spans="8:20">
      <c r="H89" s="51">
        <v>40301</v>
      </c>
      <c r="I89" s="71">
        <v>0</v>
      </c>
      <c r="J89" s="71">
        <v>975.75</v>
      </c>
      <c r="K89" s="71">
        <v>0</v>
      </c>
      <c r="L89" s="71">
        <v>282.7</v>
      </c>
      <c r="M89" s="71">
        <v>0</v>
      </c>
      <c r="N89" s="71">
        <v>362</v>
      </c>
      <c r="O89" s="71">
        <v>0</v>
      </c>
      <c r="P89" s="71">
        <v>489</v>
      </c>
      <c r="Q89" s="71">
        <v>0</v>
      </c>
      <c r="R89" s="71">
        <v>83.3</v>
      </c>
      <c r="S89" s="71">
        <v>0</v>
      </c>
      <c r="T89" s="71">
        <v>14.99</v>
      </c>
    </row>
    <row r="90" spans="8:20">
      <c r="H90" s="51">
        <v>40302</v>
      </c>
      <c r="I90" s="71">
        <v>3810</v>
      </c>
      <c r="J90" s="71">
        <v>983</v>
      </c>
      <c r="K90" s="71">
        <v>2987</v>
      </c>
      <c r="L90" s="71">
        <v>285.5</v>
      </c>
      <c r="M90" s="71">
        <v>2000</v>
      </c>
      <c r="N90" s="71">
        <v>361</v>
      </c>
      <c r="O90" s="71">
        <v>1820</v>
      </c>
      <c r="P90" s="71">
        <v>498.75</v>
      </c>
      <c r="Q90" s="71">
        <v>16800</v>
      </c>
      <c r="R90" s="71">
        <v>80.8</v>
      </c>
      <c r="S90" s="71">
        <v>4850</v>
      </c>
      <c r="T90" s="71">
        <v>14.53</v>
      </c>
    </row>
    <row r="91" spans="8:20">
      <c r="H91" s="51">
        <v>40303</v>
      </c>
      <c r="I91" s="71">
        <v>3825</v>
      </c>
      <c r="J91" s="71">
        <v>969.5</v>
      </c>
      <c r="K91" s="71">
        <v>3012</v>
      </c>
      <c r="L91" s="71">
        <v>279.7</v>
      </c>
      <c r="M91" s="71">
        <v>1995</v>
      </c>
      <c r="N91" s="71">
        <v>364.75</v>
      </c>
      <c r="O91" s="71">
        <v>0</v>
      </c>
      <c r="P91" s="71">
        <v>501.75</v>
      </c>
      <c r="Q91" s="71">
        <v>16775</v>
      </c>
      <c r="R91" s="71">
        <v>81</v>
      </c>
      <c r="S91" s="71">
        <v>4854</v>
      </c>
      <c r="T91" s="71">
        <v>14.29</v>
      </c>
    </row>
    <row r="92" spans="8:20">
      <c r="H92" s="51">
        <v>40304</v>
      </c>
      <c r="I92" s="71">
        <v>3825</v>
      </c>
      <c r="J92" s="71">
        <v>949.25</v>
      </c>
      <c r="K92" s="71">
        <v>3045</v>
      </c>
      <c r="L92" s="71">
        <v>276.2</v>
      </c>
      <c r="M92" s="71">
        <v>1878</v>
      </c>
      <c r="N92" s="71">
        <v>363.5</v>
      </c>
      <c r="O92" s="71">
        <v>0</v>
      </c>
      <c r="P92" s="71">
        <v>495</v>
      </c>
      <c r="Q92" s="71">
        <v>16835</v>
      </c>
      <c r="R92" s="71">
        <v>0</v>
      </c>
      <c r="S92" s="71">
        <v>4885</v>
      </c>
      <c r="T92" s="71">
        <v>13.58</v>
      </c>
    </row>
    <row r="93" spans="8:20">
      <c r="H93" s="51">
        <v>40305</v>
      </c>
      <c r="I93" s="71">
        <v>3845</v>
      </c>
      <c r="J93" s="71">
        <v>952.25</v>
      </c>
      <c r="K93" s="71">
        <v>2985</v>
      </c>
      <c r="L93" s="71">
        <v>276.39999999999998</v>
      </c>
      <c r="M93" s="71">
        <v>1918</v>
      </c>
      <c r="N93" s="71">
        <v>364</v>
      </c>
      <c r="O93" s="71">
        <v>0</v>
      </c>
      <c r="P93" s="71">
        <v>498.25</v>
      </c>
      <c r="Q93" s="71">
        <v>16765</v>
      </c>
      <c r="R93" s="71">
        <v>80.599999999999994</v>
      </c>
      <c r="S93" s="71">
        <v>4807</v>
      </c>
      <c r="T93" s="71">
        <v>13.81</v>
      </c>
    </row>
    <row r="94" spans="8:20">
      <c r="H94" s="51">
        <v>40308</v>
      </c>
      <c r="I94" s="71">
        <v>3820</v>
      </c>
      <c r="J94" s="71">
        <v>953</v>
      </c>
      <c r="K94" s="71">
        <v>2950</v>
      </c>
      <c r="L94" s="71">
        <v>278.2</v>
      </c>
      <c r="M94" s="71">
        <v>1960</v>
      </c>
      <c r="N94" s="71">
        <v>360.25</v>
      </c>
      <c r="O94" s="71">
        <v>0</v>
      </c>
      <c r="P94" s="71">
        <v>482.5</v>
      </c>
      <c r="Q94" s="71">
        <v>16865</v>
      </c>
      <c r="R94" s="71">
        <v>81.5</v>
      </c>
      <c r="S94" s="71">
        <v>4909</v>
      </c>
      <c r="T94" s="71">
        <v>14.25</v>
      </c>
    </row>
    <row r="95" spans="8:20">
      <c r="H95" s="51">
        <v>40309</v>
      </c>
      <c r="I95" s="71">
        <v>3830</v>
      </c>
      <c r="J95" s="71">
        <v>961</v>
      </c>
      <c r="K95" s="71">
        <v>2950</v>
      </c>
      <c r="L95" s="71">
        <v>282.3</v>
      </c>
      <c r="M95" s="71">
        <v>1960</v>
      </c>
      <c r="N95" s="71">
        <v>372.75</v>
      </c>
      <c r="O95" s="71">
        <v>0</v>
      </c>
      <c r="P95" s="71">
        <v>484.75</v>
      </c>
      <c r="Q95" s="71">
        <v>16945</v>
      </c>
      <c r="R95" s="71">
        <v>0</v>
      </c>
      <c r="S95" s="71">
        <v>4896</v>
      </c>
      <c r="T95" s="71">
        <v>13.77</v>
      </c>
    </row>
    <row r="96" spans="8:20">
      <c r="H96" s="51">
        <v>40310</v>
      </c>
      <c r="I96" s="71">
        <v>3800</v>
      </c>
      <c r="J96" s="71">
        <v>962</v>
      </c>
      <c r="K96" s="71">
        <v>2960</v>
      </c>
      <c r="L96" s="71">
        <v>281.3</v>
      </c>
      <c r="M96" s="71">
        <v>1960</v>
      </c>
      <c r="N96" s="71">
        <v>371.5</v>
      </c>
      <c r="O96" s="71">
        <v>0</v>
      </c>
      <c r="P96" s="71">
        <v>480.25</v>
      </c>
      <c r="Q96" s="71">
        <v>16965</v>
      </c>
      <c r="R96" s="71">
        <v>80.599999999999994</v>
      </c>
      <c r="S96" s="71">
        <v>4916</v>
      </c>
      <c r="T96" s="71">
        <v>14.67</v>
      </c>
    </row>
    <row r="97" spans="8:20">
      <c r="H97" s="51">
        <v>40311</v>
      </c>
      <c r="I97" s="71">
        <v>3800</v>
      </c>
      <c r="J97" s="71">
        <v>958</v>
      </c>
      <c r="K97" s="71">
        <v>3052</v>
      </c>
      <c r="L97" s="71">
        <v>284.39999999999998</v>
      </c>
      <c r="M97" s="71">
        <v>1881</v>
      </c>
      <c r="N97" s="71">
        <v>367.5</v>
      </c>
      <c r="O97" s="71">
        <v>1830</v>
      </c>
      <c r="P97" s="71">
        <v>470.75</v>
      </c>
      <c r="Q97" s="71">
        <v>17000</v>
      </c>
      <c r="R97" s="71">
        <v>0</v>
      </c>
      <c r="S97" s="71">
        <v>4954</v>
      </c>
      <c r="T97" s="71">
        <v>14.72</v>
      </c>
    </row>
    <row r="98" spans="8:20">
      <c r="H98" s="51">
        <v>40312</v>
      </c>
      <c r="I98" s="71">
        <v>3760</v>
      </c>
      <c r="J98" s="71">
        <v>947.5</v>
      </c>
      <c r="K98" s="71">
        <v>3052</v>
      </c>
      <c r="L98" s="71">
        <v>282.2</v>
      </c>
      <c r="M98" s="71">
        <v>1881</v>
      </c>
      <c r="N98" s="71">
        <v>356.75</v>
      </c>
      <c r="O98" s="71">
        <v>0</v>
      </c>
      <c r="P98" s="71">
        <v>463.5</v>
      </c>
      <c r="Q98" s="71">
        <v>17065</v>
      </c>
      <c r="R98" s="71">
        <v>0</v>
      </c>
      <c r="S98" s="71">
        <v>4907</v>
      </c>
      <c r="T98" s="71">
        <v>14.12</v>
      </c>
    </row>
    <row r="99" spans="8:20">
      <c r="H99" s="51">
        <v>40315</v>
      </c>
      <c r="I99" s="71">
        <v>3760</v>
      </c>
      <c r="J99" s="71">
        <v>944.25</v>
      </c>
      <c r="K99" s="71">
        <v>3058</v>
      </c>
      <c r="L99" s="71">
        <v>273.89999999999998</v>
      </c>
      <c r="M99" s="71">
        <v>1881</v>
      </c>
      <c r="N99" s="71">
        <v>358</v>
      </c>
      <c r="O99" s="71">
        <v>1825</v>
      </c>
      <c r="P99" s="71">
        <v>469.5</v>
      </c>
      <c r="Q99" s="71">
        <v>17200</v>
      </c>
      <c r="R99" s="71">
        <v>80.599999999999994</v>
      </c>
      <c r="S99" s="71">
        <v>4800</v>
      </c>
      <c r="T99" s="71">
        <v>13.82</v>
      </c>
    </row>
    <row r="100" spans="8:20">
      <c r="H100" s="51">
        <v>40316</v>
      </c>
      <c r="I100" s="71">
        <v>3764</v>
      </c>
      <c r="J100" s="71">
        <v>942</v>
      </c>
      <c r="K100" s="71">
        <v>2858</v>
      </c>
      <c r="L100" s="71">
        <v>273.60000000000002</v>
      </c>
      <c r="M100" s="71">
        <v>1949</v>
      </c>
      <c r="N100" s="71">
        <v>360.75</v>
      </c>
      <c r="O100" s="71">
        <v>0</v>
      </c>
      <c r="P100" s="71">
        <v>468.5</v>
      </c>
      <c r="Q100" s="71">
        <v>17710</v>
      </c>
      <c r="R100" s="71">
        <v>82.7</v>
      </c>
      <c r="S100" s="71">
        <v>4920</v>
      </c>
      <c r="T100" s="71">
        <v>14.69</v>
      </c>
    </row>
    <row r="101" spans="8:20">
      <c r="H101" s="51">
        <v>40317</v>
      </c>
      <c r="I101" s="71">
        <v>3751</v>
      </c>
      <c r="J101" s="71">
        <v>944</v>
      </c>
      <c r="K101" s="71">
        <v>2830</v>
      </c>
      <c r="L101" s="71">
        <v>273.39999999999998</v>
      </c>
      <c r="M101" s="71">
        <v>1954</v>
      </c>
      <c r="N101" s="71">
        <v>360.75</v>
      </c>
      <c r="O101" s="71">
        <v>1825</v>
      </c>
      <c r="P101" s="71">
        <v>470.75</v>
      </c>
      <c r="Q101" s="71">
        <v>18080</v>
      </c>
      <c r="R101" s="71">
        <v>83.2</v>
      </c>
      <c r="S101" s="71">
        <v>4915</v>
      </c>
      <c r="T101" s="71">
        <v>15.08</v>
      </c>
    </row>
    <row r="102" spans="8:20">
      <c r="H102" s="51">
        <v>40318</v>
      </c>
      <c r="I102" s="71">
        <v>3765</v>
      </c>
      <c r="J102" s="71">
        <v>946.25</v>
      </c>
      <c r="K102" s="71">
        <v>2828</v>
      </c>
      <c r="L102" s="71">
        <v>276.2</v>
      </c>
      <c r="M102" s="71">
        <v>1965</v>
      </c>
      <c r="N102" s="71">
        <v>361.75</v>
      </c>
      <c r="O102" s="71">
        <v>0</v>
      </c>
      <c r="P102" s="71">
        <v>468.5</v>
      </c>
      <c r="Q102" s="71">
        <v>18165</v>
      </c>
      <c r="R102" s="71">
        <v>82.1</v>
      </c>
      <c r="S102" s="71">
        <v>4937</v>
      </c>
      <c r="T102" s="71">
        <v>14.89</v>
      </c>
    </row>
    <row r="103" spans="8:20">
      <c r="H103" s="51">
        <v>40319</v>
      </c>
      <c r="I103" s="71">
        <v>3773</v>
      </c>
      <c r="J103" s="71">
        <v>941.25</v>
      </c>
      <c r="K103" s="71">
        <v>2810</v>
      </c>
      <c r="L103" s="71">
        <v>275.60000000000002</v>
      </c>
      <c r="M103" s="71">
        <v>1961</v>
      </c>
      <c r="N103" s="71">
        <v>369.75</v>
      </c>
      <c r="O103" s="71">
        <v>0</v>
      </c>
      <c r="P103" s="71">
        <v>472.5</v>
      </c>
      <c r="Q103" s="71">
        <v>18240</v>
      </c>
      <c r="R103" s="71">
        <v>0</v>
      </c>
      <c r="S103" s="71">
        <v>4957</v>
      </c>
      <c r="T103" s="71">
        <v>15.62</v>
      </c>
    </row>
    <row r="104" spans="8:20">
      <c r="H104" s="51">
        <v>40322</v>
      </c>
      <c r="I104" s="71">
        <v>3788</v>
      </c>
      <c r="J104" s="71">
        <v>939</v>
      </c>
      <c r="K104" s="71">
        <v>2817</v>
      </c>
      <c r="L104" s="71">
        <v>273.7</v>
      </c>
      <c r="M104" s="71">
        <v>1950</v>
      </c>
      <c r="N104" s="71">
        <v>366.75</v>
      </c>
      <c r="O104" s="71">
        <v>1870</v>
      </c>
      <c r="P104" s="71">
        <v>464</v>
      </c>
      <c r="Q104" s="71">
        <v>18120</v>
      </c>
      <c r="R104" s="71">
        <v>82.8</v>
      </c>
      <c r="S104" s="71">
        <v>5018</v>
      </c>
      <c r="T104" s="71">
        <v>15.15</v>
      </c>
    </row>
    <row r="105" spans="8:20">
      <c r="H105" s="51">
        <v>40323</v>
      </c>
      <c r="I105" s="71">
        <v>3775</v>
      </c>
      <c r="J105" s="71">
        <v>935.5</v>
      </c>
      <c r="K105" s="71">
        <v>2798</v>
      </c>
      <c r="L105" s="71">
        <v>271.10000000000002</v>
      </c>
      <c r="M105" s="71">
        <v>1940</v>
      </c>
      <c r="N105" s="71">
        <v>366.75</v>
      </c>
      <c r="O105" s="71">
        <v>1869</v>
      </c>
      <c r="P105" s="71">
        <v>461.5</v>
      </c>
      <c r="Q105" s="71">
        <v>17935</v>
      </c>
      <c r="R105" s="71">
        <v>82.07</v>
      </c>
      <c r="S105" s="71">
        <v>4940</v>
      </c>
      <c r="T105" s="71">
        <v>15.23</v>
      </c>
    </row>
    <row r="106" spans="8:20">
      <c r="H106" s="51">
        <v>40324</v>
      </c>
      <c r="I106" s="71">
        <v>3788</v>
      </c>
      <c r="J106" s="71">
        <v>942</v>
      </c>
      <c r="K106" s="71">
        <v>2791</v>
      </c>
      <c r="L106" s="71">
        <v>271.3</v>
      </c>
      <c r="M106" s="71">
        <v>1947</v>
      </c>
      <c r="N106" s="71">
        <v>371.25</v>
      </c>
      <c r="O106" s="71">
        <v>1869</v>
      </c>
      <c r="P106" s="71">
        <v>463.5</v>
      </c>
      <c r="Q106" s="71">
        <v>18005</v>
      </c>
      <c r="R106" s="71">
        <v>81.8</v>
      </c>
      <c r="S106" s="71">
        <v>4984</v>
      </c>
      <c r="T106" s="71">
        <v>15.32</v>
      </c>
    </row>
    <row r="107" spans="8:20">
      <c r="H107" s="51">
        <v>40325</v>
      </c>
      <c r="I107" s="71">
        <v>3783</v>
      </c>
      <c r="J107" s="71">
        <v>948.75</v>
      </c>
      <c r="K107" s="71">
        <v>2782</v>
      </c>
      <c r="L107" s="71">
        <v>276</v>
      </c>
      <c r="M107" s="71">
        <v>1949</v>
      </c>
      <c r="N107" s="71">
        <v>369.75</v>
      </c>
      <c r="O107" s="71">
        <v>1867</v>
      </c>
      <c r="P107" s="71">
        <v>468.75</v>
      </c>
      <c r="Q107" s="71">
        <v>17945</v>
      </c>
      <c r="R107" s="71">
        <v>81.8</v>
      </c>
      <c r="S107" s="71">
        <v>4995</v>
      </c>
      <c r="T107" s="71">
        <v>15.08</v>
      </c>
    </row>
    <row r="108" spans="8:20">
      <c r="H108" s="51">
        <v>40326</v>
      </c>
      <c r="I108" s="71">
        <v>3791</v>
      </c>
      <c r="J108" s="71">
        <v>941.75</v>
      </c>
      <c r="K108" s="71">
        <v>2769</v>
      </c>
      <c r="L108" s="71">
        <v>273.5</v>
      </c>
      <c r="M108" s="71">
        <v>1938</v>
      </c>
      <c r="N108" s="71">
        <v>360.25</v>
      </c>
      <c r="O108" s="71">
        <v>1881</v>
      </c>
      <c r="P108" s="71">
        <v>457.5</v>
      </c>
      <c r="Q108" s="71">
        <v>17770</v>
      </c>
      <c r="R108" s="71">
        <v>80</v>
      </c>
      <c r="S108" s="71">
        <v>4935</v>
      </c>
      <c r="T108" s="71">
        <v>14.2</v>
      </c>
    </row>
    <row r="109" spans="8:20">
      <c r="H109" s="51">
        <v>40329</v>
      </c>
      <c r="I109" s="71">
        <v>3765</v>
      </c>
      <c r="J109" s="71">
        <v>0</v>
      </c>
      <c r="K109" s="71">
        <v>2720</v>
      </c>
      <c r="L109" s="71">
        <v>0</v>
      </c>
      <c r="M109" s="71">
        <v>1947</v>
      </c>
      <c r="N109" s="71">
        <v>0</v>
      </c>
      <c r="O109" s="71">
        <v>1884</v>
      </c>
      <c r="P109" s="71">
        <v>0</v>
      </c>
      <c r="Q109" s="71">
        <v>17840</v>
      </c>
      <c r="R109" s="71">
        <v>0</v>
      </c>
      <c r="S109" s="71">
        <v>4900</v>
      </c>
      <c r="T109" s="71">
        <v>0</v>
      </c>
    </row>
    <row r="110" spans="8:20">
      <c r="H110" s="51">
        <v>40330</v>
      </c>
      <c r="I110" s="71">
        <v>3770</v>
      </c>
      <c r="J110" s="71">
        <v>932</v>
      </c>
      <c r="K110" s="71">
        <v>2699</v>
      </c>
      <c r="L110" s="71">
        <v>269.39999999999998</v>
      </c>
      <c r="M110" s="71">
        <v>1939</v>
      </c>
      <c r="N110" s="71">
        <v>355.75</v>
      </c>
      <c r="O110" s="71">
        <v>1888</v>
      </c>
      <c r="P110" s="71">
        <v>451.5</v>
      </c>
      <c r="Q110" s="71">
        <v>17945</v>
      </c>
      <c r="R110" s="71">
        <v>79.3</v>
      </c>
      <c r="S110" s="71">
        <v>4897</v>
      </c>
      <c r="T110" s="71">
        <v>14.47</v>
      </c>
    </row>
    <row r="111" spans="8:20">
      <c r="H111" s="51">
        <v>40331</v>
      </c>
      <c r="I111" s="71">
        <v>3759</v>
      </c>
      <c r="J111" s="71">
        <v>937.5</v>
      </c>
      <c r="K111" s="71">
        <v>2693</v>
      </c>
      <c r="L111" s="71">
        <v>271.39999999999998</v>
      </c>
      <c r="M111" s="71">
        <v>1935</v>
      </c>
      <c r="N111" s="71">
        <v>350</v>
      </c>
      <c r="O111" s="71">
        <v>1870</v>
      </c>
      <c r="P111" s="71">
        <v>445</v>
      </c>
      <c r="Q111" s="71">
        <v>17960</v>
      </c>
      <c r="R111" s="71">
        <v>78.599999999999994</v>
      </c>
      <c r="S111" s="71">
        <v>4952</v>
      </c>
      <c r="T111" s="71">
        <v>13.92</v>
      </c>
    </row>
    <row r="112" spans="8:20">
      <c r="H112" s="51">
        <v>40332</v>
      </c>
      <c r="I112" s="71">
        <v>3766</v>
      </c>
      <c r="J112" s="71">
        <v>951.75</v>
      </c>
      <c r="K112" s="71">
        <v>2707</v>
      </c>
      <c r="L112" s="71">
        <v>284</v>
      </c>
      <c r="M112" s="71">
        <v>1928</v>
      </c>
      <c r="N112" s="71">
        <v>350.25</v>
      </c>
      <c r="O112" s="71">
        <v>1869</v>
      </c>
      <c r="P112" s="71">
        <v>442</v>
      </c>
      <c r="Q112" s="71">
        <v>18040</v>
      </c>
      <c r="R112" s="71">
        <v>78.3</v>
      </c>
      <c r="S112" s="71">
        <v>4956</v>
      </c>
      <c r="T112" s="71">
        <v>14.05</v>
      </c>
    </row>
    <row r="113" spans="8:20">
      <c r="H113" s="51">
        <v>40333</v>
      </c>
      <c r="I113" s="71">
        <v>3766</v>
      </c>
      <c r="J113" s="71">
        <v>936</v>
      </c>
      <c r="K113" s="71">
        <v>2711</v>
      </c>
      <c r="L113" s="71">
        <v>277.2</v>
      </c>
      <c r="M113" s="71">
        <v>1938</v>
      </c>
      <c r="N113" s="71">
        <v>341</v>
      </c>
      <c r="O113" s="71">
        <v>0</v>
      </c>
      <c r="P113" s="71">
        <v>435.25</v>
      </c>
      <c r="Q113" s="71">
        <v>18170</v>
      </c>
      <c r="R113" s="71">
        <v>77.2</v>
      </c>
      <c r="S113" s="71">
        <v>4973</v>
      </c>
      <c r="T113" s="71">
        <v>14.59</v>
      </c>
    </row>
    <row r="114" spans="8:20">
      <c r="H114" s="51">
        <v>40336</v>
      </c>
      <c r="I114" s="71">
        <v>3747</v>
      </c>
      <c r="J114" s="71">
        <v>934.75</v>
      </c>
      <c r="K114" s="71">
        <v>2662</v>
      </c>
      <c r="L114" s="71">
        <v>278.7</v>
      </c>
      <c r="M114" s="71">
        <v>1939</v>
      </c>
      <c r="N114" s="71">
        <v>336</v>
      </c>
      <c r="O114" s="71">
        <v>1884</v>
      </c>
      <c r="P114" s="71">
        <v>433.75</v>
      </c>
      <c r="Q114" s="71">
        <v>18245</v>
      </c>
      <c r="R114" s="71">
        <v>77.5</v>
      </c>
      <c r="S114" s="71">
        <v>5000</v>
      </c>
      <c r="T114" s="71">
        <v>14.35</v>
      </c>
    </row>
    <row r="115" spans="8:20">
      <c r="H115" s="51">
        <v>40337</v>
      </c>
      <c r="I115" s="71">
        <v>3756</v>
      </c>
      <c r="J115" s="71">
        <v>926.75</v>
      </c>
      <c r="K115" s="71">
        <v>2658</v>
      </c>
      <c r="L115" s="71">
        <v>276.8</v>
      </c>
      <c r="M115" s="71">
        <v>1929</v>
      </c>
      <c r="N115" s="71">
        <v>337</v>
      </c>
      <c r="O115" s="71">
        <v>1872</v>
      </c>
      <c r="P115" s="71">
        <v>433</v>
      </c>
      <c r="Q115" s="71">
        <v>18285</v>
      </c>
      <c r="R115" s="71">
        <v>77.7</v>
      </c>
      <c r="S115" s="71">
        <v>5000</v>
      </c>
      <c r="T115" s="71">
        <v>14.96</v>
      </c>
    </row>
    <row r="116" spans="8:20">
      <c r="H116" s="51">
        <v>40338</v>
      </c>
      <c r="I116" s="71">
        <v>3742</v>
      </c>
      <c r="J116" s="71">
        <v>942</v>
      </c>
      <c r="K116" s="71">
        <v>2638</v>
      </c>
      <c r="L116" s="71">
        <v>285.5</v>
      </c>
      <c r="M116" s="71">
        <v>1908</v>
      </c>
      <c r="N116" s="71">
        <v>337.75</v>
      </c>
      <c r="O116" s="71">
        <v>1867</v>
      </c>
      <c r="P116" s="71">
        <v>429</v>
      </c>
      <c r="Q116" s="71">
        <v>18330</v>
      </c>
      <c r="R116" s="71">
        <v>82.2</v>
      </c>
      <c r="S116" s="71">
        <v>5025</v>
      </c>
      <c r="T116" s="71">
        <v>15.12</v>
      </c>
    </row>
    <row r="117" spans="8:20">
      <c r="H117" s="51">
        <v>40339</v>
      </c>
      <c r="I117" s="71">
        <v>3769</v>
      </c>
      <c r="J117" s="71">
        <v>936.5</v>
      </c>
      <c r="K117" s="71">
        <v>2642</v>
      </c>
      <c r="L117" s="71">
        <v>282.3</v>
      </c>
      <c r="M117" s="71">
        <v>1918</v>
      </c>
      <c r="N117" s="71">
        <v>343.75</v>
      </c>
      <c r="O117" s="71">
        <v>1870</v>
      </c>
      <c r="P117" s="71">
        <v>434.5</v>
      </c>
      <c r="Q117" s="71">
        <v>18340</v>
      </c>
      <c r="R117" s="71">
        <v>82.4</v>
      </c>
      <c r="S117" s="71">
        <v>5011</v>
      </c>
      <c r="T117" s="71">
        <v>15.35</v>
      </c>
    </row>
    <row r="118" spans="8:20">
      <c r="H118" s="51">
        <v>40340</v>
      </c>
      <c r="I118" s="71">
        <v>3731</v>
      </c>
      <c r="J118" s="71">
        <v>944.75</v>
      </c>
      <c r="K118" s="71">
        <v>2649</v>
      </c>
      <c r="L118" s="71">
        <v>289.7</v>
      </c>
      <c r="M118" s="71">
        <v>1921</v>
      </c>
      <c r="N118" s="71">
        <v>349.5</v>
      </c>
      <c r="O118" s="71">
        <v>1806</v>
      </c>
      <c r="P118" s="71">
        <v>441.75</v>
      </c>
      <c r="Q118" s="71">
        <v>18280</v>
      </c>
      <c r="R118" s="71">
        <v>82.2</v>
      </c>
      <c r="S118" s="71">
        <v>5016</v>
      </c>
      <c r="T118" s="71">
        <v>15.76</v>
      </c>
    </row>
    <row r="119" spans="8:20">
      <c r="H119" s="51">
        <v>40343</v>
      </c>
      <c r="I119" s="71">
        <v>0</v>
      </c>
      <c r="J119" s="71">
        <v>951.25</v>
      </c>
      <c r="K119" s="71">
        <v>0</v>
      </c>
      <c r="L119" s="71">
        <v>290</v>
      </c>
      <c r="M119" s="71">
        <v>0</v>
      </c>
      <c r="N119" s="71">
        <v>351.75</v>
      </c>
      <c r="O119" s="71">
        <v>0</v>
      </c>
      <c r="P119" s="71">
        <v>450.25</v>
      </c>
      <c r="Q119" s="71">
        <v>0</v>
      </c>
      <c r="R119" s="71">
        <v>82.8</v>
      </c>
      <c r="S119" s="71">
        <v>0</v>
      </c>
      <c r="T119" s="71">
        <v>16.149999999999999</v>
      </c>
    </row>
    <row r="120" spans="8:20">
      <c r="H120" s="51">
        <v>40344</v>
      </c>
      <c r="I120" s="71">
        <v>0</v>
      </c>
      <c r="J120" s="71">
        <v>953.5</v>
      </c>
      <c r="K120" s="71">
        <v>0</v>
      </c>
      <c r="L120" s="71">
        <v>285.7</v>
      </c>
      <c r="M120" s="71">
        <v>0</v>
      </c>
      <c r="N120" s="71">
        <v>354.75</v>
      </c>
      <c r="O120" s="71">
        <v>0</v>
      </c>
      <c r="P120" s="71">
        <v>454.25</v>
      </c>
      <c r="Q120" s="71">
        <v>0</v>
      </c>
      <c r="R120" s="71">
        <v>82.6</v>
      </c>
      <c r="S120" s="71">
        <v>0</v>
      </c>
      <c r="T120" s="71">
        <v>16.260000000000002</v>
      </c>
    </row>
    <row r="121" spans="8:20">
      <c r="H121" s="51">
        <v>40345</v>
      </c>
      <c r="I121" s="71">
        <v>0</v>
      </c>
      <c r="J121" s="71">
        <v>953.5</v>
      </c>
      <c r="K121" s="71">
        <v>0</v>
      </c>
      <c r="L121" s="71">
        <v>287</v>
      </c>
      <c r="M121" s="71">
        <v>0</v>
      </c>
      <c r="N121" s="71">
        <v>356.25</v>
      </c>
      <c r="O121" s="71">
        <v>0</v>
      </c>
      <c r="P121" s="71">
        <v>458.75</v>
      </c>
      <c r="Q121" s="71">
        <v>0</v>
      </c>
      <c r="R121" s="71">
        <v>82.3</v>
      </c>
      <c r="S121" s="71">
        <v>0</v>
      </c>
      <c r="T121" s="71">
        <v>16.13</v>
      </c>
    </row>
    <row r="122" spans="8:20">
      <c r="H122" s="51">
        <v>40346</v>
      </c>
      <c r="I122" s="71">
        <v>3751</v>
      </c>
      <c r="J122" s="71">
        <v>955.25</v>
      </c>
      <c r="K122" s="71">
        <v>2665</v>
      </c>
      <c r="L122" s="71">
        <v>286</v>
      </c>
      <c r="M122" s="71">
        <v>1932</v>
      </c>
      <c r="N122" s="71">
        <v>356.25</v>
      </c>
      <c r="O122" s="71">
        <v>1828</v>
      </c>
      <c r="P122" s="71">
        <v>462.75</v>
      </c>
      <c r="Q122" s="71">
        <v>18380</v>
      </c>
      <c r="R122" s="71">
        <v>80.599999999999994</v>
      </c>
      <c r="S122" s="71">
        <v>5030</v>
      </c>
      <c r="T122" s="71">
        <v>15.76</v>
      </c>
    </row>
    <row r="123" spans="8:20">
      <c r="H123" s="51">
        <v>40347</v>
      </c>
      <c r="I123" s="71">
        <v>3755</v>
      </c>
      <c r="J123" s="71">
        <v>960.25</v>
      </c>
      <c r="K123" s="71">
        <v>2665</v>
      </c>
      <c r="L123" s="71">
        <v>289.39999999999998</v>
      </c>
      <c r="M123" s="71">
        <v>1916</v>
      </c>
      <c r="N123" s="71">
        <v>360</v>
      </c>
      <c r="O123" s="71">
        <v>1829</v>
      </c>
      <c r="P123" s="71">
        <v>460</v>
      </c>
      <c r="Q123" s="71">
        <v>18430</v>
      </c>
      <c r="R123" s="71">
        <v>81.78</v>
      </c>
      <c r="S123" s="71">
        <v>5015</v>
      </c>
      <c r="T123" s="71">
        <v>15.54</v>
      </c>
    </row>
    <row r="124" spans="8:20">
      <c r="H124" s="51">
        <v>40350</v>
      </c>
      <c r="I124" s="71">
        <v>3795</v>
      </c>
      <c r="J124" s="71">
        <v>965</v>
      </c>
      <c r="K124" s="71">
        <v>2707</v>
      </c>
      <c r="L124" s="71">
        <v>288.89999999999998</v>
      </c>
      <c r="M124" s="71">
        <v>1925</v>
      </c>
      <c r="N124" s="71">
        <v>356</v>
      </c>
      <c r="O124" s="71">
        <v>1850</v>
      </c>
      <c r="P124" s="71">
        <v>460.5</v>
      </c>
      <c r="Q124" s="71">
        <v>18455</v>
      </c>
      <c r="R124" s="71">
        <v>82.1</v>
      </c>
      <c r="S124" s="71">
        <v>5058</v>
      </c>
      <c r="T124" s="71">
        <v>16.03</v>
      </c>
    </row>
    <row r="125" spans="8:20">
      <c r="H125" s="51">
        <v>40351</v>
      </c>
      <c r="I125" s="71">
        <v>3764</v>
      </c>
      <c r="J125" s="71">
        <v>962</v>
      </c>
      <c r="K125" s="71">
        <v>2702</v>
      </c>
      <c r="L125" s="71">
        <v>290.7</v>
      </c>
      <c r="M125" s="71">
        <v>1912</v>
      </c>
      <c r="N125" s="71">
        <v>350.25</v>
      </c>
      <c r="O125" s="71">
        <v>1857</v>
      </c>
      <c r="P125" s="71">
        <v>458.75</v>
      </c>
      <c r="Q125" s="71">
        <v>18460</v>
      </c>
      <c r="R125" s="71">
        <v>0</v>
      </c>
      <c r="S125" s="71">
        <v>5056</v>
      </c>
      <c r="T125" s="71">
        <v>16.170000000000002</v>
      </c>
    </row>
    <row r="126" spans="8:20">
      <c r="H126" s="51">
        <v>40352</v>
      </c>
      <c r="I126" s="71">
        <v>3722</v>
      </c>
      <c r="J126" s="71">
        <v>963.75</v>
      </c>
      <c r="K126" s="71">
        <v>2713</v>
      </c>
      <c r="L126" s="71">
        <v>289.3</v>
      </c>
      <c r="M126" s="71">
        <v>1900</v>
      </c>
      <c r="N126" s="71">
        <v>347.75</v>
      </c>
      <c r="O126" s="71">
        <v>1845</v>
      </c>
      <c r="P126" s="71">
        <v>464</v>
      </c>
      <c r="Q126" s="71">
        <v>18485</v>
      </c>
      <c r="R126" s="71">
        <v>83.8</v>
      </c>
      <c r="S126" s="71">
        <v>5050</v>
      </c>
      <c r="T126" s="71">
        <v>16.149999999999999</v>
      </c>
    </row>
    <row r="127" spans="8:20">
      <c r="H127" s="51">
        <v>40353</v>
      </c>
      <c r="I127" s="71">
        <v>3742</v>
      </c>
      <c r="J127" s="71">
        <v>958.25</v>
      </c>
      <c r="K127" s="71">
        <v>2740</v>
      </c>
      <c r="L127" s="71">
        <v>290.10000000000002</v>
      </c>
      <c r="M127" s="71">
        <v>1910</v>
      </c>
      <c r="N127" s="71">
        <v>345</v>
      </c>
      <c r="O127" s="71">
        <v>1833</v>
      </c>
      <c r="P127" s="71">
        <v>464.25</v>
      </c>
      <c r="Q127" s="71">
        <v>18580</v>
      </c>
      <c r="R127" s="71">
        <v>0</v>
      </c>
      <c r="S127" s="71">
        <v>5090</v>
      </c>
      <c r="T127" s="71">
        <v>16.86</v>
      </c>
    </row>
    <row r="128" spans="8:20">
      <c r="H128" s="51">
        <v>40354</v>
      </c>
      <c r="I128" s="71">
        <v>3735</v>
      </c>
      <c r="J128" s="71">
        <v>958.75</v>
      </c>
      <c r="K128" s="71">
        <v>2740</v>
      </c>
      <c r="L128" s="71">
        <v>289.60000000000002</v>
      </c>
      <c r="M128" s="71">
        <v>1912</v>
      </c>
      <c r="N128" s="71">
        <v>340</v>
      </c>
      <c r="O128" s="71">
        <v>0</v>
      </c>
      <c r="P128" s="71">
        <v>455.75</v>
      </c>
      <c r="Q128" s="71">
        <v>18580</v>
      </c>
      <c r="R128" s="71">
        <v>0</v>
      </c>
      <c r="S128" s="71">
        <v>5120</v>
      </c>
      <c r="T128" s="71">
        <v>17.170000000000002</v>
      </c>
    </row>
    <row r="129" spans="8:20">
      <c r="H129" s="51">
        <v>40357</v>
      </c>
      <c r="I129" s="71">
        <v>3702</v>
      </c>
      <c r="J129" s="71">
        <v>956.5</v>
      </c>
      <c r="K129" s="71">
        <v>2745</v>
      </c>
      <c r="L129" s="71">
        <v>292.3</v>
      </c>
      <c r="M129" s="71">
        <v>1853</v>
      </c>
      <c r="N129" s="71">
        <v>333</v>
      </c>
      <c r="O129" s="71">
        <v>1824</v>
      </c>
      <c r="P129" s="71">
        <v>446</v>
      </c>
      <c r="Q129" s="71">
        <v>18645</v>
      </c>
      <c r="R129" s="71">
        <v>0</v>
      </c>
      <c r="S129" s="71">
        <v>5092</v>
      </c>
      <c r="T129" s="71">
        <v>17</v>
      </c>
    </row>
    <row r="130" spans="8:20">
      <c r="H130" s="51">
        <v>40358</v>
      </c>
      <c r="I130" s="71">
        <v>3712</v>
      </c>
      <c r="J130" s="71">
        <v>951.25</v>
      </c>
      <c r="K130" s="71">
        <v>2745</v>
      </c>
      <c r="L130" s="71">
        <v>289.8</v>
      </c>
      <c r="M130" s="71">
        <v>1875</v>
      </c>
      <c r="N130" s="71">
        <v>328.5</v>
      </c>
      <c r="O130" s="71">
        <v>0</v>
      </c>
      <c r="P130" s="71">
        <v>442.75</v>
      </c>
      <c r="Q130" s="71">
        <v>18800</v>
      </c>
      <c r="R130" s="71">
        <v>0</v>
      </c>
      <c r="S130" s="71">
        <v>5106</v>
      </c>
      <c r="T130" s="71">
        <v>17.72</v>
      </c>
    </row>
    <row r="131" spans="8:20">
      <c r="H131" s="51">
        <v>40359</v>
      </c>
      <c r="I131" s="71">
        <v>3715</v>
      </c>
      <c r="J131" s="71">
        <v>953.5</v>
      </c>
      <c r="K131" s="71">
        <v>2715</v>
      </c>
      <c r="L131" s="71">
        <v>289.39999999999998</v>
      </c>
      <c r="M131" s="71">
        <v>1948</v>
      </c>
      <c r="N131" s="71">
        <v>353.5</v>
      </c>
      <c r="O131" s="71">
        <v>1879</v>
      </c>
      <c r="P131" s="71">
        <v>465.25</v>
      </c>
      <c r="Q131" s="71">
        <v>18850</v>
      </c>
      <c r="R131" s="71">
        <v>0</v>
      </c>
      <c r="S131" s="71">
        <v>5129</v>
      </c>
      <c r="T131" s="71">
        <v>18.399999999999999</v>
      </c>
    </row>
    <row r="132" spans="8:20">
      <c r="H132" s="51">
        <v>40360</v>
      </c>
      <c r="I132" s="71">
        <v>3650</v>
      </c>
      <c r="J132" s="71">
        <v>954.5</v>
      </c>
      <c r="K132" s="71">
        <v>2668</v>
      </c>
      <c r="L132" s="71">
        <v>291.5</v>
      </c>
      <c r="M132" s="71">
        <v>1994</v>
      </c>
      <c r="N132" s="71">
        <v>363.25</v>
      </c>
      <c r="O132" s="71">
        <v>1960</v>
      </c>
      <c r="P132" s="71">
        <v>482.25</v>
      </c>
      <c r="Q132" s="71">
        <v>18850</v>
      </c>
      <c r="R132" s="71">
        <v>0</v>
      </c>
      <c r="S132" s="71">
        <v>5135</v>
      </c>
      <c r="T132" s="71">
        <v>16.25</v>
      </c>
    </row>
    <row r="133" spans="8:20">
      <c r="H133" s="51">
        <v>40361</v>
      </c>
      <c r="I133" s="71">
        <v>3650</v>
      </c>
      <c r="J133" s="71">
        <v>965</v>
      </c>
      <c r="K133" s="71">
        <v>2678</v>
      </c>
      <c r="L133" s="71">
        <v>294.89999999999998</v>
      </c>
      <c r="M133" s="71">
        <v>2113</v>
      </c>
      <c r="N133" s="71">
        <v>364.75</v>
      </c>
      <c r="O133" s="71">
        <v>0</v>
      </c>
      <c r="P133" s="71">
        <v>487.75</v>
      </c>
      <c r="Q133" s="71">
        <v>18750</v>
      </c>
      <c r="R133" s="71">
        <v>0</v>
      </c>
      <c r="S133" s="71">
        <v>5188</v>
      </c>
      <c r="T133" s="71">
        <v>16.899999999999999</v>
      </c>
    </row>
    <row r="134" spans="8:20">
      <c r="H134" s="51">
        <v>40364</v>
      </c>
      <c r="I134" s="71">
        <v>3646</v>
      </c>
      <c r="J134" s="71">
        <v>0</v>
      </c>
      <c r="K134" s="71">
        <v>2678</v>
      </c>
      <c r="L134" s="71">
        <v>0</v>
      </c>
      <c r="M134" s="71">
        <v>2113</v>
      </c>
      <c r="N134" s="71">
        <v>0</v>
      </c>
      <c r="O134" s="71">
        <v>0</v>
      </c>
      <c r="P134" s="71">
        <v>0</v>
      </c>
      <c r="Q134" s="71">
        <v>18720</v>
      </c>
      <c r="R134" s="71">
        <v>0</v>
      </c>
      <c r="S134" s="71">
        <v>5310</v>
      </c>
      <c r="T134" s="71">
        <v>0</v>
      </c>
    </row>
    <row r="135" spans="8:20">
      <c r="H135" s="51">
        <v>40365</v>
      </c>
      <c r="I135" s="71">
        <v>3629</v>
      </c>
      <c r="J135" s="71">
        <v>971</v>
      </c>
      <c r="K135" s="71">
        <v>2678</v>
      </c>
      <c r="L135" s="71">
        <v>297.2</v>
      </c>
      <c r="M135" s="71">
        <v>2113</v>
      </c>
      <c r="N135" s="71">
        <v>362</v>
      </c>
      <c r="O135" s="71">
        <v>0</v>
      </c>
      <c r="P135" s="71">
        <v>494</v>
      </c>
      <c r="Q135" s="71">
        <v>18740</v>
      </c>
      <c r="R135" s="71">
        <v>0</v>
      </c>
      <c r="S135" s="71">
        <v>5269</v>
      </c>
      <c r="T135" s="71">
        <v>16.53</v>
      </c>
    </row>
    <row r="136" spans="8:20">
      <c r="H136" s="51">
        <v>40366</v>
      </c>
      <c r="I136" s="71">
        <v>3629</v>
      </c>
      <c r="J136" s="71">
        <v>987.5</v>
      </c>
      <c r="K136" s="71">
        <v>2678</v>
      </c>
      <c r="L136" s="71">
        <v>304</v>
      </c>
      <c r="M136" s="71">
        <v>2113</v>
      </c>
      <c r="N136" s="71">
        <v>370.25</v>
      </c>
      <c r="O136" s="71">
        <v>0</v>
      </c>
      <c r="P136" s="71">
        <v>513.75</v>
      </c>
      <c r="Q136" s="71">
        <v>18685</v>
      </c>
      <c r="R136" s="71">
        <v>0</v>
      </c>
      <c r="S136" s="71">
        <v>5256</v>
      </c>
      <c r="T136" s="71">
        <v>17.09</v>
      </c>
    </row>
    <row r="137" spans="8:20">
      <c r="H137" s="51">
        <v>40367</v>
      </c>
      <c r="I137" s="71">
        <v>3629</v>
      </c>
      <c r="J137" s="71">
        <v>1011.75</v>
      </c>
      <c r="K137" s="71">
        <v>2678</v>
      </c>
      <c r="L137" s="71">
        <v>310.39999999999998</v>
      </c>
      <c r="M137" s="71">
        <v>2113</v>
      </c>
      <c r="N137" s="71">
        <v>376</v>
      </c>
      <c r="O137" s="71">
        <v>0</v>
      </c>
      <c r="P137" s="71">
        <v>533.75</v>
      </c>
      <c r="Q137" s="71">
        <v>18705</v>
      </c>
      <c r="R137" s="71">
        <v>0</v>
      </c>
      <c r="S137" s="71">
        <v>5230</v>
      </c>
      <c r="T137" s="71">
        <v>17.07</v>
      </c>
    </row>
    <row r="138" spans="8:20">
      <c r="H138" s="51">
        <v>40368</v>
      </c>
      <c r="I138" s="71">
        <v>3629</v>
      </c>
      <c r="J138" s="71">
        <v>1014</v>
      </c>
      <c r="K138" s="71">
        <v>2678</v>
      </c>
      <c r="L138" s="71">
        <v>314.10000000000002</v>
      </c>
      <c r="M138" s="71">
        <v>2113</v>
      </c>
      <c r="N138" s="71">
        <v>375.75</v>
      </c>
      <c r="O138" s="71">
        <v>0</v>
      </c>
      <c r="P138" s="71">
        <v>525.25</v>
      </c>
      <c r="Q138" s="71">
        <v>18645</v>
      </c>
      <c r="R138" s="71">
        <v>0</v>
      </c>
      <c r="S138" s="71">
        <v>5240</v>
      </c>
      <c r="T138" s="71">
        <v>16.73</v>
      </c>
    </row>
    <row r="139" spans="8:20">
      <c r="H139" s="51">
        <v>40371</v>
      </c>
      <c r="I139" s="71">
        <v>3629</v>
      </c>
      <c r="J139" s="71">
        <v>1030</v>
      </c>
      <c r="K139" s="71">
        <v>2678</v>
      </c>
      <c r="L139" s="71">
        <v>314.8</v>
      </c>
      <c r="M139" s="71">
        <v>2113</v>
      </c>
      <c r="N139" s="71">
        <v>367.25</v>
      </c>
      <c r="O139" s="71">
        <v>0</v>
      </c>
      <c r="P139" s="71">
        <v>519.25</v>
      </c>
      <c r="Q139" s="71">
        <v>18560</v>
      </c>
      <c r="R139" s="71">
        <v>0</v>
      </c>
      <c r="S139" s="71">
        <v>5245</v>
      </c>
      <c r="T139" s="71">
        <v>17.07</v>
      </c>
    </row>
    <row r="140" spans="8:20">
      <c r="H140" s="51">
        <v>40372</v>
      </c>
      <c r="I140" s="71">
        <v>3629</v>
      </c>
      <c r="J140" s="71">
        <v>1027.75</v>
      </c>
      <c r="K140" s="71">
        <v>2678</v>
      </c>
      <c r="L140" s="71">
        <v>312.89999999999998</v>
      </c>
      <c r="M140" s="71">
        <v>2113</v>
      </c>
      <c r="N140" s="71">
        <v>366.75</v>
      </c>
      <c r="O140" s="71">
        <v>0</v>
      </c>
      <c r="P140" s="71">
        <v>533.5</v>
      </c>
      <c r="Q140" s="71">
        <v>18400</v>
      </c>
      <c r="R140" s="71">
        <v>0</v>
      </c>
      <c r="S140" s="71">
        <v>5210</v>
      </c>
      <c r="T140" s="71">
        <v>17.16</v>
      </c>
    </row>
    <row r="141" spans="8:20">
      <c r="H141" s="51">
        <v>40373</v>
      </c>
      <c r="I141" s="71">
        <v>3629</v>
      </c>
      <c r="J141" s="71">
        <v>1037</v>
      </c>
      <c r="K141" s="71">
        <v>2678</v>
      </c>
      <c r="L141" s="71">
        <v>313</v>
      </c>
      <c r="M141" s="71">
        <v>2113</v>
      </c>
      <c r="N141" s="71">
        <v>374.75</v>
      </c>
      <c r="O141" s="71">
        <v>0</v>
      </c>
      <c r="P141" s="71">
        <v>547.25</v>
      </c>
      <c r="Q141" s="71">
        <v>18500</v>
      </c>
      <c r="R141" s="71">
        <v>0</v>
      </c>
      <c r="S141" s="71">
        <v>5211</v>
      </c>
      <c r="T141" s="71">
        <v>17</v>
      </c>
    </row>
    <row r="142" spans="8:20">
      <c r="H142" s="51">
        <v>40374</v>
      </c>
      <c r="I142" s="71">
        <v>3767</v>
      </c>
      <c r="J142" s="71">
        <v>1018</v>
      </c>
      <c r="K142" s="71">
        <v>2850</v>
      </c>
      <c r="L142" s="71">
        <v>307.60000000000002</v>
      </c>
      <c r="M142" s="71">
        <v>1955</v>
      </c>
      <c r="N142" s="71">
        <v>392</v>
      </c>
      <c r="O142" s="71">
        <v>0</v>
      </c>
      <c r="P142" s="71">
        <v>595.75</v>
      </c>
      <c r="Q142" s="71">
        <v>17955</v>
      </c>
      <c r="R142" s="71">
        <v>0</v>
      </c>
      <c r="S142" s="71">
        <v>5252</v>
      </c>
      <c r="T142" s="71">
        <v>17.45</v>
      </c>
    </row>
    <row r="143" spans="8:20">
      <c r="H143" s="51">
        <v>40375</v>
      </c>
      <c r="I143" s="71">
        <v>3784</v>
      </c>
      <c r="J143" s="71">
        <v>1021</v>
      </c>
      <c r="K143" s="71">
        <v>2875</v>
      </c>
      <c r="L143" s="71">
        <v>307.8</v>
      </c>
      <c r="M143" s="71">
        <v>1974</v>
      </c>
      <c r="N143" s="71">
        <v>394</v>
      </c>
      <c r="O143" s="71">
        <v>0</v>
      </c>
      <c r="P143" s="71">
        <v>588.5</v>
      </c>
      <c r="Q143" s="71">
        <v>18175</v>
      </c>
      <c r="R143" s="71">
        <v>0</v>
      </c>
      <c r="S143" s="71">
        <v>5285</v>
      </c>
      <c r="T143" s="71">
        <v>17.07</v>
      </c>
    </row>
    <row r="144" spans="8:20">
      <c r="H144" s="51">
        <v>40378</v>
      </c>
      <c r="I144" s="71">
        <v>3781</v>
      </c>
      <c r="J144" s="71">
        <v>1008</v>
      </c>
      <c r="K144" s="71">
        <v>2893</v>
      </c>
      <c r="L144" s="71">
        <v>305</v>
      </c>
      <c r="M144" s="71">
        <v>1969</v>
      </c>
      <c r="N144" s="71">
        <v>379.25</v>
      </c>
      <c r="O144" s="71">
        <v>0</v>
      </c>
      <c r="P144" s="71">
        <v>578</v>
      </c>
      <c r="Q144" s="71">
        <v>18390</v>
      </c>
      <c r="R144" s="71">
        <v>0</v>
      </c>
      <c r="S144" s="71">
        <v>5288</v>
      </c>
      <c r="T144" s="71">
        <v>17.63</v>
      </c>
    </row>
    <row r="145" spans="8:20">
      <c r="H145" s="51">
        <v>40379</v>
      </c>
      <c r="I145" s="71">
        <v>3788</v>
      </c>
      <c r="J145" s="71">
        <v>1010.75</v>
      </c>
      <c r="K145" s="71">
        <v>2911</v>
      </c>
      <c r="L145" s="71">
        <v>301.5</v>
      </c>
      <c r="M145" s="71">
        <v>1973</v>
      </c>
      <c r="N145" s="71">
        <v>374.5</v>
      </c>
      <c r="O145" s="71">
        <v>0</v>
      </c>
      <c r="P145" s="71">
        <v>575</v>
      </c>
      <c r="Q145" s="71">
        <v>18390</v>
      </c>
      <c r="R145" s="71">
        <v>0</v>
      </c>
      <c r="S145" s="71">
        <v>5299</v>
      </c>
      <c r="T145" s="71">
        <v>17.29</v>
      </c>
    </row>
    <row r="146" spans="8:20">
      <c r="H146" s="51">
        <v>40380</v>
      </c>
      <c r="I146" s="71">
        <v>3792</v>
      </c>
      <c r="J146" s="71">
        <v>1010.75</v>
      </c>
      <c r="K146" s="71">
        <v>2908</v>
      </c>
      <c r="L146" s="71">
        <v>303.3</v>
      </c>
      <c r="M146" s="71">
        <v>1967</v>
      </c>
      <c r="N146" s="71">
        <v>377.25</v>
      </c>
      <c r="O146" s="71">
        <v>0</v>
      </c>
      <c r="P146" s="71">
        <v>586</v>
      </c>
      <c r="Q146" s="71">
        <v>18405</v>
      </c>
      <c r="R146" s="71">
        <v>0</v>
      </c>
      <c r="S146" s="71">
        <v>5271</v>
      </c>
      <c r="T146" s="71">
        <v>17.55</v>
      </c>
    </row>
    <row r="147" spans="8:20">
      <c r="H147" s="51">
        <v>40381</v>
      </c>
      <c r="I147" s="71">
        <v>3789</v>
      </c>
      <c r="J147" s="71">
        <v>1015.75</v>
      </c>
      <c r="K147" s="71">
        <v>2951</v>
      </c>
      <c r="L147" s="71">
        <v>300.2</v>
      </c>
      <c r="M147" s="71">
        <v>1964</v>
      </c>
      <c r="N147" s="71">
        <v>375</v>
      </c>
      <c r="O147" s="71">
        <v>0</v>
      </c>
      <c r="P147" s="71">
        <v>595.25</v>
      </c>
      <c r="Q147" s="71">
        <v>18460</v>
      </c>
      <c r="R147" s="71">
        <v>0</v>
      </c>
      <c r="S147" s="71">
        <v>5288</v>
      </c>
      <c r="T147" s="71">
        <v>18.37</v>
      </c>
    </row>
    <row r="148" spans="8:20">
      <c r="H148" s="51">
        <v>40382</v>
      </c>
      <c r="I148" s="71">
        <v>3795</v>
      </c>
      <c r="J148" s="71">
        <v>1018</v>
      </c>
      <c r="K148" s="71">
        <v>2960</v>
      </c>
      <c r="L148" s="71">
        <v>299.89999999999998</v>
      </c>
      <c r="M148" s="71">
        <v>1972</v>
      </c>
      <c r="N148" s="71">
        <v>370.75</v>
      </c>
      <c r="O148" s="71">
        <v>0</v>
      </c>
      <c r="P148" s="71">
        <v>596</v>
      </c>
      <c r="Q148" s="71">
        <v>18615</v>
      </c>
      <c r="R148" s="71">
        <v>0</v>
      </c>
      <c r="S148" s="71">
        <v>5293</v>
      </c>
      <c r="T148" s="71">
        <v>18.309999999999999</v>
      </c>
    </row>
    <row r="149" spans="8:20">
      <c r="H149" s="51">
        <v>40385</v>
      </c>
      <c r="I149" s="71">
        <v>3802</v>
      </c>
      <c r="J149" s="71">
        <v>995.75</v>
      </c>
      <c r="K149" s="71">
        <v>2969</v>
      </c>
      <c r="L149" s="71">
        <v>293.2</v>
      </c>
      <c r="M149" s="71">
        <v>1976</v>
      </c>
      <c r="N149" s="71">
        <v>362.5</v>
      </c>
      <c r="O149" s="71">
        <v>2002</v>
      </c>
      <c r="P149" s="71">
        <v>585</v>
      </c>
      <c r="Q149" s="71">
        <v>18885</v>
      </c>
      <c r="R149" s="71">
        <v>0</v>
      </c>
      <c r="S149" s="71">
        <v>5290</v>
      </c>
      <c r="T149" s="71">
        <v>18.62</v>
      </c>
    </row>
    <row r="150" spans="8:20">
      <c r="H150" s="51">
        <v>40386</v>
      </c>
      <c r="I150" s="71">
        <v>3786</v>
      </c>
      <c r="J150" s="71">
        <v>1000</v>
      </c>
      <c r="K150" s="71">
        <v>2941</v>
      </c>
      <c r="L150" s="71">
        <v>294.5</v>
      </c>
      <c r="M150" s="71">
        <v>1976</v>
      </c>
      <c r="N150" s="71">
        <v>364.5</v>
      </c>
      <c r="O150" s="71">
        <v>2003</v>
      </c>
      <c r="P150" s="71">
        <v>594</v>
      </c>
      <c r="Q150" s="71">
        <v>18475</v>
      </c>
      <c r="R150" s="71">
        <v>0</v>
      </c>
      <c r="S150" s="71">
        <v>5277</v>
      </c>
      <c r="T150" s="71">
        <v>18.38</v>
      </c>
    </row>
    <row r="151" spans="8:20">
      <c r="H151" s="51">
        <v>40387</v>
      </c>
      <c r="I151" s="71">
        <v>3791</v>
      </c>
      <c r="J151" s="71">
        <v>1014.75</v>
      </c>
      <c r="K151" s="71">
        <v>2960</v>
      </c>
      <c r="L151" s="71">
        <v>301.7</v>
      </c>
      <c r="M151" s="71">
        <v>1981</v>
      </c>
      <c r="N151" s="71">
        <v>379.25</v>
      </c>
      <c r="O151" s="71">
        <v>1998</v>
      </c>
      <c r="P151" s="71">
        <v>619</v>
      </c>
      <c r="Q151" s="71">
        <v>18520</v>
      </c>
      <c r="R151" s="71">
        <v>0</v>
      </c>
      <c r="S151" s="71">
        <v>5299</v>
      </c>
      <c r="T151" s="71">
        <v>18.96</v>
      </c>
    </row>
    <row r="152" spans="8:20">
      <c r="H152" s="51">
        <v>40388</v>
      </c>
      <c r="I152" s="71">
        <v>3797</v>
      </c>
      <c r="J152" s="71">
        <v>1034</v>
      </c>
      <c r="K152" s="71">
        <v>2997</v>
      </c>
      <c r="L152" s="71">
        <v>305.39999999999998</v>
      </c>
      <c r="M152" s="71">
        <v>1977</v>
      </c>
      <c r="N152" s="71">
        <v>381.5</v>
      </c>
      <c r="O152" s="71">
        <v>1993</v>
      </c>
      <c r="P152" s="71">
        <v>632.75</v>
      </c>
      <c r="Q152" s="71">
        <v>18530</v>
      </c>
      <c r="R152" s="71">
        <v>0</v>
      </c>
      <c r="S152" s="71">
        <v>5306</v>
      </c>
      <c r="T152" s="71">
        <v>19.489999999999998</v>
      </c>
    </row>
    <row r="153" spans="8:20">
      <c r="H153" s="51">
        <v>40389</v>
      </c>
      <c r="I153" s="71">
        <v>3803</v>
      </c>
      <c r="J153" s="71">
        <v>1053</v>
      </c>
      <c r="K153" s="71">
        <v>3065</v>
      </c>
      <c r="L153" s="71">
        <v>310.89999999999998</v>
      </c>
      <c r="M153" s="71">
        <v>1979</v>
      </c>
      <c r="N153" s="71">
        <v>392.75</v>
      </c>
      <c r="O153" s="71">
        <v>2001</v>
      </c>
      <c r="P153" s="71">
        <v>660</v>
      </c>
      <c r="Q153" s="71">
        <v>18670</v>
      </c>
      <c r="R153" s="71">
        <v>0</v>
      </c>
      <c r="S153" s="71">
        <v>5332</v>
      </c>
      <c r="T153" s="71">
        <v>19.55</v>
      </c>
    </row>
    <row r="154" spans="8:20">
      <c r="H154" s="51">
        <v>40392</v>
      </c>
      <c r="I154" s="71">
        <v>3845</v>
      </c>
      <c r="J154" s="71">
        <v>1054</v>
      </c>
      <c r="K154" s="71">
        <v>3059</v>
      </c>
      <c r="L154" s="71">
        <v>310.89999999999998</v>
      </c>
      <c r="M154" s="71">
        <v>1993</v>
      </c>
      <c r="N154" s="71">
        <v>392.75</v>
      </c>
      <c r="O154" s="71">
        <v>1984</v>
      </c>
      <c r="P154" s="71">
        <v>696.25</v>
      </c>
      <c r="Q154" s="71">
        <v>18480</v>
      </c>
      <c r="R154" s="71">
        <v>0</v>
      </c>
      <c r="S154" s="71">
        <v>5365</v>
      </c>
      <c r="T154" s="71">
        <v>19.3</v>
      </c>
    </row>
    <row r="155" spans="8:20">
      <c r="H155" s="51">
        <v>40393</v>
      </c>
      <c r="I155" s="71">
        <v>3849</v>
      </c>
      <c r="J155" s="71">
        <v>1055.5</v>
      </c>
      <c r="K155" s="71">
        <v>3059</v>
      </c>
      <c r="L155" s="71">
        <v>308.3</v>
      </c>
      <c r="M155" s="71">
        <v>2000</v>
      </c>
      <c r="N155" s="71">
        <v>390.25</v>
      </c>
      <c r="O155" s="71">
        <v>1972</v>
      </c>
      <c r="P155" s="71">
        <v>685.75</v>
      </c>
      <c r="Q155" s="71">
        <v>18390</v>
      </c>
      <c r="R155" s="71">
        <v>0</v>
      </c>
      <c r="S155" s="71">
        <v>5359</v>
      </c>
      <c r="T155" s="71">
        <v>18.54</v>
      </c>
    </row>
    <row r="156" spans="8:20">
      <c r="H156" s="51">
        <v>40394</v>
      </c>
      <c r="I156" s="71">
        <v>3838</v>
      </c>
      <c r="J156" s="71">
        <v>1051</v>
      </c>
      <c r="K156" s="71">
        <v>3059</v>
      </c>
      <c r="L156" s="71">
        <v>311.5</v>
      </c>
      <c r="M156" s="71">
        <v>2002</v>
      </c>
      <c r="N156" s="71">
        <v>397.5</v>
      </c>
      <c r="O156" s="71">
        <v>1956</v>
      </c>
      <c r="P156" s="71">
        <v>734.5</v>
      </c>
      <c r="Q156" s="71">
        <v>18330</v>
      </c>
      <c r="R156" s="71">
        <v>0</v>
      </c>
      <c r="S156" s="71">
        <v>5327</v>
      </c>
      <c r="T156" s="71">
        <v>18.88</v>
      </c>
    </row>
    <row r="157" spans="8:20">
      <c r="H157" s="51">
        <v>40395</v>
      </c>
      <c r="I157" s="71">
        <v>3822</v>
      </c>
      <c r="J157" s="71">
        <v>1048.25</v>
      </c>
      <c r="K157" s="71">
        <v>3059</v>
      </c>
      <c r="L157" s="71">
        <v>313.60000000000002</v>
      </c>
      <c r="M157" s="71">
        <v>2003</v>
      </c>
      <c r="N157" s="71">
        <v>403</v>
      </c>
      <c r="O157" s="71">
        <v>1962</v>
      </c>
      <c r="P157" s="71">
        <v>831.5</v>
      </c>
      <c r="Q157" s="71">
        <v>18330</v>
      </c>
      <c r="R157" s="71">
        <v>0</v>
      </c>
      <c r="S157" s="71">
        <v>5337</v>
      </c>
      <c r="T157" s="71">
        <v>18.3</v>
      </c>
    </row>
    <row r="158" spans="8:20">
      <c r="H158" s="51">
        <v>40396</v>
      </c>
      <c r="I158" s="71">
        <v>3834</v>
      </c>
      <c r="J158" s="71">
        <v>1059.25</v>
      </c>
      <c r="K158" s="71">
        <v>3059</v>
      </c>
      <c r="L158" s="71">
        <v>313.60000000000002</v>
      </c>
      <c r="M158" s="71">
        <v>2008</v>
      </c>
      <c r="N158" s="71">
        <v>403.75</v>
      </c>
      <c r="O158" s="71">
        <v>1981</v>
      </c>
      <c r="P158" s="71">
        <v>727</v>
      </c>
      <c r="Q158" s="71">
        <v>18415</v>
      </c>
      <c r="R158" s="71">
        <v>0</v>
      </c>
      <c r="S158" s="71">
        <v>5328</v>
      </c>
      <c r="T158" s="71">
        <v>18.329999999999998</v>
      </c>
    </row>
    <row r="159" spans="8:20">
      <c r="H159" s="51">
        <v>40399</v>
      </c>
      <c r="I159" s="71">
        <v>3855</v>
      </c>
      <c r="J159" s="71">
        <v>1047</v>
      </c>
      <c r="K159" s="71">
        <v>3059</v>
      </c>
      <c r="L159" s="71">
        <v>311.10000000000002</v>
      </c>
      <c r="M159" s="71">
        <v>2013</v>
      </c>
      <c r="N159" s="71">
        <v>400</v>
      </c>
      <c r="O159" s="71">
        <v>1981</v>
      </c>
      <c r="P159" s="71">
        <v>713</v>
      </c>
      <c r="Q159" s="71">
        <v>18440</v>
      </c>
      <c r="R159" s="71">
        <v>0</v>
      </c>
      <c r="S159" s="71">
        <v>5365</v>
      </c>
      <c r="T159" s="71">
        <v>17.71</v>
      </c>
    </row>
    <row r="160" spans="8:20">
      <c r="H160" s="51">
        <v>40400</v>
      </c>
      <c r="I160" s="71">
        <v>3834</v>
      </c>
      <c r="J160" s="71">
        <v>1043.25</v>
      </c>
      <c r="K160" s="71">
        <v>3059</v>
      </c>
      <c r="L160" s="71">
        <v>309.3</v>
      </c>
      <c r="M160" s="71">
        <v>2002</v>
      </c>
      <c r="N160" s="71">
        <v>395.25</v>
      </c>
      <c r="O160" s="71">
        <v>1948</v>
      </c>
      <c r="P160" s="71">
        <v>705.75</v>
      </c>
      <c r="Q160" s="71">
        <v>18480</v>
      </c>
      <c r="R160" s="71">
        <v>0</v>
      </c>
      <c r="S160" s="71">
        <v>5348</v>
      </c>
      <c r="T160" s="71">
        <v>18.649999999999999</v>
      </c>
    </row>
    <row r="161" spans="8:20">
      <c r="H161" s="51">
        <v>40401</v>
      </c>
      <c r="I161" s="71">
        <v>3821</v>
      </c>
      <c r="J161" s="71">
        <v>1045</v>
      </c>
      <c r="K161" s="71">
        <v>3059</v>
      </c>
      <c r="L161" s="71">
        <v>310.5</v>
      </c>
      <c r="M161" s="71">
        <v>2007</v>
      </c>
      <c r="N161" s="71">
        <v>396</v>
      </c>
      <c r="O161" s="71">
        <v>1928</v>
      </c>
      <c r="P161" s="71">
        <v>700</v>
      </c>
      <c r="Q161" s="71">
        <v>18570</v>
      </c>
      <c r="R161" s="71">
        <v>0</v>
      </c>
      <c r="S161" s="71">
        <v>5360</v>
      </c>
      <c r="T161" s="71">
        <v>18.28</v>
      </c>
    </row>
    <row r="162" spans="8:20">
      <c r="H162" s="51">
        <v>40402</v>
      </c>
      <c r="I162" s="71">
        <v>3818</v>
      </c>
      <c r="J162" s="71">
        <v>1061.75</v>
      </c>
      <c r="K162" s="71">
        <v>3059</v>
      </c>
      <c r="L162" s="71">
        <v>315.39999999999998</v>
      </c>
      <c r="M162" s="71">
        <v>2009</v>
      </c>
      <c r="N162" s="71">
        <v>410.25</v>
      </c>
      <c r="O162" s="71">
        <v>1931</v>
      </c>
      <c r="P162" s="71">
        <v>718.5</v>
      </c>
      <c r="Q162" s="71">
        <v>18590</v>
      </c>
      <c r="R162" s="71">
        <v>0</v>
      </c>
      <c r="S162" s="71">
        <v>5340</v>
      </c>
      <c r="T162" s="71">
        <v>19</v>
      </c>
    </row>
    <row r="163" spans="8:20">
      <c r="H163" s="51">
        <v>40403</v>
      </c>
      <c r="I163" s="71">
        <v>3835</v>
      </c>
      <c r="J163" s="71">
        <v>1052.75</v>
      </c>
      <c r="K163" s="71">
        <v>3059</v>
      </c>
      <c r="L163" s="71">
        <v>321.5</v>
      </c>
      <c r="M163" s="71">
        <v>2014</v>
      </c>
      <c r="N163" s="71">
        <v>411.25</v>
      </c>
      <c r="O163" s="71">
        <v>1918</v>
      </c>
      <c r="P163" s="71">
        <v>701.25</v>
      </c>
      <c r="Q163" s="71">
        <v>18695</v>
      </c>
      <c r="R163" s="71">
        <v>0</v>
      </c>
      <c r="S163" s="71">
        <v>5360</v>
      </c>
      <c r="T163" s="71">
        <v>19.39</v>
      </c>
    </row>
    <row r="164" spans="8:20">
      <c r="H164" s="51">
        <v>40406</v>
      </c>
      <c r="I164" s="71">
        <v>3832</v>
      </c>
      <c r="J164" s="71">
        <v>1036.25</v>
      </c>
      <c r="K164" s="71">
        <v>3155</v>
      </c>
      <c r="L164" s="71">
        <v>302.2</v>
      </c>
      <c r="M164" s="71">
        <v>2033</v>
      </c>
      <c r="N164" s="71">
        <v>410</v>
      </c>
      <c r="O164" s="71">
        <v>1903</v>
      </c>
      <c r="P164" s="71">
        <v>673.75</v>
      </c>
      <c r="Q164" s="71">
        <v>18675</v>
      </c>
      <c r="R164" s="71">
        <v>0</v>
      </c>
      <c r="S164" s="71">
        <v>5380</v>
      </c>
      <c r="T164" s="71">
        <v>18.86</v>
      </c>
    </row>
    <row r="165" spans="8:20">
      <c r="H165" s="51">
        <v>40407</v>
      </c>
      <c r="I165" s="71">
        <v>3820</v>
      </c>
      <c r="J165" s="71">
        <v>1039.5</v>
      </c>
      <c r="K165" s="71">
        <v>3122</v>
      </c>
      <c r="L165" s="71">
        <v>306.5</v>
      </c>
      <c r="M165" s="71">
        <v>2027</v>
      </c>
      <c r="N165" s="71">
        <v>412.75</v>
      </c>
      <c r="O165" s="71">
        <v>1920</v>
      </c>
      <c r="P165" s="71">
        <v>651.25</v>
      </c>
      <c r="Q165" s="71">
        <v>18655</v>
      </c>
      <c r="R165" s="71">
        <v>0</v>
      </c>
      <c r="S165" s="71">
        <v>5382</v>
      </c>
      <c r="T165" s="71">
        <v>19.420000000000002</v>
      </c>
    </row>
    <row r="166" spans="8:20">
      <c r="H166" s="51">
        <v>40408</v>
      </c>
      <c r="I166" s="71">
        <v>3819</v>
      </c>
      <c r="J166" s="71">
        <v>1036.75</v>
      </c>
      <c r="K166" s="71">
        <v>3102</v>
      </c>
      <c r="L166" s="71">
        <v>307.39999999999998</v>
      </c>
      <c r="M166" s="71">
        <v>2028</v>
      </c>
      <c r="N166" s="71">
        <v>419.25</v>
      </c>
      <c r="O166" s="71">
        <v>1916</v>
      </c>
      <c r="P166" s="71">
        <v>671.25</v>
      </c>
      <c r="Q166" s="71">
        <v>18625</v>
      </c>
      <c r="R166" s="71">
        <v>0</v>
      </c>
      <c r="S166" s="71">
        <v>5370</v>
      </c>
      <c r="T166" s="71">
        <v>19.5</v>
      </c>
    </row>
    <row r="167" spans="8:20">
      <c r="H167" s="51">
        <v>40409</v>
      </c>
      <c r="I167" s="71">
        <v>3801</v>
      </c>
      <c r="J167" s="71">
        <v>1014.75</v>
      </c>
      <c r="K167" s="71">
        <v>3100</v>
      </c>
      <c r="L167" s="71">
        <v>302.5</v>
      </c>
      <c r="M167" s="71">
        <v>2030</v>
      </c>
      <c r="N167" s="71">
        <v>411.25</v>
      </c>
      <c r="O167" s="71">
        <v>1885</v>
      </c>
      <c r="P167" s="71">
        <v>688.25</v>
      </c>
      <c r="Q167" s="71">
        <v>18575</v>
      </c>
      <c r="R167" s="71">
        <v>0</v>
      </c>
      <c r="S167" s="71">
        <v>5375</v>
      </c>
      <c r="T167" s="71">
        <v>19.5</v>
      </c>
    </row>
    <row r="168" spans="8:20">
      <c r="H168" s="51">
        <v>40410</v>
      </c>
      <c r="I168" s="71">
        <v>3760</v>
      </c>
      <c r="J168" s="71">
        <v>1008.25</v>
      </c>
      <c r="K168" s="71">
        <v>3090</v>
      </c>
      <c r="L168" s="71">
        <v>300.8</v>
      </c>
      <c r="M168" s="71">
        <v>2026</v>
      </c>
      <c r="N168" s="71">
        <v>421.75</v>
      </c>
      <c r="O168" s="71">
        <v>1882</v>
      </c>
      <c r="P168" s="71">
        <v>679.25</v>
      </c>
      <c r="Q168" s="71">
        <v>18420</v>
      </c>
      <c r="R168" s="71">
        <v>0</v>
      </c>
      <c r="S168" s="71">
        <v>5327</v>
      </c>
      <c r="T168" s="71">
        <v>19.84</v>
      </c>
    </row>
    <row r="169" spans="8:20">
      <c r="H169" s="51">
        <v>40413</v>
      </c>
      <c r="I169" s="71">
        <v>3757</v>
      </c>
      <c r="J169" s="71">
        <v>1006.75</v>
      </c>
      <c r="K169" s="71">
        <v>3105</v>
      </c>
      <c r="L169" s="71">
        <v>301.39999999999998</v>
      </c>
      <c r="M169" s="71">
        <v>2034</v>
      </c>
      <c r="N169" s="71">
        <v>412</v>
      </c>
      <c r="O169" s="71">
        <v>1870</v>
      </c>
      <c r="P169" s="71">
        <v>684</v>
      </c>
      <c r="Q169" s="71">
        <v>18385</v>
      </c>
      <c r="R169" s="71">
        <v>0</v>
      </c>
      <c r="S169" s="71">
        <v>5321</v>
      </c>
      <c r="T169" s="71">
        <v>20.059999999999999</v>
      </c>
    </row>
    <row r="170" spans="8:20">
      <c r="H170" s="51">
        <v>40414</v>
      </c>
      <c r="I170" s="71">
        <v>3771</v>
      </c>
      <c r="J170" s="71">
        <v>1001.5</v>
      </c>
      <c r="K170" s="71">
        <v>3100</v>
      </c>
      <c r="L170" s="71">
        <v>296.39999999999998</v>
      </c>
      <c r="M170" s="71">
        <v>2028</v>
      </c>
      <c r="N170" s="71">
        <v>404.25</v>
      </c>
      <c r="O170" s="71">
        <v>1870</v>
      </c>
      <c r="P170" s="71">
        <v>674.75</v>
      </c>
      <c r="Q170" s="71">
        <v>18330</v>
      </c>
      <c r="R170" s="71">
        <v>0</v>
      </c>
      <c r="S170" s="71">
        <v>5300</v>
      </c>
      <c r="T170" s="71">
        <v>20.059999999999999</v>
      </c>
    </row>
    <row r="171" spans="8:20">
      <c r="H171" s="51">
        <v>40415</v>
      </c>
      <c r="I171" s="71">
        <v>3745</v>
      </c>
      <c r="J171" s="71">
        <v>1004.25</v>
      </c>
      <c r="K171" s="71">
        <v>3089</v>
      </c>
      <c r="L171" s="71">
        <v>299.7</v>
      </c>
      <c r="M171" s="71">
        <v>2017</v>
      </c>
      <c r="N171" s="71">
        <v>407.75</v>
      </c>
      <c r="O171" s="71">
        <v>1870</v>
      </c>
      <c r="P171" s="71">
        <v>654.5</v>
      </c>
      <c r="Q171" s="71">
        <v>18295</v>
      </c>
      <c r="R171" s="71">
        <v>0</v>
      </c>
      <c r="S171" s="71">
        <v>5327</v>
      </c>
      <c r="T171" s="71">
        <v>19.850000000000001</v>
      </c>
    </row>
    <row r="172" spans="8:20">
      <c r="H172" s="51">
        <v>40416</v>
      </c>
      <c r="I172" s="71">
        <v>3763</v>
      </c>
      <c r="J172" s="71">
        <v>1014.5</v>
      </c>
      <c r="K172" s="71">
        <v>3110</v>
      </c>
      <c r="L172" s="71">
        <v>306.3</v>
      </c>
      <c r="M172" s="71">
        <v>2007</v>
      </c>
      <c r="N172" s="71">
        <v>418.5</v>
      </c>
      <c r="O172" s="71">
        <v>1866</v>
      </c>
      <c r="P172" s="71">
        <v>661</v>
      </c>
      <c r="Q172" s="71">
        <v>18280</v>
      </c>
      <c r="R172" s="71">
        <v>0</v>
      </c>
      <c r="S172" s="71">
        <v>5319</v>
      </c>
      <c r="T172" s="71">
        <v>19.260000000000002</v>
      </c>
    </row>
    <row r="173" spans="8:20">
      <c r="H173" s="51">
        <v>40417</v>
      </c>
      <c r="I173" s="71">
        <v>3785</v>
      </c>
      <c r="J173" s="71">
        <v>1022.75</v>
      </c>
      <c r="K173" s="71">
        <v>3134</v>
      </c>
      <c r="L173" s="71">
        <v>307.8</v>
      </c>
      <c r="M173" s="71">
        <v>2007</v>
      </c>
      <c r="N173" s="71">
        <v>420.75</v>
      </c>
      <c r="O173" s="71">
        <v>1871</v>
      </c>
      <c r="P173" s="71">
        <v>660.25</v>
      </c>
      <c r="Q173" s="71">
        <v>18410</v>
      </c>
      <c r="R173" s="71">
        <v>0</v>
      </c>
      <c r="S173" s="71">
        <v>5334</v>
      </c>
      <c r="T173" s="71">
        <v>19.95</v>
      </c>
    </row>
    <row r="174" spans="8:20">
      <c r="H174" s="51">
        <v>40420</v>
      </c>
      <c r="I174" s="71">
        <v>3789</v>
      </c>
      <c r="J174" s="71">
        <v>1005.75</v>
      </c>
      <c r="K174" s="71">
        <v>3125</v>
      </c>
      <c r="L174" s="71">
        <v>307.60000000000002</v>
      </c>
      <c r="M174" s="71">
        <v>2020</v>
      </c>
      <c r="N174" s="71">
        <v>420.75</v>
      </c>
      <c r="O174" s="71">
        <v>1870</v>
      </c>
      <c r="P174" s="71">
        <v>667.5</v>
      </c>
      <c r="Q174" s="71">
        <v>18470</v>
      </c>
      <c r="R174" s="71">
        <v>0</v>
      </c>
      <c r="S174" s="71">
        <v>5437</v>
      </c>
      <c r="T174" s="71">
        <v>19.8</v>
      </c>
    </row>
    <row r="175" spans="8:20">
      <c r="H175" s="51">
        <v>40421</v>
      </c>
      <c r="I175" s="71">
        <v>3728</v>
      </c>
      <c r="J175" s="71">
        <v>1011.75</v>
      </c>
      <c r="K175" s="71">
        <v>3138</v>
      </c>
      <c r="L175" s="71">
        <v>304.2</v>
      </c>
      <c r="M175" s="71">
        <v>2040</v>
      </c>
      <c r="N175" s="71">
        <v>427.75</v>
      </c>
      <c r="O175" s="71">
        <v>1872</v>
      </c>
      <c r="P175" s="71">
        <v>659.25</v>
      </c>
      <c r="Q175" s="71">
        <v>18630</v>
      </c>
      <c r="R175" s="71">
        <v>0</v>
      </c>
      <c r="S175" s="71">
        <v>5456</v>
      </c>
      <c r="T175" s="71">
        <v>19.760000000000002</v>
      </c>
    </row>
    <row r="176" spans="8:20">
      <c r="H176" s="51">
        <v>40422</v>
      </c>
      <c r="I176" s="71">
        <v>3721</v>
      </c>
      <c r="J176" s="71">
        <v>1007.25</v>
      </c>
      <c r="K176" s="71">
        <v>3098</v>
      </c>
      <c r="L176" s="71">
        <v>301.89999999999998</v>
      </c>
      <c r="M176" s="71">
        <v>2005</v>
      </c>
      <c r="N176" s="71">
        <v>432.25</v>
      </c>
      <c r="O176" s="71">
        <v>0</v>
      </c>
      <c r="P176" s="71">
        <v>675.75</v>
      </c>
      <c r="Q176" s="71">
        <v>18600</v>
      </c>
      <c r="R176" s="71">
        <v>0</v>
      </c>
      <c r="S176" s="71">
        <v>5468</v>
      </c>
      <c r="T176" s="71">
        <v>20.399999999999999</v>
      </c>
    </row>
    <row r="177" spans="8:20">
      <c r="H177" s="51">
        <v>40423</v>
      </c>
      <c r="I177" s="71">
        <v>3727</v>
      </c>
      <c r="J177" s="71">
        <v>1013.75</v>
      </c>
      <c r="K177" s="71">
        <v>3150</v>
      </c>
      <c r="L177" s="71">
        <v>302.2</v>
      </c>
      <c r="M177" s="71">
        <v>1985</v>
      </c>
      <c r="N177" s="71">
        <v>432.5</v>
      </c>
      <c r="O177" s="71">
        <v>1929</v>
      </c>
      <c r="P177" s="71">
        <v>685.5</v>
      </c>
      <c r="Q177" s="71">
        <v>18515</v>
      </c>
      <c r="R177" s="71">
        <v>0</v>
      </c>
      <c r="S177" s="71">
        <v>5489</v>
      </c>
      <c r="T177" s="71">
        <v>20.71</v>
      </c>
    </row>
    <row r="178" spans="8:20">
      <c r="H178" s="51">
        <v>40424</v>
      </c>
      <c r="I178" s="71">
        <v>3776</v>
      </c>
      <c r="J178" s="71">
        <v>1029.5</v>
      </c>
      <c r="K178" s="71">
        <v>3150</v>
      </c>
      <c r="L178" s="71">
        <v>308.2</v>
      </c>
      <c r="M178" s="71">
        <v>1978</v>
      </c>
      <c r="N178" s="71">
        <v>450.25</v>
      </c>
      <c r="O178" s="71">
        <v>0</v>
      </c>
      <c r="P178" s="71">
        <v>709</v>
      </c>
      <c r="Q178" s="71">
        <v>18540</v>
      </c>
      <c r="R178" s="71">
        <v>0</v>
      </c>
      <c r="S178" s="71">
        <v>5462</v>
      </c>
      <c r="T178" s="71">
        <v>20.71</v>
      </c>
    </row>
    <row r="179" spans="8:20">
      <c r="H179" s="51">
        <v>40427</v>
      </c>
      <c r="I179" s="71">
        <v>3795</v>
      </c>
      <c r="J179" s="71">
        <v>0</v>
      </c>
      <c r="K179" s="71">
        <v>3250</v>
      </c>
      <c r="L179" s="71">
        <v>0</v>
      </c>
      <c r="M179" s="71">
        <v>1975</v>
      </c>
      <c r="N179" s="71">
        <v>0</v>
      </c>
      <c r="O179" s="71">
        <v>1930</v>
      </c>
      <c r="P179" s="71">
        <v>0</v>
      </c>
      <c r="Q179" s="71">
        <v>18800</v>
      </c>
      <c r="R179" s="71">
        <v>0</v>
      </c>
      <c r="S179" s="71">
        <v>5488</v>
      </c>
      <c r="T179" s="71">
        <v>0</v>
      </c>
    </row>
    <row r="180" spans="8:20">
      <c r="H180" s="51">
        <v>40428</v>
      </c>
      <c r="I180" s="71">
        <v>3786</v>
      </c>
      <c r="J180" s="71">
        <v>1041</v>
      </c>
      <c r="K180" s="71">
        <v>3280</v>
      </c>
      <c r="L180" s="71">
        <v>308.7</v>
      </c>
      <c r="M180" s="71">
        <v>1970</v>
      </c>
      <c r="N180" s="71">
        <v>450</v>
      </c>
      <c r="O180" s="71">
        <v>0</v>
      </c>
      <c r="P180" s="71">
        <v>701</v>
      </c>
      <c r="Q180" s="71">
        <v>18710</v>
      </c>
      <c r="R180" s="71">
        <v>94</v>
      </c>
      <c r="S180" s="71">
        <v>5496</v>
      </c>
      <c r="T180" s="71">
        <v>21.47</v>
      </c>
    </row>
    <row r="181" spans="8:20">
      <c r="H181" s="51">
        <v>40429</v>
      </c>
      <c r="I181" s="71">
        <v>3800</v>
      </c>
      <c r="J181" s="71">
        <v>1030.75</v>
      </c>
      <c r="K181" s="71">
        <v>3320</v>
      </c>
      <c r="L181" s="71">
        <v>307.3</v>
      </c>
      <c r="M181" s="71">
        <v>1972</v>
      </c>
      <c r="N181" s="71">
        <v>445.75</v>
      </c>
      <c r="O181" s="71">
        <v>1987</v>
      </c>
      <c r="P181" s="71">
        <v>680.75</v>
      </c>
      <c r="Q181" s="71">
        <v>18500</v>
      </c>
      <c r="R181" s="71">
        <v>0</v>
      </c>
      <c r="S181" s="71">
        <v>5490</v>
      </c>
      <c r="T181" s="71">
        <v>21.4</v>
      </c>
    </row>
    <row r="182" spans="8:20">
      <c r="H182" s="51">
        <v>40430</v>
      </c>
      <c r="I182" s="71">
        <v>3795</v>
      </c>
      <c r="J182" s="71">
        <v>1037.25</v>
      </c>
      <c r="K182" s="71">
        <v>3330</v>
      </c>
      <c r="L182" s="71">
        <v>305.5</v>
      </c>
      <c r="M182" s="71">
        <v>1972</v>
      </c>
      <c r="N182" s="71">
        <v>456.25</v>
      </c>
      <c r="O182" s="71">
        <v>2046</v>
      </c>
      <c r="P182" s="71">
        <v>703.5</v>
      </c>
      <c r="Q182" s="71">
        <v>18560</v>
      </c>
      <c r="R182" s="71">
        <v>0</v>
      </c>
      <c r="S182" s="71">
        <v>5492</v>
      </c>
      <c r="T182" s="71">
        <v>22.52</v>
      </c>
    </row>
    <row r="183" spans="8:20">
      <c r="H183" s="51">
        <v>40431</v>
      </c>
      <c r="I183" s="71">
        <v>3795</v>
      </c>
      <c r="J183" s="71">
        <v>1024.5</v>
      </c>
      <c r="K183" s="71">
        <v>3330</v>
      </c>
      <c r="L183" s="71">
        <v>297.2</v>
      </c>
      <c r="M183" s="71">
        <v>1970</v>
      </c>
      <c r="N183" s="71">
        <v>464.25</v>
      </c>
      <c r="O183" s="71">
        <v>2046</v>
      </c>
      <c r="P183" s="71">
        <v>704</v>
      </c>
      <c r="Q183" s="71">
        <v>18800</v>
      </c>
      <c r="R183" s="71">
        <v>0</v>
      </c>
      <c r="S183" s="71">
        <v>5547</v>
      </c>
      <c r="T183" s="71">
        <v>22.6</v>
      </c>
    </row>
    <row r="184" spans="8:20">
      <c r="H184" s="51">
        <v>40434</v>
      </c>
      <c r="I184" s="71">
        <v>3772</v>
      </c>
      <c r="J184" s="71">
        <v>1026.75</v>
      </c>
      <c r="K184" s="71">
        <v>3330</v>
      </c>
      <c r="L184" s="71">
        <v>296.8</v>
      </c>
      <c r="M184" s="71">
        <v>1970</v>
      </c>
      <c r="N184" s="71">
        <v>468.5</v>
      </c>
      <c r="O184" s="71">
        <v>0</v>
      </c>
      <c r="P184" s="71">
        <v>714.25</v>
      </c>
      <c r="Q184" s="71">
        <v>19200</v>
      </c>
      <c r="R184" s="71">
        <v>0</v>
      </c>
      <c r="S184" s="71">
        <v>5573</v>
      </c>
      <c r="T184" s="71">
        <v>23.5</v>
      </c>
    </row>
    <row r="185" spans="8:20">
      <c r="H185" s="51">
        <v>40435</v>
      </c>
      <c r="I185" s="71">
        <v>3772</v>
      </c>
      <c r="J185" s="71">
        <v>1024.75</v>
      </c>
      <c r="K185" s="71">
        <v>3131</v>
      </c>
      <c r="L185" s="71">
        <v>290</v>
      </c>
      <c r="M185" s="71">
        <v>1970</v>
      </c>
      <c r="N185" s="71">
        <v>476.75</v>
      </c>
      <c r="O185" s="71">
        <v>0</v>
      </c>
      <c r="P185" s="71">
        <v>705</v>
      </c>
      <c r="Q185" s="71">
        <v>19500</v>
      </c>
      <c r="R185" s="71">
        <v>0</v>
      </c>
      <c r="S185" s="71">
        <v>5589</v>
      </c>
      <c r="T185" s="71">
        <v>24.3</v>
      </c>
    </row>
    <row r="186" spans="8:20">
      <c r="H186" s="51">
        <v>40436</v>
      </c>
      <c r="I186" s="71">
        <v>3804</v>
      </c>
      <c r="J186" s="71">
        <v>1043.25</v>
      </c>
      <c r="K186" s="71">
        <v>3185</v>
      </c>
      <c r="L186" s="71">
        <v>294.5</v>
      </c>
      <c r="M186" s="71">
        <v>1988</v>
      </c>
      <c r="N186" s="71">
        <v>495.75</v>
      </c>
      <c r="O186" s="71">
        <v>0</v>
      </c>
      <c r="P186" s="71">
        <v>732</v>
      </c>
      <c r="Q186" s="71">
        <v>19720</v>
      </c>
      <c r="R186" s="71">
        <v>0</v>
      </c>
      <c r="S186" s="71">
        <v>5685</v>
      </c>
      <c r="T186" s="71">
        <v>23.68</v>
      </c>
    </row>
    <row r="187" spans="8:20">
      <c r="H187" s="51">
        <v>40437</v>
      </c>
      <c r="I187" s="71">
        <v>3815</v>
      </c>
      <c r="J187" s="71">
        <v>1047.25</v>
      </c>
      <c r="K187" s="71">
        <v>3215</v>
      </c>
      <c r="L187" s="71">
        <v>293.10000000000002</v>
      </c>
      <c r="M187" s="71">
        <v>1987</v>
      </c>
      <c r="N187" s="71">
        <v>502.75</v>
      </c>
      <c r="O187" s="71">
        <v>0</v>
      </c>
      <c r="P187" s="71">
        <v>728</v>
      </c>
      <c r="Q187" s="71">
        <v>19610</v>
      </c>
      <c r="R187" s="71">
        <v>0</v>
      </c>
      <c r="S187" s="71">
        <v>5700</v>
      </c>
      <c r="T187" s="71">
        <v>24.38</v>
      </c>
    </row>
    <row r="188" spans="8:20">
      <c r="H188" s="51">
        <v>40438</v>
      </c>
      <c r="I188" s="71">
        <v>3815</v>
      </c>
      <c r="J188" s="71">
        <v>1069.5</v>
      </c>
      <c r="K188" s="71">
        <v>3239</v>
      </c>
      <c r="L188" s="71">
        <v>304.7</v>
      </c>
      <c r="M188" s="71">
        <v>1991</v>
      </c>
      <c r="N188" s="71">
        <v>512.75</v>
      </c>
      <c r="O188" s="71">
        <v>0</v>
      </c>
      <c r="P188" s="71">
        <v>738</v>
      </c>
      <c r="Q188" s="71">
        <v>20035</v>
      </c>
      <c r="R188" s="71">
        <v>0</v>
      </c>
      <c r="S188" s="71">
        <v>5744</v>
      </c>
      <c r="T188" s="71">
        <v>24.78</v>
      </c>
    </row>
    <row r="189" spans="8:20">
      <c r="H189" s="51">
        <v>40441</v>
      </c>
      <c r="I189" s="71">
        <v>3880</v>
      </c>
      <c r="J189" s="71">
        <v>1092</v>
      </c>
      <c r="K189" s="71">
        <v>3367</v>
      </c>
      <c r="L189" s="71">
        <v>306.10000000000002</v>
      </c>
      <c r="M189" s="71">
        <v>2022</v>
      </c>
      <c r="N189" s="71">
        <v>507</v>
      </c>
      <c r="O189" s="71">
        <v>2130</v>
      </c>
      <c r="P189" s="71">
        <v>730.25</v>
      </c>
      <c r="Q189" s="71">
        <v>20725</v>
      </c>
      <c r="R189" s="71">
        <v>0</v>
      </c>
      <c r="S189" s="71">
        <v>5763</v>
      </c>
      <c r="T189" s="71">
        <v>24.38</v>
      </c>
    </row>
    <row r="190" spans="8:20">
      <c r="H190" s="51">
        <v>40442</v>
      </c>
      <c r="I190" s="71">
        <v>3806</v>
      </c>
      <c r="J190" s="71">
        <v>1084.5</v>
      </c>
      <c r="K190" s="71">
        <v>3400</v>
      </c>
      <c r="L190" s="71">
        <v>303.5</v>
      </c>
      <c r="M190" s="71">
        <v>1998</v>
      </c>
      <c r="N190" s="71">
        <v>508</v>
      </c>
      <c r="O190" s="71">
        <v>2134</v>
      </c>
      <c r="P190" s="71">
        <v>722.25</v>
      </c>
      <c r="Q190" s="71">
        <v>21930</v>
      </c>
      <c r="R190" s="71">
        <v>0</v>
      </c>
      <c r="S190" s="71">
        <v>5707</v>
      </c>
      <c r="T190" s="71">
        <v>23.79</v>
      </c>
    </row>
    <row r="191" spans="8:20">
      <c r="H191" s="51">
        <v>40443</v>
      </c>
      <c r="I191" s="71">
        <v>0</v>
      </c>
      <c r="J191" s="71">
        <v>1093.5</v>
      </c>
      <c r="K191" s="71">
        <v>0</v>
      </c>
      <c r="L191" s="71">
        <v>306.2</v>
      </c>
      <c r="M191" s="71">
        <v>0</v>
      </c>
      <c r="N191" s="71">
        <v>501.25</v>
      </c>
      <c r="O191" s="71">
        <v>0</v>
      </c>
      <c r="P191" s="71">
        <v>709.25</v>
      </c>
      <c r="Q191" s="71">
        <v>0</v>
      </c>
      <c r="R191" s="71">
        <v>0</v>
      </c>
      <c r="S191" s="71">
        <v>0</v>
      </c>
      <c r="T191" s="71">
        <v>24.27</v>
      </c>
    </row>
    <row r="192" spans="8:20">
      <c r="H192" s="51">
        <v>40444</v>
      </c>
      <c r="I192" s="71">
        <v>0</v>
      </c>
      <c r="J192" s="71">
        <v>1094.25</v>
      </c>
      <c r="K192" s="71">
        <v>0</v>
      </c>
      <c r="L192" s="71">
        <v>305.5</v>
      </c>
      <c r="M192" s="71">
        <v>0</v>
      </c>
      <c r="N192" s="71">
        <v>498.5</v>
      </c>
      <c r="O192" s="71">
        <v>0</v>
      </c>
      <c r="P192" s="71">
        <v>701.25</v>
      </c>
      <c r="Q192" s="71">
        <v>0</v>
      </c>
      <c r="R192" s="71">
        <v>97.8</v>
      </c>
      <c r="S192" s="71">
        <v>0</v>
      </c>
      <c r="T192" s="71">
        <v>24.62</v>
      </c>
    </row>
    <row r="193" spans="8:20">
      <c r="H193" s="51">
        <v>40445</v>
      </c>
      <c r="I193" s="71">
        <v>0</v>
      </c>
      <c r="J193" s="71">
        <v>1124.25</v>
      </c>
      <c r="K193" s="71">
        <v>0</v>
      </c>
      <c r="L193" s="71">
        <v>313.2</v>
      </c>
      <c r="M193" s="71">
        <v>0</v>
      </c>
      <c r="N193" s="71">
        <v>521.5</v>
      </c>
      <c r="O193" s="71">
        <v>0</v>
      </c>
      <c r="P193" s="71">
        <v>720</v>
      </c>
      <c r="Q193" s="71">
        <v>0</v>
      </c>
      <c r="R193" s="71">
        <v>97.5</v>
      </c>
      <c r="S193" s="71">
        <v>0</v>
      </c>
      <c r="T193" s="71">
        <v>25.4</v>
      </c>
    </row>
    <row r="194" spans="8:20">
      <c r="H194" s="51">
        <v>40448</v>
      </c>
      <c r="I194" s="71">
        <v>3905</v>
      </c>
      <c r="J194" s="71">
        <v>1129</v>
      </c>
      <c r="K194" s="71">
        <v>3505</v>
      </c>
      <c r="L194" s="71">
        <v>311.39999999999998</v>
      </c>
      <c r="M194" s="71">
        <v>1990</v>
      </c>
      <c r="N194" s="71">
        <v>512</v>
      </c>
      <c r="O194" s="71">
        <v>2115</v>
      </c>
      <c r="P194" s="71">
        <v>705</v>
      </c>
      <c r="Q194" s="71">
        <v>22830</v>
      </c>
      <c r="R194" s="71">
        <v>105.8</v>
      </c>
      <c r="S194" s="71">
        <v>5717</v>
      </c>
      <c r="T194" s="71">
        <v>26.13</v>
      </c>
    </row>
    <row r="195" spans="8:20">
      <c r="H195" s="51">
        <v>40449</v>
      </c>
      <c r="I195" s="71">
        <v>3914</v>
      </c>
      <c r="J195" s="71">
        <v>1102.75</v>
      </c>
      <c r="K195" s="71">
        <v>3500</v>
      </c>
      <c r="L195" s="71">
        <v>303.5</v>
      </c>
      <c r="M195" s="71">
        <v>1994</v>
      </c>
      <c r="N195" s="71">
        <v>498.5</v>
      </c>
      <c r="O195" s="71">
        <v>2115</v>
      </c>
      <c r="P195" s="71">
        <v>686.25</v>
      </c>
      <c r="Q195" s="71">
        <v>23370</v>
      </c>
      <c r="R195" s="71">
        <v>103.5</v>
      </c>
      <c r="S195" s="71">
        <v>5739</v>
      </c>
      <c r="T195" s="71">
        <v>26.83</v>
      </c>
    </row>
    <row r="196" spans="8:20">
      <c r="H196" s="51">
        <v>40450</v>
      </c>
      <c r="I196" s="71">
        <v>3866</v>
      </c>
      <c r="J196" s="71">
        <v>1104.25</v>
      </c>
      <c r="K196" s="71">
        <v>3428</v>
      </c>
      <c r="L196" s="71">
        <v>302.5</v>
      </c>
      <c r="M196" s="71">
        <v>1987</v>
      </c>
      <c r="N196" s="71">
        <v>504.5</v>
      </c>
      <c r="O196" s="71">
        <v>2125</v>
      </c>
      <c r="P196" s="71">
        <v>682.5</v>
      </c>
      <c r="Q196" s="71">
        <v>22500</v>
      </c>
      <c r="R196" s="71">
        <v>101.6</v>
      </c>
      <c r="S196" s="71">
        <v>5700</v>
      </c>
      <c r="T196" s="71">
        <v>26.71</v>
      </c>
    </row>
    <row r="197" spans="8:20">
      <c r="H197" s="51">
        <v>40451</v>
      </c>
      <c r="I197" s="71">
        <v>3880</v>
      </c>
      <c r="J197" s="71">
        <v>1102</v>
      </c>
      <c r="K197" s="71">
        <v>3500</v>
      </c>
      <c r="L197" s="71">
        <v>302.10000000000002</v>
      </c>
      <c r="M197" s="71">
        <v>1974</v>
      </c>
      <c r="N197" s="71">
        <v>487.5</v>
      </c>
      <c r="O197" s="71">
        <v>2130</v>
      </c>
      <c r="P197" s="71">
        <v>674.75</v>
      </c>
      <c r="Q197" s="71">
        <v>22615</v>
      </c>
      <c r="R197" s="71">
        <v>102.3</v>
      </c>
      <c r="S197" s="71">
        <v>5710</v>
      </c>
      <c r="T197" s="71">
        <v>25</v>
      </c>
    </row>
    <row r="198" spans="8:20">
      <c r="H198" s="51">
        <v>40452</v>
      </c>
      <c r="I198" s="71">
        <v>0</v>
      </c>
      <c r="J198" s="71">
        <v>1056</v>
      </c>
      <c r="K198" s="71">
        <v>0</v>
      </c>
      <c r="L198" s="71">
        <v>285.7</v>
      </c>
      <c r="M198" s="71">
        <v>0</v>
      </c>
      <c r="N198" s="71">
        <v>466.5</v>
      </c>
      <c r="O198" s="71">
        <v>0</v>
      </c>
      <c r="P198" s="71">
        <v>653.75</v>
      </c>
      <c r="Q198" s="71">
        <v>0</v>
      </c>
      <c r="R198" s="71">
        <v>95.6</v>
      </c>
      <c r="S198" s="71">
        <v>0</v>
      </c>
      <c r="T198" s="71">
        <v>23.32</v>
      </c>
    </row>
    <row r="199" spans="8:20">
      <c r="H199" s="51">
        <v>40455</v>
      </c>
      <c r="I199" s="71">
        <v>0</v>
      </c>
      <c r="J199" s="71">
        <v>1053.75</v>
      </c>
      <c r="K199" s="71">
        <v>0</v>
      </c>
      <c r="L199" s="71">
        <v>288</v>
      </c>
      <c r="M199" s="71">
        <v>0</v>
      </c>
      <c r="N199" s="71">
        <v>471.5</v>
      </c>
      <c r="O199" s="71">
        <v>0</v>
      </c>
      <c r="P199" s="71">
        <v>646</v>
      </c>
      <c r="Q199" s="71">
        <v>0</v>
      </c>
      <c r="R199" s="71">
        <v>97.4</v>
      </c>
      <c r="S199" s="71">
        <v>0</v>
      </c>
      <c r="T199" s="71">
        <v>22.86</v>
      </c>
    </row>
    <row r="200" spans="8:20">
      <c r="H200" s="51">
        <v>40456</v>
      </c>
      <c r="I200" s="71">
        <v>0</v>
      </c>
      <c r="J200" s="71">
        <v>1071.25</v>
      </c>
      <c r="K200" s="71">
        <v>0</v>
      </c>
      <c r="L200" s="71">
        <v>294.89999999999998</v>
      </c>
      <c r="M200" s="71">
        <v>0</v>
      </c>
      <c r="N200" s="71">
        <v>493.5</v>
      </c>
      <c r="O200" s="71">
        <v>0</v>
      </c>
      <c r="P200" s="71">
        <v>669.5</v>
      </c>
      <c r="Q200" s="71">
        <v>0</v>
      </c>
      <c r="R200" s="71">
        <v>99</v>
      </c>
      <c r="S200" s="71">
        <v>0</v>
      </c>
      <c r="T200" s="71">
        <v>23.82</v>
      </c>
    </row>
    <row r="201" spans="8:20">
      <c r="H201" s="51">
        <v>40457</v>
      </c>
      <c r="I201" s="71">
        <v>0</v>
      </c>
      <c r="J201" s="71">
        <v>1066</v>
      </c>
      <c r="K201" s="71">
        <v>0</v>
      </c>
      <c r="L201" s="71">
        <v>291.60000000000002</v>
      </c>
      <c r="M201" s="71">
        <v>0</v>
      </c>
      <c r="N201" s="71">
        <v>490.75</v>
      </c>
      <c r="O201" s="71">
        <v>0</v>
      </c>
      <c r="P201" s="71">
        <v>661.25</v>
      </c>
      <c r="Q201" s="71">
        <v>0</v>
      </c>
      <c r="R201" s="71">
        <v>0</v>
      </c>
      <c r="S201" s="71">
        <v>0</v>
      </c>
      <c r="T201" s="71">
        <v>23.45</v>
      </c>
    </row>
    <row r="202" spans="8:20">
      <c r="H202" s="51">
        <v>40458</v>
      </c>
      <c r="I202" s="71">
        <v>0</v>
      </c>
      <c r="J202" s="71">
        <v>1079.75</v>
      </c>
      <c r="K202" s="71">
        <v>0</v>
      </c>
      <c r="L202" s="71">
        <v>292</v>
      </c>
      <c r="M202" s="71">
        <v>0</v>
      </c>
      <c r="N202" s="71">
        <v>502.5</v>
      </c>
      <c r="O202" s="71">
        <v>0</v>
      </c>
      <c r="P202" s="71">
        <v>665.5</v>
      </c>
      <c r="Q202" s="71">
        <v>0</v>
      </c>
      <c r="R202" s="71">
        <v>106.6</v>
      </c>
      <c r="S202" s="71">
        <v>0</v>
      </c>
      <c r="T202" s="71">
        <v>25.23</v>
      </c>
    </row>
    <row r="203" spans="8:20">
      <c r="H203" s="51">
        <v>40459</v>
      </c>
      <c r="I203" s="71">
        <v>3860</v>
      </c>
      <c r="J203" s="71">
        <v>1135</v>
      </c>
      <c r="K203" s="71">
        <v>3386</v>
      </c>
      <c r="L203" s="71">
        <v>317</v>
      </c>
      <c r="M203" s="71">
        <v>1989</v>
      </c>
      <c r="N203" s="71">
        <v>528.25</v>
      </c>
      <c r="O203" s="71">
        <v>0</v>
      </c>
      <c r="P203" s="71">
        <v>719.25</v>
      </c>
      <c r="Q203" s="71">
        <v>23350</v>
      </c>
      <c r="R203" s="71">
        <v>107</v>
      </c>
      <c r="S203" s="71">
        <v>5745</v>
      </c>
      <c r="T203" s="71">
        <v>26.2</v>
      </c>
    </row>
    <row r="204" spans="8:20">
      <c r="H204" s="51">
        <v>40462</v>
      </c>
      <c r="I204" s="71">
        <v>4037</v>
      </c>
      <c r="J204" s="71">
        <v>1168.75</v>
      </c>
      <c r="K204" s="71">
        <v>3551</v>
      </c>
      <c r="L204" s="71">
        <v>323.10000000000002</v>
      </c>
      <c r="M204" s="71">
        <v>2038</v>
      </c>
      <c r="N204" s="71">
        <v>561.25</v>
      </c>
      <c r="O204" s="71">
        <v>2131</v>
      </c>
      <c r="P204" s="71">
        <v>712</v>
      </c>
      <c r="Q204" s="71">
        <v>25390</v>
      </c>
      <c r="R204" s="71">
        <v>111</v>
      </c>
      <c r="S204" s="71">
        <v>5940</v>
      </c>
      <c r="T204" s="71">
        <v>26.64</v>
      </c>
    </row>
    <row r="205" spans="8:20">
      <c r="H205" s="51">
        <v>40463</v>
      </c>
      <c r="I205" s="71">
        <v>4000</v>
      </c>
      <c r="J205" s="71">
        <v>1174.5</v>
      </c>
      <c r="K205" s="71">
        <v>3500</v>
      </c>
      <c r="L205" s="71">
        <v>329.4</v>
      </c>
      <c r="M205" s="71">
        <v>1986</v>
      </c>
      <c r="N205" s="71">
        <v>576.5</v>
      </c>
      <c r="O205" s="71">
        <v>2121</v>
      </c>
      <c r="P205" s="71">
        <v>710</v>
      </c>
      <c r="Q205" s="71">
        <v>25350</v>
      </c>
      <c r="R205" s="71">
        <v>109.5</v>
      </c>
      <c r="S205" s="71">
        <v>5918</v>
      </c>
      <c r="T205" s="71">
        <v>27.64</v>
      </c>
    </row>
    <row r="206" spans="8:20">
      <c r="H206" s="51">
        <v>40464</v>
      </c>
      <c r="I206" s="71">
        <v>4020</v>
      </c>
      <c r="J206" s="71">
        <v>1189</v>
      </c>
      <c r="K206" s="71">
        <v>3524</v>
      </c>
      <c r="L206" s="71">
        <v>325.2</v>
      </c>
      <c r="M206" s="71">
        <v>1986</v>
      </c>
      <c r="N206" s="71">
        <v>575</v>
      </c>
      <c r="O206" s="71">
        <v>2101</v>
      </c>
      <c r="P206" s="71">
        <v>710.25</v>
      </c>
      <c r="Q206" s="71">
        <v>25380</v>
      </c>
      <c r="R206" s="71">
        <v>112.1</v>
      </c>
      <c r="S206" s="71">
        <v>5940</v>
      </c>
      <c r="T206" s="71">
        <v>27.43</v>
      </c>
    </row>
    <row r="207" spans="8:20">
      <c r="H207" s="51">
        <v>40465</v>
      </c>
      <c r="I207" s="71">
        <v>4001</v>
      </c>
      <c r="J207" s="71">
        <v>1203</v>
      </c>
      <c r="K207" s="71">
        <v>3580</v>
      </c>
      <c r="L207" s="71">
        <v>325.5</v>
      </c>
      <c r="M207" s="71">
        <v>1989</v>
      </c>
      <c r="N207" s="71">
        <v>572</v>
      </c>
      <c r="O207" s="71">
        <v>2097</v>
      </c>
      <c r="P207" s="71">
        <v>705.75</v>
      </c>
      <c r="Q207" s="71">
        <v>26395</v>
      </c>
      <c r="R207" s="71">
        <v>118</v>
      </c>
      <c r="S207" s="71">
        <v>6072</v>
      </c>
      <c r="T207" s="71">
        <v>27.78</v>
      </c>
    </row>
    <row r="208" spans="8:20">
      <c r="H208" s="51">
        <v>40466</v>
      </c>
      <c r="I208" s="71">
        <v>4029</v>
      </c>
      <c r="J208" s="71">
        <v>1184.75</v>
      </c>
      <c r="K208" s="71">
        <v>3530</v>
      </c>
      <c r="L208" s="71">
        <v>328.2</v>
      </c>
      <c r="M208" s="71">
        <v>1997</v>
      </c>
      <c r="N208" s="71">
        <v>562.25</v>
      </c>
      <c r="O208" s="71">
        <v>2129</v>
      </c>
      <c r="P208" s="71">
        <v>703</v>
      </c>
      <c r="Q208" s="71">
        <v>26010</v>
      </c>
      <c r="R208" s="71">
        <v>110</v>
      </c>
      <c r="S208" s="71">
        <v>6166</v>
      </c>
      <c r="T208" s="71">
        <v>27.01</v>
      </c>
    </row>
    <row r="209" spans="8:20">
      <c r="H209" s="51">
        <v>40469</v>
      </c>
      <c r="I209" s="71">
        <v>3987</v>
      </c>
      <c r="J209" s="71">
        <v>1190</v>
      </c>
      <c r="K209" s="71">
        <v>3500</v>
      </c>
      <c r="L209" s="71">
        <v>328.3</v>
      </c>
      <c r="M209" s="71">
        <v>1987</v>
      </c>
      <c r="N209" s="71">
        <v>560.25</v>
      </c>
      <c r="O209" s="71">
        <v>2125</v>
      </c>
      <c r="P209" s="71">
        <v>696</v>
      </c>
      <c r="Q209" s="71">
        <v>25960</v>
      </c>
      <c r="R209" s="71">
        <v>112.5</v>
      </c>
      <c r="S209" s="71">
        <v>6133</v>
      </c>
      <c r="T209" s="71">
        <v>27.47</v>
      </c>
    </row>
    <row r="210" spans="8:20">
      <c r="H210" s="51">
        <v>40470</v>
      </c>
      <c r="I210" s="71">
        <v>3992</v>
      </c>
      <c r="J210" s="71">
        <v>1189.25</v>
      </c>
      <c r="K210" s="71">
        <v>3505</v>
      </c>
      <c r="L210" s="71">
        <v>328.2</v>
      </c>
      <c r="M210" s="71">
        <v>1985</v>
      </c>
      <c r="N210" s="71">
        <v>550.5</v>
      </c>
      <c r="O210" s="71">
        <v>2137</v>
      </c>
      <c r="P210" s="71">
        <v>676.75</v>
      </c>
      <c r="Q210" s="71">
        <v>25800</v>
      </c>
      <c r="R210" s="71">
        <v>111.2</v>
      </c>
      <c r="S210" s="71">
        <v>6243</v>
      </c>
      <c r="T210" s="71">
        <v>28.06</v>
      </c>
    </row>
    <row r="211" spans="8:20">
      <c r="H211" s="51">
        <v>40471</v>
      </c>
      <c r="I211" s="71">
        <v>3961</v>
      </c>
      <c r="J211" s="71">
        <v>1215.75</v>
      </c>
      <c r="K211" s="71">
        <v>3495</v>
      </c>
      <c r="L211" s="71">
        <v>337.8</v>
      </c>
      <c r="M211" s="71">
        <v>1974</v>
      </c>
      <c r="N211" s="71">
        <v>572.25</v>
      </c>
      <c r="O211" s="71">
        <v>2133</v>
      </c>
      <c r="P211" s="71">
        <v>681.5</v>
      </c>
      <c r="Q211" s="71">
        <v>26200</v>
      </c>
      <c r="R211" s="71">
        <v>116</v>
      </c>
      <c r="S211" s="71">
        <v>6249</v>
      </c>
      <c r="T211" s="71">
        <v>28.85</v>
      </c>
    </row>
    <row r="212" spans="8:20">
      <c r="H212" s="51">
        <v>40472</v>
      </c>
      <c r="I212" s="71">
        <v>3996</v>
      </c>
      <c r="J212" s="71">
        <v>1210.25</v>
      </c>
      <c r="K212" s="71">
        <v>3499</v>
      </c>
      <c r="L212" s="71">
        <v>333.4</v>
      </c>
      <c r="M212" s="71">
        <v>1996</v>
      </c>
      <c r="N212" s="71">
        <v>568</v>
      </c>
      <c r="O212" s="71">
        <v>2190</v>
      </c>
      <c r="P212" s="71">
        <v>671</v>
      </c>
      <c r="Q212" s="71">
        <v>26750</v>
      </c>
      <c r="R212" s="71">
        <v>115.7</v>
      </c>
      <c r="S212" s="71">
        <v>6420</v>
      </c>
      <c r="T212" s="71">
        <v>28.47</v>
      </c>
    </row>
    <row r="213" spans="8:20">
      <c r="H213" s="51">
        <v>40473</v>
      </c>
      <c r="I213" s="71">
        <v>4008</v>
      </c>
      <c r="J213" s="71">
        <v>1199</v>
      </c>
      <c r="K213" s="71">
        <v>3500</v>
      </c>
      <c r="L213" s="71">
        <v>330.9</v>
      </c>
      <c r="M213" s="71">
        <v>2002</v>
      </c>
      <c r="N213" s="71">
        <v>559.75</v>
      </c>
      <c r="O213" s="71">
        <v>2223</v>
      </c>
      <c r="P213" s="71">
        <v>669.75</v>
      </c>
      <c r="Q213" s="71">
        <v>26560</v>
      </c>
      <c r="R213" s="71">
        <v>119.7</v>
      </c>
      <c r="S213" s="71">
        <v>6593</v>
      </c>
      <c r="T213" s="71">
        <v>28.14</v>
      </c>
    </row>
    <row r="214" spans="8:20">
      <c r="H214" s="51">
        <v>40476</v>
      </c>
      <c r="I214" s="71">
        <v>4078</v>
      </c>
      <c r="J214" s="71">
        <v>1211.5</v>
      </c>
      <c r="K214" s="71">
        <v>3495</v>
      </c>
      <c r="L214" s="71">
        <v>334.6</v>
      </c>
      <c r="M214" s="71">
        <v>2015</v>
      </c>
      <c r="N214" s="71">
        <v>564.5</v>
      </c>
      <c r="O214" s="71">
        <v>2176</v>
      </c>
      <c r="P214" s="71">
        <v>673.5</v>
      </c>
      <c r="Q214" s="71">
        <v>27945</v>
      </c>
      <c r="R214" s="71">
        <v>124.7</v>
      </c>
      <c r="S214" s="71">
        <v>6825</v>
      </c>
      <c r="T214" s="71">
        <v>28.56</v>
      </c>
    </row>
    <row r="215" spans="8:20">
      <c r="H215" s="51">
        <v>40477</v>
      </c>
      <c r="I215" s="71">
        <v>4022</v>
      </c>
      <c r="J215" s="71">
        <v>1208.75</v>
      </c>
      <c r="K215" s="71">
        <v>3480</v>
      </c>
      <c r="L215" s="71">
        <v>335.5</v>
      </c>
      <c r="M215" s="71">
        <v>2021</v>
      </c>
      <c r="N215" s="71">
        <v>566.75</v>
      </c>
      <c r="O215" s="71">
        <v>2139</v>
      </c>
      <c r="P215" s="71">
        <v>691</v>
      </c>
      <c r="Q215" s="71">
        <v>28650</v>
      </c>
      <c r="R215" s="71">
        <v>129.6</v>
      </c>
      <c r="S215" s="71">
        <v>7202</v>
      </c>
      <c r="T215" s="71">
        <v>27.91</v>
      </c>
    </row>
    <row r="216" spans="8:20">
      <c r="H216" s="51">
        <v>40478</v>
      </c>
      <c r="I216" s="71">
        <v>3982</v>
      </c>
      <c r="J216" s="71">
        <v>1223</v>
      </c>
      <c r="K216" s="71">
        <v>3420</v>
      </c>
      <c r="L216" s="71">
        <v>335.9</v>
      </c>
      <c r="M216" s="71">
        <v>2013</v>
      </c>
      <c r="N216" s="71">
        <v>575.75</v>
      </c>
      <c r="O216" s="71">
        <v>2050</v>
      </c>
      <c r="P216" s="71">
        <v>703.5</v>
      </c>
      <c r="Q216" s="71">
        <v>28735</v>
      </c>
      <c r="R216" s="71">
        <v>123.6</v>
      </c>
      <c r="S216" s="71">
        <v>7110</v>
      </c>
      <c r="T216" s="71">
        <v>28.94</v>
      </c>
    </row>
    <row r="217" spans="8:20">
      <c r="H217" s="51">
        <v>40479</v>
      </c>
      <c r="I217" s="71">
        <v>3983</v>
      </c>
      <c r="J217" s="71">
        <v>1219.75</v>
      </c>
      <c r="K217" s="71">
        <v>3400</v>
      </c>
      <c r="L217" s="71">
        <v>336.3</v>
      </c>
      <c r="M217" s="71">
        <v>2055</v>
      </c>
      <c r="N217" s="71">
        <v>577.25</v>
      </c>
      <c r="O217" s="71">
        <v>2004</v>
      </c>
      <c r="P217" s="71">
        <v>715.5</v>
      </c>
      <c r="Q217" s="71">
        <v>30340</v>
      </c>
      <c r="R217" s="71">
        <v>121.7</v>
      </c>
      <c r="S217" s="71">
        <v>7500</v>
      </c>
      <c r="T217" s="71">
        <v>28.7</v>
      </c>
    </row>
    <row r="218" spans="8:20">
      <c r="H218" s="51">
        <v>40480</v>
      </c>
      <c r="I218" s="71">
        <v>3935</v>
      </c>
      <c r="J218" s="71">
        <v>1222.25</v>
      </c>
      <c r="K218" s="71">
        <v>3350</v>
      </c>
      <c r="L218" s="71">
        <v>337.7</v>
      </c>
      <c r="M218" s="71">
        <v>2080</v>
      </c>
      <c r="N218" s="71">
        <v>581.75</v>
      </c>
      <c r="O218" s="71">
        <v>2020</v>
      </c>
      <c r="P218" s="71">
        <v>716.25</v>
      </c>
      <c r="Q218" s="71">
        <v>30100</v>
      </c>
      <c r="R218" s="71">
        <v>125.3</v>
      </c>
      <c r="S218" s="71">
        <v>7200</v>
      </c>
      <c r="T218" s="71">
        <v>29.17</v>
      </c>
    </row>
    <row r="219" spans="8:20">
      <c r="H219" s="51">
        <v>40483</v>
      </c>
      <c r="I219" s="71">
        <v>3990</v>
      </c>
      <c r="J219" s="71">
        <v>1230.25</v>
      </c>
      <c r="K219" s="71">
        <v>3376</v>
      </c>
      <c r="L219" s="71">
        <v>337.8</v>
      </c>
      <c r="M219" s="71">
        <v>2038</v>
      </c>
      <c r="N219" s="71">
        <v>581</v>
      </c>
      <c r="O219" s="71">
        <v>0</v>
      </c>
      <c r="P219" s="71">
        <v>706.75</v>
      </c>
      <c r="Q219" s="71">
        <v>31000</v>
      </c>
      <c r="R219" s="71">
        <v>129.30000000000001</v>
      </c>
      <c r="S219" s="71">
        <v>7200</v>
      </c>
      <c r="T219" s="71">
        <v>29.51</v>
      </c>
    </row>
    <row r="220" spans="8:20">
      <c r="H220" s="51">
        <v>40484</v>
      </c>
      <c r="I220" s="71">
        <v>4017</v>
      </c>
      <c r="J220" s="71">
        <v>1224.25</v>
      </c>
      <c r="K220" s="71">
        <v>3376</v>
      </c>
      <c r="L220" s="71">
        <v>337.7</v>
      </c>
      <c r="M220" s="71">
        <v>2038</v>
      </c>
      <c r="N220" s="71">
        <v>576</v>
      </c>
      <c r="O220" s="71">
        <v>2058</v>
      </c>
      <c r="P220" s="71">
        <v>696</v>
      </c>
      <c r="Q220" s="71">
        <v>30130</v>
      </c>
      <c r="R220" s="71">
        <v>134.30000000000001</v>
      </c>
      <c r="S220" s="71">
        <v>7270</v>
      </c>
      <c r="T220" s="71">
        <v>30.17</v>
      </c>
    </row>
    <row r="221" spans="8:20">
      <c r="H221" s="51">
        <v>40485</v>
      </c>
      <c r="I221" s="71">
        <v>4051</v>
      </c>
      <c r="J221" s="71">
        <v>1236.75</v>
      </c>
      <c r="K221" s="71">
        <v>3376</v>
      </c>
      <c r="L221" s="71">
        <v>338.9</v>
      </c>
      <c r="M221" s="71">
        <v>2038</v>
      </c>
      <c r="N221" s="71">
        <v>583</v>
      </c>
      <c r="O221" s="71">
        <v>0</v>
      </c>
      <c r="P221" s="71">
        <v>695.25</v>
      </c>
      <c r="Q221" s="71">
        <v>30545</v>
      </c>
      <c r="R221" s="71">
        <v>135.5</v>
      </c>
      <c r="S221" s="71">
        <v>0</v>
      </c>
      <c r="T221" s="71">
        <v>30.25</v>
      </c>
    </row>
    <row r="222" spans="8:20">
      <c r="H222" s="51">
        <v>40486</v>
      </c>
      <c r="I222" s="71">
        <v>4051</v>
      </c>
      <c r="J222" s="71">
        <v>1275.75</v>
      </c>
      <c r="K222" s="71">
        <v>3376</v>
      </c>
      <c r="L222" s="71">
        <v>348.2</v>
      </c>
      <c r="M222" s="71">
        <v>2038</v>
      </c>
      <c r="N222" s="71">
        <v>590</v>
      </c>
      <c r="O222" s="71">
        <v>0</v>
      </c>
      <c r="P222" s="71">
        <v>721.5</v>
      </c>
      <c r="Q222" s="71">
        <v>30995</v>
      </c>
      <c r="R222" s="71">
        <v>140.5</v>
      </c>
      <c r="S222" s="71">
        <v>0</v>
      </c>
      <c r="T222" s="71">
        <v>31.74</v>
      </c>
    </row>
    <row r="223" spans="8:20">
      <c r="H223" s="51">
        <v>40487</v>
      </c>
      <c r="I223" s="71">
        <v>4150</v>
      </c>
      <c r="J223" s="71">
        <v>1272</v>
      </c>
      <c r="K223" s="71">
        <v>3376</v>
      </c>
      <c r="L223" s="71">
        <v>348</v>
      </c>
      <c r="M223" s="71">
        <v>2100</v>
      </c>
      <c r="N223" s="71">
        <v>586.25</v>
      </c>
      <c r="O223" s="71">
        <v>0</v>
      </c>
      <c r="P223" s="71">
        <v>729.5</v>
      </c>
      <c r="Q223" s="71">
        <v>31000</v>
      </c>
      <c r="R223" s="71">
        <v>142.19999999999999</v>
      </c>
      <c r="S223" s="71">
        <v>7245</v>
      </c>
      <c r="T223" s="71">
        <v>31.69</v>
      </c>
    </row>
    <row r="224" spans="8:20">
      <c r="H224" s="51">
        <v>40490</v>
      </c>
      <c r="I224" s="71">
        <v>4150</v>
      </c>
      <c r="J224" s="71">
        <v>1270.25</v>
      </c>
      <c r="K224" s="71">
        <v>3376</v>
      </c>
      <c r="L224" s="71">
        <v>344.9</v>
      </c>
      <c r="M224" s="71">
        <v>2099</v>
      </c>
      <c r="N224" s="71">
        <v>590.75</v>
      </c>
      <c r="O224" s="71">
        <v>0</v>
      </c>
      <c r="P224" s="71">
        <v>743.5</v>
      </c>
      <c r="Q224" s="71">
        <v>32600</v>
      </c>
      <c r="R224" s="71">
        <v>146.19999999999999</v>
      </c>
      <c r="S224" s="71">
        <v>7236</v>
      </c>
      <c r="T224" s="71">
        <v>31.95</v>
      </c>
    </row>
    <row r="225" spans="8:20">
      <c r="H225" s="51">
        <v>40491</v>
      </c>
      <c r="I225" s="71">
        <v>4180</v>
      </c>
      <c r="J225" s="71">
        <v>1312.75</v>
      </c>
      <c r="K225" s="71">
        <v>3376</v>
      </c>
      <c r="L225" s="71">
        <v>362.3</v>
      </c>
      <c r="M225" s="71">
        <v>2099</v>
      </c>
      <c r="N225" s="71">
        <v>573</v>
      </c>
      <c r="O225" s="71">
        <v>0</v>
      </c>
      <c r="P225" s="71">
        <v>706.75</v>
      </c>
      <c r="Q225" s="71">
        <v>32610</v>
      </c>
      <c r="R225" s="71">
        <v>151.19999999999999</v>
      </c>
      <c r="S225" s="71">
        <v>7329</v>
      </c>
      <c r="T225" s="71">
        <v>33.1</v>
      </c>
    </row>
    <row r="226" spans="8:20">
      <c r="H226" s="51">
        <v>40492</v>
      </c>
      <c r="I226" s="71">
        <v>4176</v>
      </c>
      <c r="J226" s="71">
        <v>1324.5</v>
      </c>
      <c r="K226" s="71">
        <v>3376</v>
      </c>
      <c r="L226" s="71">
        <v>355.4</v>
      </c>
      <c r="M226" s="71">
        <v>2099</v>
      </c>
      <c r="N226" s="71">
        <v>572.5</v>
      </c>
      <c r="O226" s="71">
        <v>0</v>
      </c>
      <c r="P226" s="71">
        <v>715.75</v>
      </c>
      <c r="Q226" s="71">
        <v>32600</v>
      </c>
      <c r="R226" s="71">
        <v>145.69999999999999</v>
      </c>
      <c r="S226" s="71">
        <v>7336</v>
      </c>
      <c r="T226" s="71">
        <v>32.75</v>
      </c>
    </row>
    <row r="227" spans="8:20">
      <c r="H227" s="51">
        <v>40493</v>
      </c>
      <c r="I227" s="71">
        <v>4176</v>
      </c>
      <c r="J227" s="71">
        <v>1294.75</v>
      </c>
      <c r="K227" s="71">
        <v>3376</v>
      </c>
      <c r="L227" s="71">
        <v>358.1</v>
      </c>
      <c r="M227" s="71">
        <v>2099</v>
      </c>
      <c r="N227" s="71">
        <v>551.25</v>
      </c>
      <c r="O227" s="71">
        <v>0</v>
      </c>
      <c r="P227" s="71">
        <v>690</v>
      </c>
      <c r="Q227" s="71">
        <v>32000</v>
      </c>
      <c r="R227" s="71">
        <v>144.19999999999999</v>
      </c>
      <c r="S227" s="71">
        <v>7200</v>
      </c>
      <c r="T227" s="71">
        <v>29.15</v>
      </c>
    </row>
    <row r="228" spans="8:20">
      <c r="H228" s="51">
        <v>40494</v>
      </c>
      <c r="I228" s="71">
        <v>4176</v>
      </c>
      <c r="J228" s="71">
        <v>1261.5</v>
      </c>
      <c r="K228" s="71">
        <v>3376</v>
      </c>
      <c r="L228" s="71">
        <v>339.7</v>
      </c>
      <c r="M228" s="71">
        <v>2099</v>
      </c>
      <c r="N228" s="71">
        <v>534</v>
      </c>
      <c r="O228" s="71">
        <v>0</v>
      </c>
      <c r="P228" s="71">
        <v>669</v>
      </c>
      <c r="Q228" s="71">
        <v>30240</v>
      </c>
      <c r="R228" s="71">
        <v>140.19999999999999</v>
      </c>
      <c r="S228" s="71">
        <v>7250</v>
      </c>
      <c r="T228" s="71">
        <v>26.3</v>
      </c>
    </row>
    <row r="229" spans="8:20">
      <c r="H229" s="51">
        <v>40497</v>
      </c>
      <c r="I229" s="71">
        <v>4160</v>
      </c>
      <c r="J229" s="71">
        <v>1281</v>
      </c>
      <c r="K229" s="71">
        <v>3500</v>
      </c>
      <c r="L229" s="71">
        <v>348.1</v>
      </c>
      <c r="M229" s="71">
        <v>2120</v>
      </c>
      <c r="N229" s="71">
        <v>555.25</v>
      </c>
      <c r="O229" s="71">
        <v>0</v>
      </c>
      <c r="P229" s="71">
        <v>672.75</v>
      </c>
      <c r="Q229" s="71">
        <v>28360</v>
      </c>
      <c r="R229" s="71">
        <v>138.80000000000001</v>
      </c>
      <c r="S229" s="71">
        <v>6240</v>
      </c>
      <c r="T229" s="71">
        <v>26.97</v>
      </c>
    </row>
    <row r="230" spans="8:20">
      <c r="H230" s="51">
        <v>40498</v>
      </c>
      <c r="I230" s="71">
        <v>4122</v>
      </c>
      <c r="J230" s="71">
        <v>1180.5</v>
      </c>
      <c r="K230" s="71">
        <v>3440</v>
      </c>
      <c r="L230" s="71">
        <v>329.8</v>
      </c>
      <c r="M230" s="71">
        <v>2104</v>
      </c>
      <c r="N230" s="71">
        <v>510.25</v>
      </c>
      <c r="O230" s="71">
        <v>0</v>
      </c>
      <c r="P230" s="71">
        <v>623</v>
      </c>
      <c r="Q230" s="71">
        <v>28970</v>
      </c>
      <c r="R230" s="71">
        <v>131.19999999999999</v>
      </c>
      <c r="S230" s="71">
        <v>6316</v>
      </c>
      <c r="T230" s="71">
        <v>26.32</v>
      </c>
    </row>
    <row r="231" spans="8:20">
      <c r="H231" s="51">
        <v>40499</v>
      </c>
      <c r="I231" s="71">
        <v>3983</v>
      </c>
      <c r="J231" s="71">
        <v>1219</v>
      </c>
      <c r="K231" s="71">
        <v>3312</v>
      </c>
      <c r="L231" s="71">
        <v>328</v>
      </c>
      <c r="M231" s="71">
        <v>2086</v>
      </c>
      <c r="N231" s="71">
        <v>534.5</v>
      </c>
      <c r="O231" s="71">
        <v>0</v>
      </c>
      <c r="P231" s="71">
        <v>642.25</v>
      </c>
      <c r="Q231" s="71">
        <v>27585</v>
      </c>
      <c r="R231" s="71">
        <v>128.9</v>
      </c>
      <c r="S231" s="71">
        <v>6141</v>
      </c>
      <c r="T231" s="71">
        <v>26.45</v>
      </c>
    </row>
    <row r="232" spans="8:20">
      <c r="H232" s="51">
        <v>40500</v>
      </c>
      <c r="I232" s="71">
        <v>4013</v>
      </c>
      <c r="J232" s="71">
        <v>1232.75</v>
      </c>
      <c r="K232" s="71">
        <v>3350</v>
      </c>
      <c r="L232" s="71">
        <v>335</v>
      </c>
      <c r="M232" s="71">
        <v>2105</v>
      </c>
      <c r="N232" s="71">
        <v>537</v>
      </c>
      <c r="O232" s="71">
        <v>0</v>
      </c>
      <c r="P232" s="71">
        <v>644.5</v>
      </c>
      <c r="Q232" s="71">
        <v>27800</v>
      </c>
      <c r="R232" s="71">
        <v>133.9</v>
      </c>
      <c r="S232" s="71">
        <v>6245</v>
      </c>
      <c r="T232" s="71">
        <v>28.25</v>
      </c>
    </row>
    <row r="233" spans="8:20">
      <c r="H233" s="51">
        <v>40501</v>
      </c>
      <c r="I233" s="71">
        <v>4022</v>
      </c>
      <c r="J233" s="71">
        <v>1201.25</v>
      </c>
      <c r="K233" s="71">
        <v>3350</v>
      </c>
      <c r="L233" s="71">
        <v>325.89999999999998</v>
      </c>
      <c r="M233" s="71">
        <v>2102</v>
      </c>
      <c r="N233" s="71">
        <v>522</v>
      </c>
      <c r="O233" s="71">
        <v>0</v>
      </c>
      <c r="P233" s="71">
        <v>643</v>
      </c>
      <c r="Q233" s="71">
        <v>27535</v>
      </c>
      <c r="R233" s="71">
        <v>0</v>
      </c>
      <c r="S233" s="71">
        <v>6330</v>
      </c>
      <c r="T233" s="71">
        <v>26.2</v>
      </c>
    </row>
    <row r="234" spans="8:20">
      <c r="H234" s="51">
        <v>40504</v>
      </c>
      <c r="I234" s="71">
        <v>3988</v>
      </c>
      <c r="J234" s="71">
        <v>1230.5</v>
      </c>
      <c r="K234" s="71">
        <v>3300</v>
      </c>
      <c r="L234" s="71">
        <v>336.9</v>
      </c>
      <c r="M234" s="71">
        <v>2090</v>
      </c>
      <c r="N234" s="71">
        <v>514</v>
      </c>
      <c r="O234" s="71">
        <v>0</v>
      </c>
      <c r="P234" s="71">
        <v>649.25</v>
      </c>
      <c r="Q234" s="71">
        <v>26455</v>
      </c>
      <c r="R234" s="71">
        <v>121.9</v>
      </c>
      <c r="S234" s="71">
        <v>6164</v>
      </c>
      <c r="T234" s="71">
        <v>26.95</v>
      </c>
    </row>
    <row r="235" spans="8:20">
      <c r="H235" s="51">
        <v>40505</v>
      </c>
      <c r="I235" s="71">
        <v>4000</v>
      </c>
      <c r="J235" s="71">
        <v>1242.25</v>
      </c>
      <c r="K235" s="71">
        <v>3229</v>
      </c>
      <c r="L235" s="71">
        <v>340.6</v>
      </c>
      <c r="M235" s="71">
        <v>2079</v>
      </c>
      <c r="N235" s="71">
        <v>531.25</v>
      </c>
      <c r="O235" s="71">
        <v>2132</v>
      </c>
      <c r="P235" s="71">
        <v>648.25</v>
      </c>
      <c r="Q235" s="71">
        <v>25640</v>
      </c>
      <c r="R235" s="71">
        <v>0</v>
      </c>
      <c r="S235" s="71">
        <v>6173</v>
      </c>
      <c r="T235" s="71">
        <v>27.35</v>
      </c>
    </row>
    <row r="236" spans="8:20">
      <c r="H236" s="51">
        <v>40506</v>
      </c>
      <c r="I236" s="71">
        <v>4018</v>
      </c>
      <c r="J236" s="71">
        <v>1252.25</v>
      </c>
      <c r="K236" s="71">
        <v>3199</v>
      </c>
      <c r="L236" s="71">
        <v>340.5</v>
      </c>
      <c r="M236" s="71">
        <v>2086</v>
      </c>
      <c r="N236" s="71">
        <v>538.5</v>
      </c>
      <c r="O236" s="71">
        <v>2131</v>
      </c>
      <c r="P236" s="71">
        <v>647.75</v>
      </c>
      <c r="Q236" s="71">
        <v>26135</v>
      </c>
      <c r="R236" s="71">
        <v>0</v>
      </c>
      <c r="S236" s="71">
        <v>6350</v>
      </c>
      <c r="T236" s="71">
        <v>28.06</v>
      </c>
    </row>
    <row r="237" spans="8:20">
      <c r="H237" s="51">
        <v>40507</v>
      </c>
      <c r="I237" s="71">
        <v>4001</v>
      </c>
      <c r="J237" s="71">
        <v>0</v>
      </c>
      <c r="K237" s="71">
        <v>3199</v>
      </c>
      <c r="L237" s="71">
        <v>0</v>
      </c>
      <c r="M237" s="71">
        <v>2094</v>
      </c>
      <c r="N237" s="71">
        <v>0</v>
      </c>
      <c r="O237" s="71">
        <v>2133</v>
      </c>
      <c r="P237" s="71">
        <v>0</v>
      </c>
      <c r="Q237" s="71">
        <v>26175</v>
      </c>
      <c r="R237" s="71">
        <v>0</v>
      </c>
      <c r="S237" s="71">
        <v>6297</v>
      </c>
      <c r="T237" s="71">
        <v>0</v>
      </c>
    </row>
    <row r="238" spans="8:20">
      <c r="H238" s="51">
        <v>40508</v>
      </c>
      <c r="I238" s="71">
        <v>3982</v>
      </c>
      <c r="J238" s="71">
        <v>1239</v>
      </c>
      <c r="K238" s="71">
        <v>3199</v>
      </c>
      <c r="L238" s="71">
        <v>336</v>
      </c>
      <c r="M238" s="71">
        <v>2087</v>
      </c>
      <c r="N238" s="71">
        <v>537.25</v>
      </c>
      <c r="O238" s="71">
        <v>2140</v>
      </c>
      <c r="P238" s="71">
        <v>646.75</v>
      </c>
      <c r="Q238" s="71">
        <v>25570</v>
      </c>
      <c r="R238" s="71">
        <v>111.8</v>
      </c>
      <c r="S238" s="71">
        <v>6270</v>
      </c>
      <c r="T238" s="71">
        <v>28.3</v>
      </c>
    </row>
    <row r="239" spans="8:20">
      <c r="H239" s="51">
        <v>40511</v>
      </c>
      <c r="I239" s="71">
        <v>3975</v>
      </c>
      <c r="J239" s="71">
        <v>1232</v>
      </c>
      <c r="K239" s="71">
        <v>3120</v>
      </c>
      <c r="L239" s="71">
        <v>333.9</v>
      </c>
      <c r="M239" s="71">
        <v>2090</v>
      </c>
      <c r="N239" s="71">
        <v>536.75</v>
      </c>
      <c r="O239" s="71">
        <v>0</v>
      </c>
      <c r="P239" s="71">
        <v>647.5</v>
      </c>
      <c r="Q239" s="71">
        <v>26240</v>
      </c>
      <c r="R239" s="71">
        <v>115.8</v>
      </c>
      <c r="S239" s="71">
        <v>6347</v>
      </c>
      <c r="T239" s="71">
        <v>28.38</v>
      </c>
    </row>
    <row r="240" spans="8:20">
      <c r="H240" s="51">
        <v>40512</v>
      </c>
      <c r="I240" s="71">
        <v>3962</v>
      </c>
      <c r="J240" s="71">
        <v>1247.5</v>
      </c>
      <c r="K240" s="71">
        <v>3100</v>
      </c>
      <c r="L240" s="71">
        <v>336.7</v>
      </c>
      <c r="M240" s="71">
        <v>2092</v>
      </c>
      <c r="N240" s="71">
        <v>531.5</v>
      </c>
      <c r="O240" s="71">
        <v>2120</v>
      </c>
      <c r="P240" s="71">
        <v>654.75</v>
      </c>
      <c r="Q240" s="71">
        <v>26430</v>
      </c>
      <c r="R240" s="71">
        <v>117.3</v>
      </c>
      <c r="S240" s="71">
        <v>6399</v>
      </c>
      <c r="T240" s="71">
        <v>27.48</v>
      </c>
    </row>
    <row r="241" spans="8:20">
      <c r="H241" s="51">
        <v>40513</v>
      </c>
      <c r="I241" s="71">
        <v>3964</v>
      </c>
      <c r="J241" s="71">
        <v>1278</v>
      </c>
      <c r="K241" s="71">
        <v>3117</v>
      </c>
      <c r="L241" s="71">
        <v>345</v>
      </c>
      <c r="M241" s="71">
        <v>2096</v>
      </c>
      <c r="N241" s="71">
        <v>547</v>
      </c>
      <c r="O241" s="71">
        <v>2104</v>
      </c>
      <c r="P241" s="71">
        <v>693.75</v>
      </c>
      <c r="Q241" s="71">
        <v>26280</v>
      </c>
      <c r="R241" s="71">
        <v>121.3</v>
      </c>
      <c r="S241" s="71">
        <v>6550</v>
      </c>
      <c r="T241" s="71">
        <v>28.6</v>
      </c>
    </row>
    <row r="242" spans="8:20">
      <c r="H242" s="51">
        <v>40514</v>
      </c>
      <c r="I242" s="71">
        <v>3995</v>
      </c>
      <c r="J242" s="71">
        <v>1283</v>
      </c>
      <c r="K242" s="71">
        <v>3117</v>
      </c>
      <c r="L242" s="71">
        <v>345.9</v>
      </c>
      <c r="M242" s="71">
        <v>2096</v>
      </c>
      <c r="N242" s="71">
        <v>545</v>
      </c>
      <c r="O242" s="71">
        <v>2112</v>
      </c>
      <c r="P242" s="71">
        <v>712.75</v>
      </c>
      <c r="Q242" s="71">
        <v>27330</v>
      </c>
      <c r="R242" s="71">
        <v>126.3</v>
      </c>
      <c r="S242" s="71">
        <v>6504</v>
      </c>
      <c r="T242" s="71">
        <v>28.36</v>
      </c>
    </row>
    <row r="243" spans="8:20">
      <c r="H243" s="51">
        <v>40515</v>
      </c>
      <c r="I243" s="71">
        <v>4002</v>
      </c>
      <c r="J243" s="71">
        <v>1300</v>
      </c>
      <c r="K243" s="71">
        <v>3117</v>
      </c>
      <c r="L243" s="71">
        <v>350.5</v>
      </c>
      <c r="M243" s="71">
        <v>2091</v>
      </c>
      <c r="N243" s="71">
        <v>558</v>
      </c>
      <c r="O243" s="71">
        <v>2125</v>
      </c>
      <c r="P243" s="71">
        <v>730.5</v>
      </c>
      <c r="Q243" s="71">
        <v>27565</v>
      </c>
      <c r="R243" s="71">
        <v>132.30000000000001</v>
      </c>
      <c r="S243" s="71">
        <v>6514</v>
      </c>
      <c r="T243" s="71">
        <v>29.58</v>
      </c>
    </row>
    <row r="244" spans="8:20">
      <c r="H244" s="51">
        <v>40518</v>
      </c>
      <c r="I244" s="71">
        <v>4005</v>
      </c>
      <c r="J244" s="71">
        <v>1289.5</v>
      </c>
      <c r="K244" s="71">
        <v>3117</v>
      </c>
      <c r="L244" s="71">
        <v>344.9</v>
      </c>
      <c r="M244" s="71">
        <v>2076</v>
      </c>
      <c r="N244" s="71">
        <v>557</v>
      </c>
      <c r="O244" s="71">
        <v>2124</v>
      </c>
      <c r="P244" s="71">
        <v>760.75</v>
      </c>
      <c r="Q244" s="71">
        <v>27850</v>
      </c>
      <c r="R244" s="71">
        <v>130.4</v>
      </c>
      <c r="S244" s="71">
        <v>6522</v>
      </c>
      <c r="T244" s="71">
        <v>29.1</v>
      </c>
    </row>
    <row r="245" spans="8:20">
      <c r="H245" s="51">
        <v>40519</v>
      </c>
      <c r="I245" s="71">
        <v>3988</v>
      </c>
      <c r="J245" s="71">
        <v>1271</v>
      </c>
      <c r="K245" s="71">
        <v>3117</v>
      </c>
      <c r="L245" s="71">
        <v>339.9</v>
      </c>
      <c r="M245" s="71">
        <v>2069</v>
      </c>
      <c r="N245" s="71">
        <v>541.5</v>
      </c>
      <c r="O245" s="71">
        <v>2136</v>
      </c>
      <c r="P245" s="71">
        <v>729.25</v>
      </c>
      <c r="Q245" s="71">
        <v>28200</v>
      </c>
      <c r="R245" s="71">
        <v>130.4</v>
      </c>
      <c r="S245" s="71">
        <v>6540</v>
      </c>
      <c r="T245" s="71">
        <v>28.48</v>
      </c>
    </row>
    <row r="246" spans="8:20">
      <c r="H246" s="51">
        <v>40520</v>
      </c>
      <c r="I246" s="71">
        <v>3953</v>
      </c>
      <c r="J246" s="71">
        <v>1292.5</v>
      </c>
      <c r="K246" s="71">
        <v>3117</v>
      </c>
      <c r="L246" s="71">
        <v>344.1</v>
      </c>
      <c r="M246" s="71">
        <v>2062</v>
      </c>
      <c r="N246" s="71">
        <v>558.25</v>
      </c>
      <c r="O246" s="71">
        <v>2119</v>
      </c>
      <c r="P246" s="71">
        <v>746.25</v>
      </c>
      <c r="Q246" s="71">
        <v>27400</v>
      </c>
      <c r="R246" s="71">
        <v>132</v>
      </c>
      <c r="S246" s="71">
        <v>6372</v>
      </c>
      <c r="T246" s="71">
        <v>29.13</v>
      </c>
    </row>
    <row r="247" spans="8:20">
      <c r="H247" s="51">
        <v>40521</v>
      </c>
      <c r="I247" s="71">
        <v>3963</v>
      </c>
      <c r="J247" s="71">
        <v>1284</v>
      </c>
      <c r="K247" s="71">
        <v>3117</v>
      </c>
      <c r="L247" s="71">
        <v>340.6</v>
      </c>
      <c r="M247" s="71">
        <v>2070</v>
      </c>
      <c r="N247" s="71">
        <v>561</v>
      </c>
      <c r="O247" s="71">
        <v>2112</v>
      </c>
      <c r="P247" s="71">
        <v>746.75</v>
      </c>
      <c r="Q247" s="71">
        <v>27580</v>
      </c>
      <c r="R247" s="71">
        <v>136</v>
      </c>
      <c r="S247" s="71">
        <v>6413</v>
      </c>
      <c r="T247" s="71">
        <v>28.65</v>
      </c>
    </row>
    <row r="248" spans="8:20">
      <c r="H248" s="51">
        <v>40522</v>
      </c>
      <c r="I248" s="71">
        <v>3960</v>
      </c>
      <c r="J248" s="71">
        <v>1272.25</v>
      </c>
      <c r="K248" s="71">
        <v>3117</v>
      </c>
      <c r="L248" s="71">
        <v>337.2</v>
      </c>
      <c r="M248" s="71">
        <v>2067</v>
      </c>
      <c r="N248" s="71">
        <v>560.5</v>
      </c>
      <c r="O248" s="71">
        <v>2113</v>
      </c>
      <c r="P248" s="71">
        <v>738.75</v>
      </c>
      <c r="Q248" s="71">
        <v>27970</v>
      </c>
      <c r="R248" s="71">
        <v>137</v>
      </c>
      <c r="S248" s="71">
        <v>6436</v>
      </c>
      <c r="T248" s="71">
        <v>29.16</v>
      </c>
    </row>
    <row r="249" spans="8:20">
      <c r="H249" s="51">
        <v>40525</v>
      </c>
      <c r="I249" s="71">
        <v>3958</v>
      </c>
      <c r="J249" s="71">
        <v>1303.75</v>
      </c>
      <c r="K249" s="71">
        <v>3117</v>
      </c>
      <c r="L249" s="71">
        <v>345</v>
      </c>
      <c r="M249" s="71">
        <v>2068</v>
      </c>
      <c r="N249" s="71">
        <v>573.75</v>
      </c>
      <c r="O249" s="71">
        <v>2090</v>
      </c>
      <c r="P249" s="71">
        <v>742</v>
      </c>
      <c r="Q249" s="71">
        <v>28395</v>
      </c>
      <c r="R249" s="71">
        <v>141</v>
      </c>
      <c r="S249" s="71">
        <v>6549</v>
      </c>
      <c r="T249" s="71">
        <v>30.53</v>
      </c>
    </row>
    <row r="250" spans="8:20">
      <c r="H250" s="51">
        <v>40526</v>
      </c>
      <c r="I250" s="71">
        <v>3975</v>
      </c>
      <c r="J250" s="71">
        <v>1301.75</v>
      </c>
      <c r="K250" s="71">
        <v>3117</v>
      </c>
      <c r="L250" s="71">
        <v>345.1</v>
      </c>
      <c r="M250" s="71">
        <v>2067</v>
      </c>
      <c r="N250" s="71">
        <v>574.75</v>
      </c>
      <c r="O250" s="71">
        <v>2102</v>
      </c>
      <c r="P250" s="71">
        <v>722.5</v>
      </c>
      <c r="Q250" s="71">
        <v>28675</v>
      </c>
      <c r="R250" s="71">
        <v>144.5</v>
      </c>
      <c r="S250" s="71">
        <v>6556</v>
      </c>
      <c r="T250" s="71">
        <v>30.63</v>
      </c>
    </row>
    <row r="251" spans="8:20">
      <c r="H251" s="51">
        <v>40527</v>
      </c>
      <c r="I251" s="71">
        <v>3945</v>
      </c>
      <c r="J251" s="71">
        <v>1297.25</v>
      </c>
      <c r="K251" s="71">
        <v>3235</v>
      </c>
      <c r="L251" s="71">
        <v>345.8</v>
      </c>
      <c r="M251" s="71">
        <v>2062</v>
      </c>
      <c r="N251" s="71">
        <v>584.25</v>
      </c>
      <c r="O251" s="71">
        <v>2070</v>
      </c>
      <c r="P251" s="71">
        <v>763</v>
      </c>
      <c r="Q251" s="71">
        <v>28050</v>
      </c>
      <c r="R251" s="71">
        <v>142.1</v>
      </c>
      <c r="S251" s="71">
        <v>6473</v>
      </c>
      <c r="T251" s="71">
        <v>31.23</v>
      </c>
    </row>
    <row r="252" spans="8:20">
      <c r="H252" s="51">
        <v>40528</v>
      </c>
      <c r="I252" s="71">
        <v>3951</v>
      </c>
      <c r="J252" s="71">
        <v>1297.5</v>
      </c>
      <c r="K252" s="71">
        <v>3244</v>
      </c>
      <c r="L252" s="71">
        <v>345.4</v>
      </c>
      <c r="M252" s="71">
        <v>2058</v>
      </c>
      <c r="N252" s="71">
        <v>588.75</v>
      </c>
      <c r="O252" s="71">
        <v>0</v>
      </c>
      <c r="P252" s="71">
        <v>753</v>
      </c>
      <c r="Q252" s="71">
        <v>28040</v>
      </c>
      <c r="R252" s="71">
        <v>146.1</v>
      </c>
      <c r="S252" s="71">
        <v>6540</v>
      </c>
      <c r="T252" s="71">
        <v>31.17</v>
      </c>
    </row>
    <row r="253" spans="8:20">
      <c r="H253" s="51">
        <v>40529</v>
      </c>
      <c r="I253" s="71">
        <v>3948</v>
      </c>
      <c r="J253" s="71">
        <v>1298.75</v>
      </c>
      <c r="K253" s="71">
        <v>3214</v>
      </c>
      <c r="L253" s="71">
        <v>347.2</v>
      </c>
      <c r="M253" s="71">
        <v>2060</v>
      </c>
      <c r="N253" s="71">
        <v>595.25</v>
      </c>
      <c r="O253" s="71">
        <v>2070</v>
      </c>
      <c r="P253" s="71">
        <v>757.25</v>
      </c>
      <c r="Q253" s="71">
        <v>28120</v>
      </c>
      <c r="R253" s="71">
        <v>150.1</v>
      </c>
      <c r="S253" s="71">
        <v>6607</v>
      </c>
      <c r="T253" s="71">
        <v>32.83</v>
      </c>
    </row>
    <row r="254" spans="8:20">
      <c r="H254" s="51">
        <v>40532</v>
      </c>
      <c r="I254" s="71">
        <v>3941</v>
      </c>
      <c r="J254" s="71">
        <v>1313.75</v>
      </c>
      <c r="K254" s="71">
        <v>3230</v>
      </c>
      <c r="L254" s="71">
        <v>350.3</v>
      </c>
      <c r="M254" s="71">
        <v>2038</v>
      </c>
      <c r="N254" s="71">
        <v>600.5</v>
      </c>
      <c r="O254" s="71">
        <v>2048</v>
      </c>
      <c r="P254" s="71">
        <v>768</v>
      </c>
      <c r="Q254" s="71">
        <v>28465</v>
      </c>
      <c r="R254" s="71">
        <v>154.1</v>
      </c>
      <c r="S254" s="71">
        <v>6734</v>
      </c>
      <c r="T254" s="71">
        <v>32.72</v>
      </c>
    </row>
    <row r="255" spans="8:20">
      <c r="H255" s="51">
        <v>40533</v>
      </c>
      <c r="I255" s="71">
        <v>3947</v>
      </c>
      <c r="J255" s="71">
        <v>1326</v>
      </c>
      <c r="K255" s="71">
        <v>3240</v>
      </c>
      <c r="L255" s="71">
        <v>352.4</v>
      </c>
      <c r="M255" s="71">
        <v>2042</v>
      </c>
      <c r="N255" s="71">
        <v>604</v>
      </c>
      <c r="O255" s="71">
        <v>2058</v>
      </c>
      <c r="P255" s="71">
        <v>760.5</v>
      </c>
      <c r="Q255" s="71">
        <v>28795</v>
      </c>
      <c r="R255" s="71">
        <v>159.1</v>
      </c>
      <c r="S255" s="71">
        <v>6762</v>
      </c>
      <c r="T255" s="71">
        <v>32.549999999999997</v>
      </c>
    </row>
    <row r="256" spans="8:20">
      <c r="H256" s="51">
        <v>40534</v>
      </c>
      <c r="I256" s="71">
        <v>3931</v>
      </c>
      <c r="J256" s="71">
        <v>1334.25</v>
      </c>
      <c r="K256" s="71">
        <v>3247</v>
      </c>
      <c r="L256" s="71">
        <v>351.9</v>
      </c>
      <c r="M256" s="71">
        <v>2029</v>
      </c>
      <c r="N256" s="71">
        <v>609.5</v>
      </c>
      <c r="O256" s="71">
        <v>2048</v>
      </c>
      <c r="P256" s="71">
        <v>786</v>
      </c>
      <c r="Q256" s="71">
        <v>28150</v>
      </c>
      <c r="R256" s="71">
        <v>154.1</v>
      </c>
      <c r="S256" s="71">
        <v>6801</v>
      </c>
      <c r="T256" s="71">
        <v>33.229999999999997</v>
      </c>
    </row>
    <row r="257" spans="8:20">
      <c r="H257" s="51">
        <v>40535</v>
      </c>
      <c r="I257" s="71">
        <v>3942</v>
      </c>
      <c r="J257" s="71">
        <v>1350.5</v>
      </c>
      <c r="K257" s="71">
        <v>3255</v>
      </c>
      <c r="L257" s="71">
        <v>358.7</v>
      </c>
      <c r="M257" s="71">
        <v>2037</v>
      </c>
      <c r="N257" s="71">
        <v>613.25</v>
      </c>
      <c r="O257" s="71">
        <v>2046</v>
      </c>
      <c r="P257" s="71">
        <v>782.5</v>
      </c>
      <c r="Q257" s="71">
        <v>28320</v>
      </c>
      <c r="R257" s="71">
        <v>148.1</v>
      </c>
      <c r="S257" s="71">
        <v>6861</v>
      </c>
      <c r="T257" s="71">
        <v>33.85</v>
      </c>
    </row>
    <row r="258" spans="8:20">
      <c r="H258" s="51">
        <v>40536</v>
      </c>
      <c r="I258" s="71">
        <v>3980</v>
      </c>
      <c r="J258" s="71">
        <v>0</v>
      </c>
      <c r="K258" s="71">
        <v>3287</v>
      </c>
      <c r="L258" s="71">
        <v>0</v>
      </c>
      <c r="M258" s="71">
        <v>2028</v>
      </c>
      <c r="N258" s="71">
        <v>0</v>
      </c>
      <c r="O258" s="71">
        <v>2050</v>
      </c>
      <c r="P258" s="71">
        <v>0</v>
      </c>
      <c r="Q258" s="71">
        <v>28200</v>
      </c>
      <c r="R258" s="71">
        <v>0</v>
      </c>
      <c r="S258" s="71">
        <v>6990</v>
      </c>
      <c r="T258" s="71">
        <v>0</v>
      </c>
    </row>
    <row r="259" spans="8:20">
      <c r="H259" s="51">
        <v>40539</v>
      </c>
      <c r="I259" s="71">
        <v>3978</v>
      </c>
      <c r="J259" s="71">
        <v>1378.5</v>
      </c>
      <c r="K259" s="71">
        <v>3280</v>
      </c>
      <c r="L259" s="71">
        <v>368.3</v>
      </c>
      <c r="M259" s="71">
        <v>2029</v>
      </c>
      <c r="N259" s="71">
        <v>614</v>
      </c>
      <c r="O259" s="71">
        <v>2020</v>
      </c>
      <c r="P259" s="71">
        <v>784.25</v>
      </c>
      <c r="Q259" s="71">
        <v>28120</v>
      </c>
      <c r="R259" s="71">
        <v>145.80000000000001</v>
      </c>
      <c r="S259" s="71">
        <v>6999</v>
      </c>
      <c r="T259" s="71">
        <v>33.68</v>
      </c>
    </row>
    <row r="260" spans="8:20">
      <c r="H260" s="51">
        <v>40540</v>
      </c>
      <c r="I260" s="71">
        <v>4000</v>
      </c>
      <c r="J260" s="71">
        <v>1369.5</v>
      </c>
      <c r="K260" s="71">
        <v>3330</v>
      </c>
      <c r="L260" s="71">
        <v>365.9</v>
      </c>
      <c r="M260" s="71">
        <v>2030</v>
      </c>
      <c r="N260" s="71">
        <v>622.25</v>
      </c>
      <c r="O260" s="71">
        <v>2005</v>
      </c>
      <c r="P260" s="71">
        <v>797.75</v>
      </c>
      <c r="Q260" s="71">
        <v>28280</v>
      </c>
      <c r="R260" s="71">
        <v>144.4</v>
      </c>
      <c r="S260" s="71">
        <v>7070</v>
      </c>
      <c r="T260" s="71">
        <v>34.450000000000003</v>
      </c>
    </row>
    <row r="261" spans="8:20">
      <c r="H261" s="51">
        <v>40541</v>
      </c>
      <c r="I261" s="71">
        <v>4001</v>
      </c>
      <c r="J261" s="71">
        <v>1361.5</v>
      </c>
      <c r="K261" s="71">
        <v>3315</v>
      </c>
      <c r="L261" s="71">
        <v>364.2</v>
      </c>
      <c r="M261" s="71">
        <v>2027</v>
      </c>
      <c r="N261" s="71">
        <v>621.75</v>
      </c>
      <c r="O261" s="71">
        <v>0</v>
      </c>
      <c r="P261" s="71">
        <v>794</v>
      </c>
      <c r="Q261" s="71">
        <v>28315</v>
      </c>
      <c r="R261" s="71">
        <v>140.4</v>
      </c>
      <c r="S261" s="71">
        <v>7023</v>
      </c>
      <c r="T261" s="71">
        <v>33.74</v>
      </c>
    </row>
    <row r="262" spans="8:20">
      <c r="H262" s="51">
        <v>40542</v>
      </c>
      <c r="I262" s="71">
        <v>4029</v>
      </c>
      <c r="J262" s="71">
        <v>1375</v>
      </c>
      <c r="K262" s="71">
        <v>3350</v>
      </c>
      <c r="L262" s="71">
        <v>368</v>
      </c>
      <c r="M262" s="71">
        <v>2005</v>
      </c>
      <c r="N262" s="71">
        <v>618</v>
      </c>
      <c r="O262" s="71">
        <v>1993</v>
      </c>
      <c r="P262" s="71">
        <v>785.25</v>
      </c>
      <c r="Q262" s="71">
        <v>28550</v>
      </c>
      <c r="R262" s="71">
        <v>142.80000000000001</v>
      </c>
      <c r="S262" s="71">
        <v>7068</v>
      </c>
      <c r="T262" s="71">
        <v>30.28</v>
      </c>
    </row>
    <row r="263" spans="8:20">
      <c r="H263" s="51">
        <v>40543</v>
      </c>
      <c r="I263" s="71">
        <v>4050</v>
      </c>
      <c r="J263" s="71">
        <v>1393.75</v>
      </c>
      <c r="K263" s="71">
        <v>3338</v>
      </c>
      <c r="L263" s="71">
        <v>370.8</v>
      </c>
      <c r="M263" s="71">
        <v>2005</v>
      </c>
      <c r="N263" s="71">
        <v>629.75</v>
      </c>
      <c r="O263" s="71">
        <v>1988</v>
      </c>
      <c r="P263" s="71">
        <v>792.5</v>
      </c>
      <c r="Q263" s="71">
        <v>28490</v>
      </c>
      <c r="R263" s="71">
        <v>144.80000000000001</v>
      </c>
      <c r="S263" s="71">
        <v>6970</v>
      </c>
      <c r="T263" s="71">
        <v>31.97</v>
      </c>
    </row>
    <row r="264" spans="8:20">
      <c r="H264" s="51">
        <v>40546</v>
      </c>
      <c r="I264" s="71">
        <v>0</v>
      </c>
      <c r="J264" s="71">
        <v>1377.25</v>
      </c>
      <c r="K264" s="71">
        <v>0</v>
      </c>
      <c r="L264" s="71">
        <v>365.4</v>
      </c>
      <c r="M264" s="71">
        <v>0</v>
      </c>
      <c r="N264" s="71">
        <v>620.75</v>
      </c>
      <c r="O264" s="71">
        <v>0</v>
      </c>
      <c r="P264" s="71">
        <v>806.75</v>
      </c>
      <c r="Q264" s="71">
        <v>0</v>
      </c>
      <c r="R264" s="71">
        <v>142.19999999999999</v>
      </c>
      <c r="S264" s="71">
        <v>0</v>
      </c>
      <c r="T264" s="71">
        <v>0</v>
      </c>
    </row>
    <row r="265" spans="8:20">
      <c r="H265" s="51">
        <v>40547</v>
      </c>
      <c r="I265" s="71">
        <v>4120</v>
      </c>
      <c r="J265" s="71">
        <v>1359.25</v>
      </c>
      <c r="K265" s="71">
        <v>3350</v>
      </c>
      <c r="L265" s="71">
        <v>363.1</v>
      </c>
      <c r="M265" s="71">
        <v>2010</v>
      </c>
      <c r="N265" s="71">
        <v>605.75</v>
      </c>
      <c r="O265" s="71">
        <v>0</v>
      </c>
      <c r="P265" s="71">
        <v>780.75</v>
      </c>
      <c r="Q265" s="71">
        <v>28570</v>
      </c>
      <c r="R265" s="71">
        <v>143.80000000000001</v>
      </c>
      <c r="S265" s="71">
        <v>6991</v>
      </c>
      <c r="T265" s="71">
        <v>31.08</v>
      </c>
    </row>
    <row r="266" spans="8:20">
      <c r="H266" s="51">
        <v>40548</v>
      </c>
      <c r="I266" s="71">
        <v>4018</v>
      </c>
      <c r="J266" s="71">
        <v>1389.25</v>
      </c>
      <c r="K266" s="71">
        <v>3310</v>
      </c>
      <c r="L266" s="71">
        <v>368.3</v>
      </c>
      <c r="M266" s="71">
        <v>2010</v>
      </c>
      <c r="N266" s="71">
        <v>616.25</v>
      </c>
      <c r="O266" s="71">
        <v>0</v>
      </c>
      <c r="P266" s="71">
        <v>804</v>
      </c>
      <c r="Q266" s="71">
        <v>28600</v>
      </c>
      <c r="R266" s="71">
        <v>145.19999999999999</v>
      </c>
      <c r="S266" s="71">
        <v>6964</v>
      </c>
      <c r="T266" s="71">
        <v>32.08</v>
      </c>
    </row>
    <row r="267" spans="8:20">
      <c r="H267" s="51">
        <v>40549</v>
      </c>
      <c r="I267" s="71">
        <v>4015</v>
      </c>
      <c r="J267" s="71">
        <v>1369.5</v>
      </c>
      <c r="K267" s="71">
        <v>3335</v>
      </c>
      <c r="L267" s="71">
        <v>364</v>
      </c>
      <c r="M267" s="71">
        <v>2010</v>
      </c>
      <c r="N267" s="71">
        <v>600</v>
      </c>
      <c r="O267" s="71">
        <v>0</v>
      </c>
      <c r="P267" s="71">
        <v>786</v>
      </c>
      <c r="Q267" s="71">
        <v>28900</v>
      </c>
      <c r="R267" s="71">
        <v>141.19999999999999</v>
      </c>
      <c r="S267" s="71">
        <v>6956</v>
      </c>
      <c r="T267" s="71">
        <v>30.36</v>
      </c>
    </row>
    <row r="268" spans="8:20">
      <c r="H268" s="51">
        <v>40550</v>
      </c>
      <c r="I268" s="71">
        <v>4015</v>
      </c>
      <c r="J268" s="71">
        <v>1356.25</v>
      </c>
      <c r="K268" s="71">
        <v>3320</v>
      </c>
      <c r="L268" s="71">
        <v>358.6</v>
      </c>
      <c r="M268" s="71">
        <v>2010</v>
      </c>
      <c r="N268" s="71">
        <v>597</v>
      </c>
      <c r="O268" s="71">
        <v>0</v>
      </c>
      <c r="P268" s="71">
        <v>773.75</v>
      </c>
      <c r="Q268" s="71">
        <v>28500</v>
      </c>
      <c r="R268" s="71">
        <v>140.6</v>
      </c>
      <c r="S268" s="71">
        <v>6760</v>
      </c>
      <c r="T268" s="71">
        <v>31.52</v>
      </c>
    </row>
    <row r="269" spans="8:20">
      <c r="H269" s="51">
        <v>40553</v>
      </c>
      <c r="I269" s="71">
        <v>4001</v>
      </c>
      <c r="J269" s="71">
        <v>1375</v>
      </c>
      <c r="K269" s="71">
        <v>3330</v>
      </c>
      <c r="L269" s="71">
        <v>367.5</v>
      </c>
      <c r="M269" s="71">
        <v>2010</v>
      </c>
      <c r="N269" s="71">
        <v>609.25</v>
      </c>
      <c r="O269" s="71">
        <v>0</v>
      </c>
      <c r="P269" s="71">
        <v>770.25</v>
      </c>
      <c r="Q269" s="71">
        <v>28200</v>
      </c>
      <c r="R269" s="71">
        <v>143.30000000000001</v>
      </c>
      <c r="S269" s="71">
        <v>6847</v>
      </c>
      <c r="T269" s="71">
        <v>31.74</v>
      </c>
    </row>
    <row r="270" spans="8:20">
      <c r="H270" s="51">
        <v>40554</v>
      </c>
      <c r="I270" s="71">
        <v>4016</v>
      </c>
      <c r="J270" s="71">
        <v>1364.5</v>
      </c>
      <c r="K270" s="71">
        <v>3330</v>
      </c>
      <c r="L270" s="71">
        <v>361.9</v>
      </c>
      <c r="M270" s="71">
        <v>2010</v>
      </c>
      <c r="N270" s="71">
        <v>607.75</v>
      </c>
      <c r="O270" s="71">
        <v>0</v>
      </c>
      <c r="P270" s="71">
        <v>761.5</v>
      </c>
      <c r="Q270" s="71">
        <v>28300</v>
      </c>
      <c r="R270" s="71">
        <v>147.30000000000001</v>
      </c>
      <c r="S270" s="71">
        <v>6880</v>
      </c>
      <c r="T270" s="71">
        <v>32.64</v>
      </c>
    </row>
    <row r="271" spans="8:20">
      <c r="H271" s="51">
        <v>40555</v>
      </c>
      <c r="I271" s="71">
        <v>4000</v>
      </c>
      <c r="J271" s="71">
        <v>1412</v>
      </c>
      <c r="K271" s="71">
        <v>3330</v>
      </c>
      <c r="L271" s="71">
        <v>379.1</v>
      </c>
      <c r="M271" s="71">
        <v>2010</v>
      </c>
      <c r="N271" s="71">
        <v>637</v>
      </c>
      <c r="O271" s="71">
        <v>0</v>
      </c>
      <c r="P271" s="71">
        <v>778.5</v>
      </c>
      <c r="Q271" s="71">
        <v>28540</v>
      </c>
      <c r="R271" s="71">
        <v>148</v>
      </c>
      <c r="S271" s="71">
        <v>6912</v>
      </c>
      <c r="T271" s="71">
        <v>31.98</v>
      </c>
    </row>
    <row r="272" spans="8:20">
      <c r="H272" s="51">
        <v>40556</v>
      </c>
      <c r="I272" s="71">
        <v>3985</v>
      </c>
      <c r="J272" s="71">
        <v>1415</v>
      </c>
      <c r="K272" s="71">
        <v>3330</v>
      </c>
      <c r="L272" s="71">
        <v>377.9</v>
      </c>
      <c r="M272" s="71">
        <v>2010</v>
      </c>
      <c r="N272" s="71">
        <v>643.25</v>
      </c>
      <c r="O272" s="71">
        <v>0</v>
      </c>
      <c r="P272" s="71">
        <v>779.25</v>
      </c>
      <c r="Q272" s="71">
        <v>28400</v>
      </c>
      <c r="R272" s="71">
        <v>144.1</v>
      </c>
      <c r="S272" s="71">
        <v>6975</v>
      </c>
      <c r="T272" s="71">
        <v>32.119999999999997</v>
      </c>
    </row>
    <row r="273" spans="8:20">
      <c r="H273" s="51">
        <v>40557</v>
      </c>
      <c r="I273" s="71">
        <v>3985</v>
      </c>
      <c r="J273" s="71">
        <v>1403.25</v>
      </c>
      <c r="K273" s="71">
        <v>3330</v>
      </c>
      <c r="L273" s="71">
        <v>376.7</v>
      </c>
      <c r="M273" s="71">
        <v>2010</v>
      </c>
      <c r="N273" s="71">
        <v>649.5</v>
      </c>
      <c r="O273" s="71">
        <v>0</v>
      </c>
      <c r="P273" s="71">
        <v>773.5</v>
      </c>
      <c r="Q273" s="71">
        <v>28500</v>
      </c>
      <c r="R273" s="71">
        <v>141.4</v>
      </c>
      <c r="S273" s="71">
        <v>7075</v>
      </c>
      <c r="T273" s="71">
        <v>30.8</v>
      </c>
    </row>
    <row r="274" spans="8:20">
      <c r="H274" s="51">
        <v>40560</v>
      </c>
      <c r="I274" s="71">
        <v>3985</v>
      </c>
      <c r="J274" s="71">
        <v>0</v>
      </c>
      <c r="K274" s="71">
        <v>3330</v>
      </c>
      <c r="L274" s="71">
        <v>0</v>
      </c>
      <c r="M274" s="71">
        <v>2010</v>
      </c>
      <c r="N274" s="71">
        <v>0</v>
      </c>
      <c r="O274" s="71">
        <v>0</v>
      </c>
      <c r="P274" s="71">
        <v>0</v>
      </c>
      <c r="Q274" s="71">
        <v>29300</v>
      </c>
      <c r="R274" s="71">
        <v>0</v>
      </c>
      <c r="S274" s="71">
        <v>6931</v>
      </c>
      <c r="T274" s="71">
        <v>0</v>
      </c>
    </row>
    <row r="275" spans="8:20">
      <c r="H275" s="51">
        <v>40561</v>
      </c>
      <c r="I275" s="71">
        <v>4085</v>
      </c>
      <c r="J275" s="71">
        <v>1425.5</v>
      </c>
      <c r="K275" s="71">
        <v>3480</v>
      </c>
      <c r="L275" s="71">
        <v>385.6</v>
      </c>
      <c r="M275" s="71">
        <v>2088</v>
      </c>
      <c r="N275" s="71">
        <v>661.5</v>
      </c>
      <c r="O275" s="71">
        <v>0</v>
      </c>
      <c r="P275" s="71">
        <v>801</v>
      </c>
      <c r="Q275" s="71">
        <v>28975</v>
      </c>
      <c r="R275" s="71">
        <v>145.4</v>
      </c>
      <c r="S275" s="71">
        <v>6999</v>
      </c>
      <c r="T275" s="71">
        <v>30.93</v>
      </c>
    </row>
    <row r="276" spans="8:20">
      <c r="H276" s="51">
        <v>40562</v>
      </c>
      <c r="I276" s="71">
        <v>4105</v>
      </c>
      <c r="J276" s="71">
        <v>1418.5</v>
      </c>
      <c r="K276" s="71">
        <v>3480</v>
      </c>
      <c r="L276" s="71">
        <v>383</v>
      </c>
      <c r="M276" s="71">
        <v>2105</v>
      </c>
      <c r="N276" s="71">
        <v>644.25</v>
      </c>
      <c r="O276" s="71">
        <v>0</v>
      </c>
      <c r="P276" s="71">
        <v>799.25</v>
      </c>
      <c r="Q276" s="71">
        <v>29295</v>
      </c>
      <c r="R276" s="71">
        <v>148.9</v>
      </c>
      <c r="S276" s="71">
        <v>7075</v>
      </c>
      <c r="T276" s="71">
        <v>31.18</v>
      </c>
    </row>
    <row r="277" spans="8:20">
      <c r="H277" s="51">
        <v>40563</v>
      </c>
      <c r="I277" s="71">
        <v>4108</v>
      </c>
      <c r="J277" s="71">
        <v>1415.75</v>
      </c>
      <c r="K277" s="71">
        <v>3459</v>
      </c>
      <c r="L277" s="71">
        <v>383.7</v>
      </c>
      <c r="M277" s="71">
        <v>2084</v>
      </c>
      <c r="N277" s="71">
        <v>655</v>
      </c>
      <c r="O277" s="71">
        <v>0</v>
      </c>
      <c r="P277" s="71">
        <v>805</v>
      </c>
      <c r="Q277" s="71">
        <v>29400</v>
      </c>
      <c r="R277" s="71">
        <v>152.9</v>
      </c>
      <c r="S277" s="71">
        <v>7028</v>
      </c>
      <c r="T277" s="71">
        <v>31.4</v>
      </c>
    </row>
    <row r="278" spans="8:20">
      <c r="H278" s="51">
        <v>40564</v>
      </c>
      <c r="I278" s="71">
        <v>4144</v>
      </c>
      <c r="J278" s="71">
        <v>1412.5</v>
      </c>
      <c r="K278" s="71">
        <v>3456</v>
      </c>
      <c r="L278" s="71">
        <v>380.5</v>
      </c>
      <c r="M278" s="71">
        <v>2081</v>
      </c>
      <c r="N278" s="71">
        <v>657</v>
      </c>
      <c r="O278" s="71">
        <v>0</v>
      </c>
      <c r="P278" s="71">
        <v>824.5</v>
      </c>
      <c r="Q278" s="71">
        <v>30160</v>
      </c>
      <c r="R278" s="71">
        <v>156.9</v>
      </c>
      <c r="S278" s="71">
        <v>7093</v>
      </c>
      <c r="T278" s="71">
        <v>32.36</v>
      </c>
    </row>
    <row r="279" spans="8:20">
      <c r="H279" s="51">
        <v>40567</v>
      </c>
      <c r="I279" s="71">
        <v>4159</v>
      </c>
      <c r="J279" s="71">
        <v>1403.75</v>
      </c>
      <c r="K279" s="71">
        <v>3490</v>
      </c>
      <c r="L279" s="71">
        <v>379.7</v>
      </c>
      <c r="M279" s="71">
        <v>2084</v>
      </c>
      <c r="N279" s="71">
        <v>651.75</v>
      </c>
      <c r="O279" s="71">
        <v>2090</v>
      </c>
      <c r="P279" s="71">
        <v>826.25</v>
      </c>
      <c r="Q279" s="71">
        <v>31280</v>
      </c>
      <c r="R279" s="71">
        <v>161.9</v>
      </c>
      <c r="S279" s="71">
        <v>7096</v>
      </c>
      <c r="T279" s="71">
        <v>32.26</v>
      </c>
    </row>
    <row r="280" spans="8:20">
      <c r="H280" s="51">
        <v>40568</v>
      </c>
      <c r="I280" s="71">
        <v>4130</v>
      </c>
      <c r="J280" s="71">
        <v>1371</v>
      </c>
      <c r="K280" s="71">
        <v>3446</v>
      </c>
      <c r="L280" s="71">
        <v>373.2</v>
      </c>
      <c r="M280" s="71">
        <v>2079</v>
      </c>
      <c r="N280" s="71">
        <v>643.25</v>
      </c>
      <c r="O280" s="71">
        <v>2083</v>
      </c>
      <c r="P280" s="71">
        <v>844.5</v>
      </c>
      <c r="Q280" s="71">
        <v>30675</v>
      </c>
      <c r="R280" s="71">
        <v>161.80000000000001</v>
      </c>
      <c r="S280" s="71">
        <v>7055</v>
      </c>
      <c r="T280" s="71">
        <v>31.9</v>
      </c>
    </row>
    <row r="281" spans="8:20">
      <c r="H281" s="51">
        <v>40569</v>
      </c>
      <c r="I281" s="71">
        <v>4068</v>
      </c>
      <c r="J281" s="71">
        <v>1391.5</v>
      </c>
      <c r="K281" s="71">
        <v>3356</v>
      </c>
      <c r="L281" s="71">
        <v>376.3</v>
      </c>
      <c r="M281" s="71">
        <v>2069</v>
      </c>
      <c r="N281" s="71">
        <v>660.25</v>
      </c>
      <c r="O281" s="71">
        <v>2090</v>
      </c>
      <c r="P281" s="71">
        <v>861.5</v>
      </c>
      <c r="Q281" s="71">
        <v>30725</v>
      </c>
      <c r="R281" s="71">
        <v>166.8</v>
      </c>
      <c r="S281" s="71">
        <v>7090</v>
      </c>
      <c r="T281" s="71">
        <v>33.11</v>
      </c>
    </row>
    <row r="282" spans="8:20">
      <c r="H282" s="51">
        <v>40570</v>
      </c>
      <c r="I282" s="71">
        <v>4075</v>
      </c>
      <c r="J282" s="71">
        <v>1397.75</v>
      </c>
      <c r="K282" s="71">
        <v>3371</v>
      </c>
      <c r="L282" s="71">
        <v>377.6</v>
      </c>
      <c r="M282" s="71">
        <v>2069</v>
      </c>
      <c r="N282" s="71">
        <v>652.5</v>
      </c>
      <c r="O282" s="71">
        <v>2094</v>
      </c>
      <c r="P282" s="71">
        <v>847</v>
      </c>
      <c r="Q282" s="71">
        <v>31635</v>
      </c>
      <c r="R282" s="71">
        <v>169.4</v>
      </c>
      <c r="S282" s="71">
        <v>7210</v>
      </c>
      <c r="T282" s="71">
        <v>34.24</v>
      </c>
    </row>
    <row r="283" spans="8:20">
      <c r="H283" s="51">
        <v>40571</v>
      </c>
      <c r="I283" s="71">
        <v>4050</v>
      </c>
      <c r="J283" s="71">
        <v>1401</v>
      </c>
      <c r="K283" s="71">
        <v>3414</v>
      </c>
      <c r="L283" s="71">
        <v>377</v>
      </c>
      <c r="M283" s="71">
        <v>2069</v>
      </c>
      <c r="N283" s="71">
        <v>644.5</v>
      </c>
      <c r="O283" s="71">
        <v>2096</v>
      </c>
      <c r="P283" s="71">
        <v>825</v>
      </c>
      <c r="Q283" s="71">
        <v>31360</v>
      </c>
      <c r="R283" s="71">
        <v>164.8</v>
      </c>
      <c r="S283" s="71">
        <v>7188</v>
      </c>
      <c r="T283" s="71">
        <v>33.93</v>
      </c>
    </row>
    <row r="284" spans="8:20">
      <c r="H284" s="51">
        <v>40574</v>
      </c>
      <c r="I284" s="71">
        <v>4062</v>
      </c>
      <c r="J284" s="71">
        <v>1412.5</v>
      </c>
      <c r="K284" s="71">
        <v>3425</v>
      </c>
      <c r="L284" s="71">
        <v>379.6</v>
      </c>
      <c r="M284" s="71">
        <v>2068</v>
      </c>
      <c r="N284" s="71">
        <v>657.25</v>
      </c>
      <c r="O284" s="71">
        <v>2100</v>
      </c>
      <c r="P284" s="71">
        <v>836.25</v>
      </c>
      <c r="Q284" s="71">
        <v>31750</v>
      </c>
      <c r="R284" s="71">
        <v>168.4</v>
      </c>
      <c r="S284" s="71">
        <v>7290</v>
      </c>
      <c r="T284" s="71">
        <v>33.85</v>
      </c>
    </row>
    <row r="285" spans="8:20">
      <c r="H285" s="51">
        <v>40575</v>
      </c>
      <c r="I285" s="71">
        <v>4037</v>
      </c>
      <c r="J285" s="71">
        <v>1444.5</v>
      </c>
      <c r="K285" s="71">
        <v>3464</v>
      </c>
      <c r="L285" s="71">
        <v>389</v>
      </c>
      <c r="M285" s="71">
        <v>2078</v>
      </c>
      <c r="N285" s="71">
        <v>668.75</v>
      </c>
      <c r="O285" s="71">
        <v>2107</v>
      </c>
      <c r="P285" s="71">
        <v>845</v>
      </c>
      <c r="Q285" s="71">
        <v>32600</v>
      </c>
      <c r="R285" s="71">
        <v>172.2</v>
      </c>
      <c r="S285" s="71">
        <v>7340</v>
      </c>
      <c r="T285" s="71">
        <v>33.950000000000003</v>
      </c>
    </row>
    <row r="286" spans="8:20">
      <c r="H286" s="51">
        <v>40576</v>
      </c>
      <c r="I286" s="71">
        <v>0</v>
      </c>
      <c r="J286" s="71">
        <v>1443.5</v>
      </c>
      <c r="K286" s="71">
        <v>0</v>
      </c>
      <c r="L286" s="71">
        <v>386.4</v>
      </c>
      <c r="M286" s="71">
        <v>0</v>
      </c>
      <c r="N286" s="71">
        <v>670.25</v>
      </c>
      <c r="O286" s="71">
        <v>0</v>
      </c>
      <c r="P286" s="71">
        <v>868.75</v>
      </c>
      <c r="Q286" s="71">
        <v>0</v>
      </c>
      <c r="R286" s="71">
        <v>176.2</v>
      </c>
      <c r="S286" s="71">
        <v>0</v>
      </c>
      <c r="T286" s="71">
        <v>35.28</v>
      </c>
    </row>
    <row r="287" spans="8:20">
      <c r="H287" s="51">
        <v>40577</v>
      </c>
      <c r="I287" s="71">
        <v>0</v>
      </c>
      <c r="J287" s="71">
        <v>1436.5</v>
      </c>
      <c r="K287" s="71">
        <v>0</v>
      </c>
      <c r="L287" s="71">
        <v>385.4</v>
      </c>
      <c r="M287" s="71">
        <v>0</v>
      </c>
      <c r="N287" s="71">
        <v>665.75</v>
      </c>
      <c r="O287" s="71">
        <v>0</v>
      </c>
      <c r="P287" s="71">
        <v>861.75</v>
      </c>
      <c r="Q287" s="71">
        <v>0</v>
      </c>
      <c r="R287" s="71">
        <v>171.9</v>
      </c>
      <c r="S287" s="71">
        <v>0</v>
      </c>
      <c r="T287" s="71">
        <v>32.119999999999997</v>
      </c>
    </row>
    <row r="288" spans="8:20">
      <c r="H288" s="51">
        <v>40578</v>
      </c>
      <c r="I288" s="71">
        <v>0</v>
      </c>
      <c r="J288" s="71">
        <v>1434</v>
      </c>
      <c r="K288" s="71">
        <v>0</v>
      </c>
      <c r="L288" s="71">
        <v>383.7</v>
      </c>
      <c r="M288" s="71">
        <v>0</v>
      </c>
      <c r="N288" s="71">
        <v>678.5</v>
      </c>
      <c r="O288" s="71">
        <v>0</v>
      </c>
      <c r="P288" s="71">
        <v>853.5</v>
      </c>
      <c r="Q288" s="71">
        <v>0</v>
      </c>
      <c r="R288" s="71">
        <v>167.9</v>
      </c>
      <c r="S288" s="71">
        <v>0</v>
      </c>
      <c r="T288" s="71">
        <v>32.979999999999997</v>
      </c>
    </row>
    <row r="289" spans="8:20">
      <c r="H289" s="51">
        <v>40581</v>
      </c>
      <c r="I289" s="71">
        <v>0</v>
      </c>
      <c r="J289" s="71">
        <v>1427.25</v>
      </c>
      <c r="K289" s="71">
        <v>0</v>
      </c>
      <c r="L289" s="71">
        <v>382.3</v>
      </c>
      <c r="M289" s="71">
        <v>0</v>
      </c>
      <c r="N289" s="71">
        <v>674</v>
      </c>
      <c r="O289" s="71">
        <v>0</v>
      </c>
      <c r="P289" s="71">
        <v>861</v>
      </c>
      <c r="Q289" s="71">
        <v>0</v>
      </c>
      <c r="R289" s="71">
        <v>174.5</v>
      </c>
      <c r="S289" s="71">
        <v>0</v>
      </c>
      <c r="T289" s="71">
        <v>32.58</v>
      </c>
    </row>
    <row r="290" spans="8:20">
      <c r="H290" s="51">
        <v>40582</v>
      </c>
      <c r="I290" s="71">
        <v>0</v>
      </c>
      <c r="J290" s="71">
        <v>1437</v>
      </c>
      <c r="K290" s="71">
        <v>0</v>
      </c>
      <c r="L290" s="71">
        <v>385.3</v>
      </c>
      <c r="M290" s="71">
        <v>0</v>
      </c>
      <c r="N290" s="71">
        <v>675.25</v>
      </c>
      <c r="O290" s="71">
        <v>0</v>
      </c>
      <c r="P290" s="71">
        <v>879</v>
      </c>
      <c r="Q290" s="71">
        <v>0</v>
      </c>
      <c r="R290" s="71">
        <v>175.3</v>
      </c>
      <c r="S290" s="71">
        <v>0</v>
      </c>
      <c r="T290" s="71">
        <v>31.08</v>
      </c>
    </row>
    <row r="291" spans="8:20">
      <c r="H291" s="51">
        <v>40583</v>
      </c>
      <c r="I291" s="71">
        <v>4049</v>
      </c>
      <c r="J291" s="71">
        <v>1448.75</v>
      </c>
      <c r="K291" s="71">
        <v>3500</v>
      </c>
      <c r="L291" s="71">
        <v>387</v>
      </c>
      <c r="M291" s="71">
        <v>2143</v>
      </c>
      <c r="N291" s="71">
        <v>697.5</v>
      </c>
      <c r="O291" s="71">
        <v>2153</v>
      </c>
      <c r="P291" s="71">
        <v>883.25</v>
      </c>
      <c r="Q291" s="71">
        <v>32340</v>
      </c>
      <c r="R291" s="71">
        <v>180.6</v>
      </c>
      <c r="S291" s="71">
        <v>7288</v>
      </c>
      <c r="T291" s="71">
        <v>31.78</v>
      </c>
    </row>
    <row r="292" spans="8:20">
      <c r="H292" s="51">
        <v>40584</v>
      </c>
      <c r="I292" s="71">
        <v>4110</v>
      </c>
      <c r="J292" s="71">
        <v>1438.25</v>
      </c>
      <c r="K292" s="71">
        <v>3499</v>
      </c>
      <c r="L292" s="71">
        <v>384.5</v>
      </c>
      <c r="M292" s="71">
        <v>2149</v>
      </c>
      <c r="N292" s="71">
        <v>700.25</v>
      </c>
      <c r="O292" s="71">
        <v>2151</v>
      </c>
      <c r="P292" s="71">
        <v>867.5</v>
      </c>
      <c r="Q292" s="71">
        <v>32645</v>
      </c>
      <c r="R292" s="71">
        <v>187.6</v>
      </c>
      <c r="S292" s="71">
        <v>7422</v>
      </c>
      <c r="T292" s="71">
        <v>32.17</v>
      </c>
    </row>
    <row r="293" spans="8:20">
      <c r="H293" s="51">
        <v>40585</v>
      </c>
      <c r="I293" s="71">
        <v>4148</v>
      </c>
      <c r="J293" s="71">
        <v>1416.5</v>
      </c>
      <c r="K293" s="71">
        <v>3495</v>
      </c>
      <c r="L293" s="71">
        <v>378.1</v>
      </c>
      <c r="M293" s="71">
        <v>2145</v>
      </c>
      <c r="N293" s="71">
        <v>706.5</v>
      </c>
      <c r="O293" s="71">
        <v>2139</v>
      </c>
      <c r="P293" s="71">
        <v>868</v>
      </c>
      <c r="Q293" s="71">
        <v>32700</v>
      </c>
      <c r="R293" s="71">
        <v>190</v>
      </c>
      <c r="S293" s="71">
        <v>7433</v>
      </c>
      <c r="T293" s="71">
        <v>31.16</v>
      </c>
    </row>
    <row r="294" spans="8:20">
      <c r="H294" s="51">
        <v>40588</v>
      </c>
      <c r="I294" s="71">
        <v>4150</v>
      </c>
      <c r="J294" s="71">
        <v>1408</v>
      </c>
      <c r="K294" s="71">
        <v>3615</v>
      </c>
      <c r="L294" s="71">
        <v>375.6</v>
      </c>
      <c r="M294" s="71">
        <v>2192</v>
      </c>
      <c r="N294" s="71">
        <v>698.75</v>
      </c>
      <c r="O294" s="71">
        <v>2161</v>
      </c>
      <c r="P294" s="71">
        <v>869</v>
      </c>
      <c r="Q294" s="71">
        <v>32470</v>
      </c>
      <c r="R294" s="71">
        <v>186.1</v>
      </c>
      <c r="S294" s="71">
        <v>7365</v>
      </c>
      <c r="T294" s="71">
        <v>30.62</v>
      </c>
    </row>
    <row r="295" spans="8:20">
      <c r="H295" s="51">
        <v>40589</v>
      </c>
      <c r="I295" s="71">
        <v>4148</v>
      </c>
      <c r="J295" s="71">
        <v>1368</v>
      </c>
      <c r="K295" s="71">
        <v>3490</v>
      </c>
      <c r="L295" s="71">
        <v>365.9</v>
      </c>
      <c r="M295" s="71">
        <v>2194</v>
      </c>
      <c r="N295" s="71">
        <v>691.75</v>
      </c>
      <c r="O295" s="71">
        <v>2160</v>
      </c>
      <c r="P295" s="71">
        <v>843.75</v>
      </c>
      <c r="Q295" s="71">
        <v>32610</v>
      </c>
      <c r="R295" s="71">
        <v>190</v>
      </c>
      <c r="S295" s="71">
        <v>7384</v>
      </c>
      <c r="T295" s="71">
        <v>30.98</v>
      </c>
    </row>
    <row r="296" spans="8:20">
      <c r="H296" s="51">
        <v>40590</v>
      </c>
      <c r="I296" s="71">
        <v>4130</v>
      </c>
      <c r="J296" s="71">
        <v>1369.25</v>
      </c>
      <c r="K296" s="71">
        <v>3477</v>
      </c>
      <c r="L296" s="71">
        <v>365.3</v>
      </c>
      <c r="M296" s="71">
        <v>2189</v>
      </c>
      <c r="N296" s="71">
        <v>693.75</v>
      </c>
      <c r="O296" s="71">
        <v>2173</v>
      </c>
      <c r="P296" s="71">
        <v>843.75</v>
      </c>
      <c r="Q296" s="71">
        <v>33010</v>
      </c>
      <c r="R296" s="71">
        <v>197</v>
      </c>
      <c r="S296" s="71">
        <v>7320</v>
      </c>
      <c r="T296" s="71">
        <v>31.54</v>
      </c>
    </row>
    <row r="297" spans="8:20">
      <c r="H297" s="51">
        <v>40591</v>
      </c>
      <c r="I297" s="71">
        <v>4060</v>
      </c>
      <c r="J297" s="71">
        <v>1397.75</v>
      </c>
      <c r="K297" s="71">
        <v>3440</v>
      </c>
      <c r="L297" s="71">
        <v>371.4</v>
      </c>
      <c r="M297" s="71">
        <v>2180</v>
      </c>
      <c r="N297" s="71">
        <v>710.25</v>
      </c>
      <c r="O297" s="71">
        <v>2153</v>
      </c>
      <c r="P297" s="71">
        <v>849.5</v>
      </c>
      <c r="Q297" s="71">
        <v>33300</v>
      </c>
      <c r="R297" s="71">
        <v>204</v>
      </c>
      <c r="S297" s="71">
        <v>7285</v>
      </c>
      <c r="T297" s="71">
        <v>31.24</v>
      </c>
    </row>
    <row r="298" spans="8:20">
      <c r="H298" s="51">
        <v>40592</v>
      </c>
      <c r="I298" s="71">
        <v>4135</v>
      </c>
      <c r="J298" s="71">
        <v>1363.5</v>
      </c>
      <c r="K298" s="71">
        <v>3521</v>
      </c>
      <c r="L298" s="71">
        <v>363.4</v>
      </c>
      <c r="M298" s="71">
        <v>2171</v>
      </c>
      <c r="N298" s="71">
        <v>709</v>
      </c>
      <c r="O298" s="71">
        <v>2160</v>
      </c>
      <c r="P298" s="71">
        <v>822.5</v>
      </c>
      <c r="Q298" s="71">
        <v>32910</v>
      </c>
      <c r="R298" s="71">
        <v>197</v>
      </c>
      <c r="S298" s="71">
        <v>7218</v>
      </c>
      <c r="T298" s="71">
        <v>31.12</v>
      </c>
    </row>
    <row r="299" spans="8:20">
      <c r="H299" s="51">
        <v>40595</v>
      </c>
      <c r="I299" s="71">
        <v>4193</v>
      </c>
      <c r="J299" s="71">
        <v>0</v>
      </c>
      <c r="K299" s="71">
        <v>3520</v>
      </c>
      <c r="L299" s="71">
        <v>0</v>
      </c>
      <c r="M299" s="71">
        <v>2172</v>
      </c>
      <c r="N299" s="71">
        <v>0</v>
      </c>
      <c r="O299" s="71">
        <v>2130</v>
      </c>
      <c r="P299" s="71">
        <v>0</v>
      </c>
      <c r="Q299" s="71">
        <v>32135</v>
      </c>
      <c r="R299" s="71">
        <v>0</v>
      </c>
      <c r="S299" s="71">
        <v>7165</v>
      </c>
      <c r="T299" s="71">
        <v>0</v>
      </c>
    </row>
    <row r="300" spans="8:20">
      <c r="H300" s="51">
        <v>40596</v>
      </c>
      <c r="I300" s="71">
        <v>4215</v>
      </c>
      <c r="J300" s="71">
        <v>1307.25</v>
      </c>
      <c r="K300" s="71">
        <v>3409</v>
      </c>
      <c r="L300" s="71">
        <v>349.4</v>
      </c>
      <c r="M300" s="71">
        <v>2184</v>
      </c>
      <c r="N300" s="71">
        <v>671</v>
      </c>
      <c r="O300" s="71">
        <v>2117</v>
      </c>
      <c r="P300" s="71">
        <v>754.75</v>
      </c>
      <c r="Q300" s="71">
        <v>31750</v>
      </c>
      <c r="R300" s="71">
        <v>187.9</v>
      </c>
      <c r="S300" s="71">
        <v>7180</v>
      </c>
      <c r="T300" s="71">
        <v>31</v>
      </c>
    </row>
    <row r="301" spans="8:20">
      <c r="H301" s="51">
        <v>40597</v>
      </c>
      <c r="I301" s="71">
        <v>4200</v>
      </c>
      <c r="J301" s="71">
        <v>1312</v>
      </c>
      <c r="K301" s="71">
        <v>3240</v>
      </c>
      <c r="L301" s="71">
        <v>349.6</v>
      </c>
      <c r="M301" s="71">
        <v>2190</v>
      </c>
      <c r="N301" s="71">
        <v>688.5</v>
      </c>
      <c r="O301" s="71">
        <v>2120</v>
      </c>
      <c r="P301" s="71">
        <v>765.5</v>
      </c>
      <c r="Q301" s="71">
        <v>31615</v>
      </c>
      <c r="R301" s="71">
        <v>184.2</v>
      </c>
      <c r="S301" s="71">
        <v>7228</v>
      </c>
      <c r="T301" s="71">
        <v>29.87</v>
      </c>
    </row>
    <row r="302" spans="8:20">
      <c r="H302" s="51">
        <v>40598</v>
      </c>
      <c r="I302" s="71">
        <v>4166</v>
      </c>
      <c r="J302" s="71">
        <v>1318.25</v>
      </c>
      <c r="K302" s="71">
        <v>3250</v>
      </c>
      <c r="L302" s="71">
        <v>350.1</v>
      </c>
      <c r="M302" s="71">
        <v>2178</v>
      </c>
      <c r="N302" s="71">
        <v>685.25</v>
      </c>
      <c r="O302" s="71">
        <v>2120</v>
      </c>
      <c r="P302" s="71">
        <v>754.25</v>
      </c>
      <c r="Q302" s="71">
        <v>30550</v>
      </c>
      <c r="R302" s="71">
        <v>177.2</v>
      </c>
      <c r="S302" s="71">
        <v>7070</v>
      </c>
      <c r="T302" s="71">
        <v>30.24</v>
      </c>
    </row>
    <row r="303" spans="8:20">
      <c r="H303" s="51">
        <v>40599</v>
      </c>
      <c r="I303" s="71">
        <v>4185</v>
      </c>
      <c r="J303" s="71">
        <v>1362.25</v>
      </c>
      <c r="K303" s="71">
        <v>3260</v>
      </c>
      <c r="L303" s="71">
        <v>359.6</v>
      </c>
      <c r="M303" s="71">
        <v>2183</v>
      </c>
      <c r="N303" s="71">
        <v>710.75</v>
      </c>
      <c r="O303" s="71">
        <v>2104</v>
      </c>
      <c r="P303" s="71">
        <v>778.5</v>
      </c>
      <c r="Q303" s="71">
        <v>30855</v>
      </c>
      <c r="R303" s="71">
        <v>184.2</v>
      </c>
      <c r="S303" s="71">
        <v>7199</v>
      </c>
      <c r="T303" s="71">
        <v>31.68</v>
      </c>
    </row>
    <row r="304" spans="8:20">
      <c r="H304" s="51">
        <v>40602</v>
      </c>
      <c r="I304" s="71">
        <v>4250</v>
      </c>
      <c r="J304" s="71">
        <v>1359</v>
      </c>
      <c r="K304" s="71">
        <v>3222</v>
      </c>
      <c r="L304" s="71">
        <v>355.3</v>
      </c>
      <c r="M304" s="71">
        <v>2071</v>
      </c>
      <c r="N304" s="71">
        <v>720.75</v>
      </c>
      <c r="O304" s="71">
        <v>2096</v>
      </c>
      <c r="P304" s="71">
        <v>783</v>
      </c>
      <c r="Q304" s="71">
        <v>32205</v>
      </c>
      <c r="R304" s="71">
        <v>191.2</v>
      </c>
      <c r="S304" s="71">
        <v>7221</v>
      </c>
      <c r="T304" s="71">
        <v>32.75</v>
      </c>
    </row>
    <row r="305" spans="8:20">
      <c r="H305" s="51">
        <v>40603</v>
      </c>
      <c r="I305" s="71">
        <v>4100</v>
      </c>
      <c r="J305" s="71">
        <v>1375</v>
      </c>
      <c r="K305" s="71">
        <v>3269</v>
      </c>
      <c r="L305" s="71">
        <v>358.7</v>
      </c>
      <c r="M305" s="71">
        <v>2052</v>
      </c>
      <c r="N305" s="71">
        <v>726.5</v>
      </c>
      <c r="O305" s="71">
        <v>0</v>
      </c>
      <c r="P305" s="71">
        <v>773</v>
      </c>
      <c r="Q305" s="71">
        <v>32315</v>
      </c>
      <c r="R305" s="71">
        <v>193.6</v>
      </c>
      <c r="S305" s="71">
        <v>7240</v>
      </c>
      <c r="T305" s="71">
        <v>29.39</v>
      </c>
    </row>
    <row r="306" spans="8:20">
      <c r="H306" s="51">
        <v>40604</v>
      </c>
      <c r="I306" s="71">
        <v>4012</v>
      </c>
      <c r="J306" s="71">
        <v>1387.75</v>
      </c>
      <c r="K306" s="71">
        <v>3349</v>
      </c>
      <c r="L306" s="71">
        <v>359.4</v>
      </c>
      <c r="M306" s="71">
        <v>2052</v>
      </c>
      <c r="N306" s="71">
        <v>713.75</v>
      </c>
      <c r="O306" s="71">
        <v>2100</v>
      </c>
      <c r="P306" s="71">
        <v>777</v>
      </c>
      <c r="Q306" s="71">
        <v>32750</v>
      </c>
      <c r="R306" s="71">
        <v>200.6</v>
      </c>
      <c r="S306" s="71">
        <v>0</v>
      </c>
      <c r="T306" s="71">
        <v>30.43</v>
      </c>
    </row>
    <row r="307" spans="8:20">
      <c r="H307" s="51">
        <v>40605</v>
      </c>
      <c r="I307" s="71">
        <v>4012</v>
      </c>
      <c r="J307" s="71">
        <v>1400</v>
      </c>
      <c r="K307" s="71">
        <v>3349</v>
      </c>
      <c r="L307" s="71">
        <v>365.3</v>
      </c>
      <c r="M307" s="71">
        <v>2052</v>
      </c>
      <c r="N307" s="71">
        <v>727</v>
      </c>
      <c r="O307" s="71">
        <v>2100</v>
      </c>
      <c r="P307" s="71">
        <v>797</v>
      </c>
      <c r="Q307" s="71">
        <v>31950</v>
      </c>
      <c r="R307" s="71">
        <v>205.7</v>
      </c>
      <c r="S307" s="71">
        <v>0</v>
      </c>
      <c r="T307" s="71">
        <v>30.55</v>
      </c>
    </row>
    <row r="308" spans="8:20">
      <c r="H308" s="51">
        <v>40606</v>
      </c>
      <c r="I308" s="71">
        <v>4012</v>
      </c>
      <c r="J308" s="71">
        <v>1406.75</v>
      </c>
      <c r="K308" s="71">
        <v>3349</v>
      </c>
      <c r="L308" s="71">
        <v>364.2</v>
      </c>
      <c r="M308" s="71">
        <v>2052</v>
      </c>
      <c r="N308" s="71">
        <v>721</v>
      </c>
      <c r="O308" s="71">
        <v>2099</v>
      </c>
      <c r="P308" s="71">
        <v>796.25</v>
      </c>
      <c r="Q308" s="71">
        <v>31970</v>
      </c>
      <c r="R308" s="71">
        <v>212.7</v>
      </c>
      <c r="S308" s="71">
        <v>7201</v>
      </c>
      <c r="T308" s="71">
        <v>29.89</v>
      </c>
    </row>
    <row r="309" spans="8:20">
      <c r="H309" s="51">
        <v>40609</v>
      </c>
      <c r="I309" s="71">
        <v>4100</v>
      </c>
      <c r="J309" s="71">
        <v>1381.75</v>
      </c>
      <c r="K309" s="71">
        <v>3380</v>
      </c>
      <c r="L309" s="71">
        <v>358.1</v>
      </c>
      <c r="M309" s="71">
        <v>2052</v>
      </c>
      <c r="N309" s="71">
        <v>707.75</v>
      </c>
      <c r="O309" s="71">
        <v>0</v>
      </c>
      <c r="P309" s="71">
        <v>768.25</v>
      </c>
      <c r="Q309" s="71">
        <v>32550</v>
      </c>
      <c r="R309" s="71">
        <v>214.1</v>
      </c>
      <c r="S309" s="71">
        <v>7240</v>
      </c>
      <c r="T309" s="71">
        <v>30.15</v>
      </c>
    </row>
    <row r="310" spans="8:20">
      <c r="H310" s="51">
        <v>40610</v>
      </c>
      <c r="I310" s="71">
        <v>4100</v>
      </c>
      <c r="J310" s="71">
        <v>1374.5</v>
      </c>
      <c r="K310" s="71">
        <v>3380</v>
      </c>
      <c r="L310" s="71">
        <v>353.4</v>
      </c>
      <c r="M310" s="71">
        <v>2052</v>
      </c>
      <c r="N310" s="71">
        <v>700.25</v>
      </c>
      <c r="O310" s="71">
        <v>0</v>
      </c>
      <c r="P310" s="71">
        <v>750.75</v>
      </c>
      <c r="Q310" s="71">
        <v>31440</v>
      </c>
      <c r="R310" s="71">
        <v>207.1</v>
      </c>
      <c r="S310" s="71">
        <v>7190</v>
      </c>
      <c r="T310" s="71">
        <v>30.84</v>
      </c>
    </row>
    <row r="311" spans="8:20">
      <c r="H311" s="51">
        <v>40611</v>
      </c>
      <c r="I311" s="71">
        <v>3800</v>
      </c>
      <c r="J311" s="71">
        <v>1342.25</v>
      </c>
      <c r="K311" s="71">
        <v>3440</v>
      </c>
      <c r="L311" s="71">
        <v>348</v>
      </c>
      <c r="M311" s="71">
        <v>2052</v>
      </c>
      <c r="N311" s="71">
        <v>694</v>
      </c>
      <c r="O311" s="71">
        <v>0</v>
      </c>
      <c r="P311" s="71">
        <v>743</v>
      </c>
      <c r="Q311" s="71">
        <v>31845</v>
      </c>
      <c r="R311" s="71">
        <v>204.4</v>
      </c>
      <c r="S311" s="71">
        <v>7200</v>
      </c>
      <c r="T311" s="71">
        <v>30.42</v>
      </c>
    </row>
    <row r="312" spans="8:20">
      <c r="H312" s="51">
        <v>40612</v>
      </c>
      <c r="I312" s="71">
        <v>3950</v>
      </c>
      <c r="J312" s="71">
        <v>1339</v>
      </c>
      <c r="K312" s="71">
        <v>3440</v>
      </c>
      <c r="L312" s="71">
        <v>348.3</v>
      </c>
      <c r="M312" s="71">
        <v>2052</v>
      </c>
      <c r="N312" s="71">
        <v>675.25</v>
      </c>
      <c r="O312" s="71">
        <v>0</v>
      </c>
      <c r="P312" s="71">
        <v>714.75</v>
      </c>
      <c r="Q312" s="71">
        <v>31480</v>
      </c>
      <c r="R312" s="71">
        <v>201</v>
      </c>
      <c r="S312" s="71">
        <v>0</v>
      </c>
      <c r="T312" s="71">
        <v>28.7</v>
      </c>
    </row>
    <row r="313" spans="8:20">
      <c r="H313" s="51">
        <v>40613</v>
      </c>
      <c r="I313" s="71">
        <v>3950</v>
      </c>
      <c r="J313" s="71">
        <v>1325.5</v>
      </c>
      <c r="K313" s="71">
        <v>3440</v>
      </c>
      <c r="L313" s="71">
        <v>345.4</v>
      </c>
      <c r="M313" s="71">
        <v>2052</v>
      </c>
      <c r="N313" s="71">
        <v>660</v>
      </c>
      <c r="O313" s="71">
        <v>0</v>
      </c>
      <c r="P313" s="71">
        <v>700.75</v>
      </c>
      <c r="Q313" s="71">
        <v>30995</v>
      </c>
      <c r="R313" s="71">
        <v>204.9</v>
      </c>
      <c r="S313" s="71">
        <v>0</v>
      </c>
      <c r="T313" s="71">
        <v>28.91</v>
      </c>
    </row>
    <row r="314" spans="8:20">
      <c r="H314" s="51">
        <v>40616</v>
      </c>
      <c r="I314" s="71">
        <v>3950</v>
      </c>
      <c r="J314" s="71">
        <v>1329.25</v>
      </c>
      <c r="K314" s="71">
        <v>3440</v>
      </c>
      <c r="L314" s="71">
        <v>349.5</v>
      </c>
      <c r="M314" s="71">
        <v>2052</v>
      </c>
      <c r="N314" s="71">
        <v>663.5</v>
      </c>
      <c r="O314" s="71">
        <v>0</v>
      </c>
      <c r="P314" s="71">
        <v>700.5</v>
      </c>
      <c r="Q314" s="71">
        <v>30100</v>
      </c>
      <c r="R314" s="71">
        <v>197.9</v>
      </c>
      <c r="S314" s="71">
        <v>7012</v>
      </c>
      <c r="T314" s="71">
        <v>27.9</v>
      </c>
    </row>
    <row r="315" spans="8:20">
      <c r="H315" s="51">
        <v>40617</v>
      </c>
      <c r="I315" s="71">
        <v>4234</v>
      </c>
      <c r="J315" s="71">
        <v>1279.5</v>
      </c>
      <c r="K315" s="71">
        <v>3182</v>
      </c>
      <c r="L315" s="71">
        <v>340.2</v>
      </c>
      <c r="M315" s="71">
        <v>2258</v>
      </c>
      <c r="N315" s="71">
        <v>625.5</v>
      </c>
      <c r="O315" s="71">
        <v>0</v>
      </c>
      <c r="P315" s="71">
        <v>672.25</v>
      </c>
      <c r="Q315" s="71">
        <v>29660</v>
      </c>
      <c r="R315" s="71">
        <v>190.9</v>
      </c>
      <c r="S315" s="71">
        <v>6980</v>
      </c>
      <c r="T315" s="71">
        <v>25.72</v>
      </c>
    </row>
    <row r="316" spans="8:20">
      <c r="H316" s="51">
        <v>40618</v>
      </c>
      <c r="I316" s="71">
        <v>4204</v>
      </c>
      <c r="J316" s="71">
        <v>1301.5</v>
      </c>
      <c r="K316" s="71">
        <v>3115</v>
      </c>
      <c r="L316" s="71">
        <v>347.4</v>
      </c>
      <c r="M316" s="71">
        <v>2250</v>
      </c>
      <c r="N316" s="71">
        <v>626.75</v>
      </c>
      <c r="O316" s="71">
        <v>0</v>
      </c>
      <c r="P316" s="71">
        <v>672.25</v>
      </c>
      <c r="Q316" s="71">
        <v>30065</v>
      </c>
      <c r="R316" s="71">
        <v>185.1</v>
      </c>
      <c r="S316" s="71">
        <v>6975</v>
      </c>
      <c r="T316" s="71">
        <v>25.85</v>
      </c>
    </row>
    <row r="317" spans="8:20">
      <c r="H317" s="51">
        <v>40619</v>
      </c>
      <c r="I317" s="71">
        <v>4224</v>
      </c>
      <c r="J317" s="71">
        <v>1335</v>
      </c>
      <c r="K317" s="71">
        <v>3130</v>
      </c>
      <c r="L317" s="71">
        <v>356.5</v>
      </c>
      <c r="M317" s="71">
        <v>2258</v>
      </c>
      <c r="N317" s="71">
        <v>670.25</v>
      </c>
      <c r="O317" s="71">
        <v>0</v>
      </c>
      <c r="P317" s="71">
        <v>731.5</v>
      </c>
      <c r="Q317" s="71">
        <v>29860</v>
      </c>
      <c r="R317" s="71">
        <v>192.1</v>
      </c>
      <c r="S317" s="71">
        <v>6988</v>
      </c>
      <c r="T317" s="71">
        <v>26.71</v>
      </c>
    </row>
    <row r="318" spans="8:20">
      <c r="H318" s="51">
        <v>40620</v>
      </c>
      <c r="I318" s="71">
        <v>4225</v>
      </c>
      <c r="J318" s="71">
        <v>1362.5</v>
      </c>
      <c r="K318" s="71">
        <v>3146</v>
      </c>
      <c r="L318" s="71">
        <v>366.8</v>
      </c>
      <c r="M318" s="71">
        <v>2255</v>
      </c>
      <c r="N318" s="71">
        <v>684</v>
      </c>
      <c r="O318" s="71">
        <v>0</v>
      </c>
      <c r="P318" s="71">
        <v>724.5</v>
      </c>
      <c r="Q318" s="71">
        <v>30795</v>
      </c>
      <c r="R318" s="71">
        <v>199.1</v>
      </c>
      <c r="S318" s="71">
        <v>7056</v>
      </c>
      <c r="T318" s="71">
        <v>27.68</v>
      </c>
    </row>
    <row r="319" spans="8:20">
      <c r="H319" s="51">
        <v>40623</v>
      </c>
      <c r="I319" s="71">
        <v>4305</v>
      </c>
      <c r="J319" s="71">
        <v>1356</v>
      </c>
      <c r="K319" s="71">
        <v>3160</v>
      </c>
      <c r="L319" s="71">
        <v>363.8</v>
      </c>
      <c r="M319" s="71">
        <v>2254</v>
      </c>
      <c r="N319" s="71">
        <v>682.5</v>
      </c>
      <c r="O319" s="71">
        <v>0</v>
      </c>
      <c r="P319" s="71">
        <v>715.5</v>
      </c>
      <c r="Q319" s="71">
        <v>30445</v>
      </c>
      <c r="R319" s="71">
        <v>199</v>
      </c>
      <c r="S319" s="71">
        <v>7051</v>
      </c>
      <c r="T319" s="71">
        <v>27.55</v>
      </c>
    </row>
    <row r="320" spans="8:20">
      <c r="H320" s="51">
        <v>40624</v>
      </c>
      <c r="I320" s="71">
        <v>4306</v>
      </c>
      <c r="J320" s="71">
        <v>1360.5</v>
      </c>
      <c r="K320" s="71">
        <v>3157</v>
      </c>
      <c r="L320" s="71">
        <v>364.4</v>
      </c>
      <c r="M320" s="71">
        <v>2242</v>
      </c>
      <c r="N320" s="71">
        <v>686.25</v>
      </c>
      <c r="O320" s="71">
        <v>0</v>
      </c>
      <c r="P320" s="71">
        <v>722.25</v>
      </c>
      <c r="Q320" s="71">
        <v>30295</v>
      </c>
      <c r="R320" s="71">
        <v>206</v>
      </c>
      <c r="S320" s="71">
        <v>7092</v>
      </c>
      <c r="T320" s="71">
        <v>27.32</v>
      </c>
    </row>
    <row r="321" spans="8:20">
      <c r="H321" s="51">
        <v>40625</v>
      </c>
      <c r="I321" s="71">
        <v>4317</v>
      </c>
      <c r="J321" s="71">
        <v>1352.75</v>
      </c>
      <c r="K321" s="71">
        <v>3181</v>
      </c>
      <c r="L321" s="71">
        <v>361.5</v>
      </c>
      <c r="M321" s="71">
        <v>2250</v>
      </c>
      <c r="N321" s="71">
        <v>680</v>
      </c>
      <c r="O321" s="71">
        <v>0</v>
      </c>
      <c r="P321" s="71">
        <v>712.25</v>
      </c>
      <c r="Q321" s="71">
        <v>30840</v>
      </c>
      <c r="R321" s="71">
        <v>201.9</v>
      </c>
      <c r="S321" s="71">
        <v>7213</v>
      </c>
      <c r="T321" s="71">
        <v>26.5</v>
      </c>
    </row>
    <row r="322" spans="8:20">
      <c r="H322" s="51">
        <v>40626</v>
      </c>
      <c r="I322" s="71">
        <v>4292</v>
      </c>
      <c r="J322" s="71">
        <v>1359.5</v>
      </c>
      <c r="K322" s="71">
        <v>3177</v>
      </c>
      <c r="L322" s="71">
        <v>360.3</v>
      </c>
      <c r="M322" s="71">
        <v>2239</v>
      </c>
      <c r="N322" s="71">
        <v>704.5</v>
      </c>
      <c r="O322" s="71">
        <v>2130</v>
      </c>
      <c r="P322" s="71">
        <v>743.25</v>
      </c>
      <c r="Q322" s="71">
        <v>30380</v>
      </c>
      <c r="R322" s="71">
        <v>208.8</v>
      </c>
      <c r="S322" s="71">
        <v>7182</v>
      </c>
      <c r="T322" s="71">
        <v>27.4</v>
      </c>
    </row>
    <row r="323" spans="8:20">
      <c r="H323" s="51">
        <v>40627</v>
      </c>
      <c r="I323" s="71">
        <v>4312</v>
      </c>
      <c r="J323" s="71">
        <v>1359.25</v>
      </c>
      <c r="K323" s="71">
        <v>3170</v>
      </c>
      <c r="L323" s="71">
        <v>356.9</v>
      </c>
      <c r="M323" s="71">
        <v>2245</v>
      </c>
      <c r="N323" s="71">
        <v>690.5</v>
      </c>
      <c r="O323" s="71">
        <v>2140</v>
      </c>
      <c r="P323" s="71">
        <v>734.25</v>
      </c>
      <c r="Q323" s="71">
        <v>30290</v>
      </c>
      <c r="R323" s="71">
        <v>204.5</v>
      </c>
      <c r="S323" s="71">
        <v>7230</v>
      </c>
      <c r="T323" s="71">
        <v>27.97</v>
      </c>
    </row>
    <row r="324" spans="8:20">
      <c r="H324" s="51">
        <v>40630</v>
      </c>
      <c r="I324" s="71">
        <v>4356</v>
      </c>
      <c r="J324" s="71">
        <v>1344.25</v>
      </c>
      <c r="K324" s="71">
        <v>3151</v>
      </c>
      <c r="L324" s="71">
        <v>353.3</v>
      </c>
      <c r="M324" s="71">
        <v>2230</v>
      </c>
      <c r="N324" s="71">
        <v>670.5</v>
      </c>
      <c r="O324" s="71">
        <v>2125</v>
      </c>
      <c r="P324" s="71">
        <v>727</v>
      </c>
      <c r="Q324" s="71">
        <v>29130</v>
      </c>
      <c r="R324" s="71">
        <v>197.5</v>
      </c>
      <c r="S324" s="71">
        <v>7136</v>
      </c>
      <c r="T324" s="71">
        <v>27.2</v>
      </c>
    </row>
    <row r="325" spans="8:20">
      <c r="H325" s="51">
        <v>40631</v>
      </c>
      <c r="I325" s="71">
        <v>4365</v>
      </c>
      <c r="J325" s="71">
        <v>1363</v>
      </c>
      <c r="K325" s="71">
        <v>3138</v>
      </c>
      <c r="L325" s="71">
        <v>357.9</v>
      </c>
      <c r="M325" s="71">
        <v>2226</v>
      </c>
      <c r="N325" s="71">
        <v>672.75</v>
      </c>
      <c r="O325" s="71">
        <v>2120</v>
      </c>
      <c r="P325" s="71">
        <v>737</v>
      </c>
      <c r="Q325" s="71">
        <v>29310</v>
      </c>
      <c r="R325" s="71">
        <v>194.9</v>
      </c>
      <c r="S325" s="71">
        <v>7125</v>
      </c>
      <c r="T325" s="71">
        <v>26.91</v>
      </c>
    </row>
    <row r="326" spans="8:20">
      <c r="H326" s="51">
        <v>40632</v>
      </c>
      <c r="I326" s="71">
        <v>4360</v>
      </c>
      <c r="J326" s="71">
        <v>1371.75</v>
      </c>
      <c r="K326" s="71">
        <v>3149</v>
      </c>
      <c r="L326" s="71">
        <v>361.2</v>
      </c>
      <c r="M326" s="71">
        <v>2229</v>
      </c>
      <c r="N326" s="71">
        <v>663.5</v>
      </c>
      <c r="O326" s="71">
        <v>2115</v>
      </c>
      <c r="P326" s="71">
        <v>724.25</v>
      </c>
      <c r="Q326" s="71">
        <v>29145</v>
      </c>
      <c r="R326" s="71">
        <v>193.7</v>
      </c>
      <c r="S326" s="71">
        <v>7084</v>
      </c>
      <c r="T326" s="71">
        <v>27.33</v>
      </c>
    </row>
    <row r="327" spans="8:20">
      <c r="H327" s="51">
        <v>40633</v>
      </c>
      <c r="I327" s="71">
        <v>4328</v>
      </c>
      <c r="J327" s="71">
        <v>1404.5</v>
      </c>
      <c r="K327" s="71">
        <v>3161</v>
      </c>
      <c r="L327" s="71">
        <v>370</v>
      </c>
      <c r="M327" s="71">
        <v>2222</v>
      </c>
      <c r="N327" s="71">
        <v>731</v>
      </c>
      <c r="O327" s="71">
        <v>2100</v>
      </c>
      <c r="P327" s="71">
        <v>756.25</v>
      </c>
      <c r="Q327" s="71">
        <v>28955</v>
      </c>
      <c r="R327" s="71">
        <v>200.2</v>
      </c>
      <c r="S327" s="71">
        <v>7133</v>
      </c>
      <c r="T327" s="71">
        <v>27.08</v>
      </c>
    </row>
    <row r="328" spans="8:20">
      <c r="H328" s="51">
        <v>40634</v>
      </c>
      <c r="I328" s="71">
        <v>4336</v>
      </c>
      <c r="J328" s="71">
        <v>1395.25</v>
      </c>
      <c r="K328" s="71">
        <v>3186</v>
      </c>
      <c r="L328" s="71">
        <v>363.8</v>
      </c>
      <c r="M328" s="71">
        <v>2233</v>
      </c>
      <c r="N328" s="71">
        <v>732.5</v>
      </c>
      <c r="O328" s="71">
        <v>2093</v>
      </c>
      <c r="P328" s="71">
        <v>760.5</v>
      </c>
      <c r="Q328" s="71">
        <v>28795</v>
      </c>
      <c r="R328" s="71">
        <v>195.6</v>
      </c>
      <c r="S328" s="71">
        <v>7157</v>
      </c>
      <c r="T328" s="71">
        <v>27.45</v>
      </c>
    </row>
    <row r="329" spans="8:20">
      <c r="H329" s="51">
        <v>40637</v>
      </c>
      <c r="I329" s="71">
        <v>0</v>
      </c>
      <c r="J329" s="71">
        <v>1387.25</v>
      </c>
      <c r="K329" s="71">
        <v>0</v>
      </c>
      <c r="L329" s="71">
        <v>358.3</v>
      </c>
      <c r="M329" s="71">
        <v>0</v>
      </c>
      <c r="N329" s="71">
        <v>760.75</v>
      </c>
      <c r="O329" s="71">
        <v>0</v>
      </c>
      <c r="P329" s="71">
        <v>790.75</v>
      </c>
      <c r="Q329" s="71">
        <v>0</v>
      </c>
      <c r="R329" s="71">
        <v>195.6</v>
      </c>
      <c r="S329" s="71">
        <v>0</v>
      </c>
      <c r="T329" s="71">
        <v>27.97</v>
      </c>
    </row>
    <row r="330" spans="8:20">
      <c r="H330" s="51">
        <v>40638</v>
      </c>
      <c r="I330" s="71">
        <v>0</v>
      </c>
      <c r="J330" s="71">
        <v>1382.75</v>
      </c>
      <c r="K330" s="71">
        <v>0</v>
      </c>
      <c r="L330" s="71">
        <v>355.2</v>
      </c>
      <c r="M330" s="71">
        <v>0</v>
      </c>
      <c r="N330" s="71">
        <v>766.25</v>
      </c>
      <c r="O330" s="71">
        <v>0</v>
      </c>
      <c r="P330" s="71">
        <v>788.25</v>
      </c>
      <c r="Q330" s="71">
        <v>0</v>
      </c>
      <c r="R330" s="71">
        <v>201.1</v>
      </c>
      <c r="S330" s="71">
        <v>0</v>
      </c>
      <c r="T330" s="71">
        <v>27.51</v>
      </c>
    </row>
    <row r="331" spans="8:20">
      <c r="H331" s="51">
        <v>40639</v>
      </c>
      <c r="I331" s="71">
        <v>4347</v>
      </c>
      <c r="J331" s="71">
        <v>1383</v>
      </c>
      <c r="K331" s="71">
        <v>3146</v>
      </c>
      <c r="L331" s="71">
        <v>356.8</v>
      </c>
      <c r="M331" s="71">
        <v>2241</v>
      </c>
      <c r="N331" s="71">
        <v>763.5</v>
      </c>
      <c r="O331" s="71">
        <v>2098</v>
      </c>
      <c r="P331" s="71">
        <v>779.75</v>
      </c>
      <c r="Q331" s="71">
        <v>29045</v>
      </c>
      <c r="R331" s="71">
        <v>208.1</v>
      </c>
      <c r="S331" s="71">
        <v>7225</v>
      </c>
      <c r="T331" s="71">
        <v>26.79</v>
      </c>
    </row>
    <row r="332" spans="8:20">
      <c r="H332" s="51">
        <v>40640</v>
      </c>
      <c r="I332" s="71">
        <v>4327</v>
      </c>
      <c r="J332" s="71">
        <v>1370.5</v>
      </c>
      <c r="K332" s="71">
        <v>3161</v>
      </c>
      <c r="L332" s="71">
        <v>353.2</v>
      </c>
      <c r="M332" s="71">
        <v>2227</v>
      </c>
      <c r="N332" s="71">
        <v>763.75</v>
      </c>
      <c r="O332" s="71">
        <v>2094</v>
      </c>
      <c r="P332" s="71">
        <v>775</v>
      </c>
      <c r="Q332" s="71">
        <v>28950</v>
      </c>
      <c r="R332" s="71">
        <v>208.2</v>
      </c>
      <c r="S332" s="71">
        <v>7210</v>
      </c>
      <c r="T332" s="71">
        <v>26.48</v>
      </c>
    </row>
    <row r="333" spans="8:20">
      <c r="H333" s="51">
        <v>40641</v>
      </c>
      <c r="I333" s="71">
        <v>4320</v>
      </c>
      <c r="J333" s="71">
        <v>1391.75</v>
      </c>
      <c r="K333" s="71">
        <v>3154</v>
      </c>
      <c r="L333" s="71">
        <v>356.1</v>
      </c>
      <c r="M333" s="71">
        <v>2226</v>
      </c>
      <c r="N333" s="71">
        <v>768</v>
      </c>
      <c r="O333" s="71">
        <v>2102</v>
      </c>
      <c r="P333" s="71">
        <v>799.5</v>
      </c>
      <c r="Q333" s="71">
        <v>29390</v>
      </c>
      <c r="R333" s="71">
        <v>203</v>
      </c>
      <c r="S333" s="71">
        <v>7303</v>
      </c>
      <c r="T333" s="71">
        <v>25.78</v>
      </c>
    </row>
    <row r="334" spans="8:20">
      <c r="H334" s="51">
        <v>40644</v>
      </c>
      <c r="I334" s="71">
        <v>4340</v>
      </c>
      <c r="J334" s="71">
        <v>1366</v>
      </c>
      <c r="K334" s="71">
        <v>3166</v>
      </c>
      <c r="L334" s="71">
        <v>350.5</v>
      </c>
      <c r="M334" s="71">
        <v>2234</v>
      </c>
      <c r="N334" s="71">
        <v>767</v>
      </c>
      <c r="O334" s="71">
        <v>2102</v>
      </c>
      <c r="P334" s="71">
        <v>781.25</v>
      </c>
      <c r="Q334" s="71">
        <v>29995</v>
      </c>
      <c r="R334" s="71">
        <v>204.6</v>
      </c>
      <c r="S334" s="71">
        <v>7285</v>
      </c>
      <c r="T334" s="71">
        <v>25.98</v>
      </c>
    </row>
    <row r="335" spans="8:20">
      <c r="H335" s="51">
        <v>40645</v>
      </c>
      <c r="I335" s="71">
        <v>4302</v>
      </c>
      <c r="J335" s="71">
        <v>1337.5</v>
      </c>
      <c r="K335" s="71">
        <v>3130</v>
      </c>
      <c r="L335" s="71">
        <v>344</v>
      </c>
      <c r="M335" s="71">
        <v>2224</v>
      </c>
      <c r="N335" s="71">
        <v>753</v>
      </c>
      <c r="O335" s="71">
        <v>2097</v>
      </c>
      <c r="P335" s="71">
        <v>756.75</v>
      </c>
      <c r="Q335" s="71">
        <v>29555</v>
      </c>
      <c r="R335" s="71">
        <v>199.7</v>
      </c>
      <c r="S335" s="71">
        <v>7249</v>
      </c>
      <c r="T335" s="71">
        <v>25.51</v>
      </c>
    </row>
    <row r="336" spans="8:20">
      <c r="H336" s="51">
        <v>40646</v>
      </c>
      <c r="I336" s="71">
        <v>4288</v>
      </c>
      <c r="J336" s="71">
        <v>1337.25</v>
      </c>
      <c r="K336" s="71">
        <v>3100</v>
      </c>
      <c r="L336" s="71">
        <v>343</v>
      </c>
      <c r="M336" s="71">
        <v>2228</v>
      </c>
      <c r="N336" s="71">
        <v>754.5</v>
      </c>
      <c r="O336" s="71">
        <v>2098</v>
      </c>
      <c r="P336" s="71">
        <v>756.5</v>
      </c>
      <c r="Q336" s="71">
        <v>29220</v>
      </c>
      <c r="R336" s="71">
        <v>197.4</v>
      </c>
      <c r="S336" s="71">
        <v>7234</v>
      </c>
      <c r="T336" s="71">
        <v>24.79</v>
      </c>
    </row>
    <row r="337" spans="8:20">
      <c r="H337" s="51">
        <v>40647</v>
      </c>
      <c r="I337" s="71">
        <v>4252</v>
      </c>
      <c r="J337" s="71">
        <v>1336.75</v>
      </c>
      <c r="K337" s="71">
        <v>3078</v>
      </c>
      <c r="L337" s="71">
        <v>344.6</v>
      </c>
      <c r="M337" s="71">
        <v>2222</v>
      </c>
      <c r="N337" s="71">
        <v>756</v>
      </c>
      <c r="O337" s="71">
        <v>2084</v>
      </c>
      <c r="P337" s="71">
        <v>744.75</v>
      </c>
      <c r="Q337" s="71">
        <v>28520</v>
      </c>
      <c r="R337" s="71">
        <v>196</v>
      </c>
      <c r="S337" s="71">
        <v>7132</v>
      </c>
      <c r="T337" s="71">
        <v>24.41</v>
      </c>
    </row>
    <row r="338" spans="8:20">
      <c r="H338" s="51">
        <v>40648</v>
      </c>
      <c r="I338" s="71">
        <v>4233</v>
      </c>
      <c r="J338" s="71">
        <v>1331.5</v>
      </c>
      <c r="K338" s="71">
        <v>3055</v>
      </c>
      <c r="L338" s="71">
        <v>344.7</v>
      </c>
      <c r="M338" s="71">
        <v>2226</v>
      </c>
      <c r="N338" s="71">
        <v>741.25</v>
      </c>
      <c r="O338" s="71">
        <v>2086</v>
      </c>
      <c r="P338" s="71">
        <v>745</v>
      </c>
      <c r="Q338" s="71">
        <v>28420</v>
      </c>
      <c r="R338" s="71">
        <v>195.5</v>
      </c>
      <c r="S338" s="71">
        <v>7093</v>
      </c>
      <c r="T338" s="71">
        <v>24.52</v>
      </c>
    </row>
    <row r="339" spans="8:20">
      <c r="H339" s="51">
        <v>40651</v>
      </c>
      <c r="I339" s="71">
        <v>4247</v>
      </c>
      <c r="J339" s="71">
        <v>1342</v>
      </c>
      <c r="K339" s="71">
        <v>3035</v>
      </c>
      <c r="L339" s="71">
        <v>347.1</v>
      </c>
      <c r="M339" s="71">
        <v>2225</v>
      </c>
      <c r="N339" s="71">
        <v>756</v>
      </c>
      <c r="O339" s="71">
        <v>2096</v>
      </c>
      <c r="P339" s="71">
        <v>780.5</v>
      </c>
      <c r="Q339" s="71">
        <v>28305</v>
      </c>
      <c r="R339" s="71">
        <v>196.5</v>
      </c>
      <c r="S339" s="71">
        <v>7090</v>
      </c>
      <c r="T339" s="71">
        <v>24.39</v>
      </c>
    </row>
    <row r="340" spans="8:20">
      <c r="H340" s="51">
        <v>40652</v>
      </c>
      <c r="I340" s="71">
        <v>4236</v>
      </c>
      <c r="J340" s="71">
        <v>1349.5</v>
      </c>
      <c r="K340" s="71">
        <v>3020</v>
      </c>
      <c r="L340" s="71">
        <v>347.6</v>
      </c>
      <c r="M340" s="71">
        <v>2225</v>
      </c>
      <c r="N340" s="71">
        <v>757.25</v>
      </c>
      <c r="O340" s="71">
        <v>2091</v>
      </c>
      <c r="P340" s="71">
        <v>790.5</v>
      </c>
      <c r="Q340" s="71">
        <v>27935</v>
      </c>
      <c r="R340" s="71">
        <v>189.8</v>
      </c>
      <c r="S340" s="71">
        <v>7063</v>
      </c>
      <c r="T340" s="71">
        <v>24.37</v>
      </c>
    </row>
    <row r="341" spans="8:20">
      <c r="H341" s="51">
        <v>40653</v>
      </c>
      <c r="I341" s="71">
        <v>4241</v>
      </c>
      <c r="J341" s="71">
        <v>1357.25</v>
      </c>
      <c r="K341" s="71">
        <v>3030</v>
      </c>
      <c r="L341" s="71">
        <v>349.4</v>
      </c>
      <c r="M341" s="71">
        <v>2226</v>
      </c>
      <c r="N341" s="71">
        <v>734.5</v>
      </c>
      <c r="O341" s="71">
        <v>2081</v>
      </c>
      <c r="P341" s="71">
        <v>789</v>
      </c>
      <c r="Q341" s="71">
        <v>28100</v>
      </c>
      <c r="R341" s="71">
        <v>183.2</v>
      </c>
      <c r="S341" s="71">
        <v>7119</v>
      </c>
      <c r="T341" s="71">
        <v>25.07</v>
      </c>
    </row>
    <row r="342" spans="8:20">
      <c r="H342" s="51">
        <v>40654</v>
      </c>
      <c r="I342" s="71">
        <v>4238</v>
      </c>
      <c r="J342" s="71">
        <v>1380.25</v>
      </c>
      <c r="K342" s="71">
        <v>3035</v>
      </c>
      <c r="L342" s="71">
        <v>358.4</v>
      </c>
      <c r="M342" s="71">
        <v>2215</v>
      </c>
      <c r="N342" s="71">
        <v>738</v>
      </c>
      <c r="O342" s="71">
        <v>2070</v>
      </c>
      <c r="P342" s="71">
        <v>799.25</v>
      </c>
      <c r="Q342" s="71">
        <v>28070</v>
      </c>
      <c r="R342" s="71">
        <v>186.7</v>
      </c>
      <c r="S342" s="71">
        <v>7142</v>
      </c>
      <c r="T342" s="71">
        <v>25.47</v>
      </c>
    </row>
    <row r="343" spans="8:20">
      <c r="H343" s="51">
        <v>40655</v>
      </c>
      <c r="I343" s="71">
        <v>4247</v>
      </c>
      <c r="J343" s="71">
        <v>0</v>
      </c>
      <c r="K343" s="71">
        <v>3069</v>
      </c>
      <c r="L343" s="71">
        <v>0</v>
      </c>
      <c r="M343" s="71">
        <v>2217</v>
      </c>
      <c r="N343" s="71">
        <v>0</v>
      </c>
      <c r="O343" s="71">
        <v>2045</v>
      </c>
      <c r="P343" s="71">
        <v>0</v>
      </c>
      <c r="Q343" s="71">
        <v>28285</v>
      </c>
      <c r="R343" s="71">
        <v>0</v>
      </c>
      <c r="S343" s="71">
        <v>7135</v>
      </c>
      <c r="T343" s="71">
        <v>0</v>
      </c>
    </row>
    <row r="344" spans="8:20">
      <c r="H344" s="51">
        <v>40658</v>
      </c>
      <c r="I344" s="71">
        <v>4231</v>
      </c>
      <c r="J344" s="71">
        <v>1376.5</v>
      </c>
      <c r="K344" s="71">
        <v>3070</v>
      </c>
      <c r="L344" s="71">
        <v>357.6</v>
      </c>
      <c r="M344" s="71">
        <v>2220</v>
      </c>
      <c r="N344" s="71">
        <v>757</v>
      </c>
      <c r="O344" s="71">
        <v>2039</v>
      </c>
      <c r="P344" s="71">
        <v>810</v>
      </c>
      <c r="Q344" s="71">
        <v>28050</v>
      </c>
      <c r="R344" s="71">
        <v>166.4</v>
      </c>
      <c r="S344" s="71">
        <v>7143</v>
      </c>
      <c r="T344" s="71">
        <v>25.07</v>
      </c>
    </row>
    <row r="345" spans="8:20">
      <c r="H345" s="51">
        <v>40659</v>
      </c>
      <c r="I345" s="71">
        <v>4221</v>
      </c>
      <c r="J345" s="71">
        <v>1376</v>
      </c>
      <c r="K345" s="71">
        <v>3055</v>
      </c>
      <c r="L345" s="71">
        <v>357.6</v>
      </c>
      <c r="M345" s="71">
        <v>2222</v>
      </c>
      <c r="N345" s="71">
        <v>762</v>
      </c>
      <c r="O345" s="71">
        <v>2045</v>
      </c>
      <c r="P345" s="71">
        <v>806</v>
      </c>
      <c r="Q345" s="71">
        <v>27515</v>
      </c>
      <c r="R345" s="71">
        <v>160.4</v>
      </c>
      <c r="S345" s="71">
        <v>7140</v>
      </c>
      <c r="T345" s="71">
        <v>24.96</v>
      </c>
    </row>
    <row r="346" spans="8:20">
      <c r="H346" s="51">
        <v>40660</v>
      </c>
      <c r="I346" s="71">
        <v>4210</v>
      </c>
      <c r="J346" s="71">
        <v>1383.5</v>
      </c>
      <c r="K346" s="71">
        <v>3070</v>
      </c>
      <c r="L346" s="71">
        <v>358.9</v>
      </c>
      <c r="M346" s="71">
        <v>2216</v>
      </c>
      <c r="N346" s="71">
        <v>758</v>
      </c>
      <c r="O346" s="71">
        <v>2006</v>
      </c>
      <c r="P346" s="71">
        <v>779</v>
      </c>
      <c r="Q346" s="71">
        <v>26715</v>
      </c>
      <c r="R346" s="71">
        <v>153.4</v>
      </c>
      <c r="S346" s="71">
        <v>7187</v>
      </c>
      <c r="T346" s="71">
        <v>24.34</v>
      </c>
    </row>
    <row r="347" spans="8:20">
      <c r="H347" s="51">
        <v>40661</v>
      </c>
      <c r="I347" s="71">
        <v>4210</v>
      </c>
      <c r="J347" s="71">
        <v>1352.75</v>
      </c>
      <c r="K347" s="71">
        <v>3064</v>
      </c>
      <c r="L347" s="71">
        <v>350.3</v>
      </c>
      <c r="M347" s="71">
        <v>2217</v>
      </c>
      <c r="N347" s="71">
        <v>725.25</v>
      </c>
      <c r="O347" s="71">
        <v>1977</v>
      </c>
      <c r="P347" s="71">
        <v>739.5</v>
      </c>
      <c r="Q347" s="71">
        <v>26510</v>
      </c>
      <c r="R347" s="71">
        <v>152</v>
      </c>
      <c r="S347" s="71">
        <v>7214</v>
      </c>
      <c r="T347" s="71">
        <v>24.21</v>
      </c>
    </row>
    <row r="348" spans="8:20">
      <c r="H348" s="51">
        <v>40662</v>
      </c>
      <c r="I348" s="71">
        <v>4160</v>
      </c>
      <c r="J348" s="71">
        <v>1393.75</v>
      </c>
      <c r="K348" s="71">
        <v>3007</v>
      </c>
      <c r="L348" s="71">
        <v>358.3</v>
      </c>
      <c r="M348" s="71">
        <v>2200</v>
      </c>
      <c r="N348" s="71">
        <v>755.5</v>
      </c>
      <c r="O348" s="71">
        <v>1978</v>
      </c>
      <c r="P348" s="71">
        <v>772.5</v>
      </c>
      <c r="Q348" s="71">
        <v>26405</v>
      </c>
      <c r="R348" s="71">
        <v>158</v>
      </c>
      <c r="S348" s="71">
        <v>7128</v>
      </c>
      <c r="T348" s="71">
        <v>23.46</v>
      </c>
    </row>
    <row r="349" spans="8:20">
      <c r="H349" s="51">
        <v>40665</v>
      </c>
      <c r="I349" s="71">
        <v>0</v>
      </c>
      <c r="J349" s="71">
        <v>1380</v>
      </c>
      <c r="K349" s="71">
        <v>0</v>
      </c>
      <c r="L349" s="71">
        <v>355.7</v>
      </c>
      <c r="M349" s="71">
        <v>0</v>
      </c>
      <c r="N349" s="71">
        <v>729.75</v>
      </c>
      <c r="O349" s="71">
        <v>0</v>
      </c>
      <c r="P349" s="71">
        <v>765.25</v>
      </c>
      <c r="Q349" s="71">
        <v>0</v>
      </c>
      <c r="R349" s="71">
        <v>154.5</v>
      </c>
      <c r="S349" s="71">
        <v>0</v>
      </c>
      <c r="T349" s="71">
        <v>22.03</v>
      </c>
    </row>
    <row r="350" spans="8:20">
      <c r="H350" s="51">
        <v>40666</v>
      </c>
      <c r="I350" s="71">
        <v>4130</v>
      </c>
      <c r="J350" s="71">
        <v>1355.25</v>
      </c>
      <c r="K350" s="71">
        <v>3010</v>
      </c>
      <c r="L350" s="71">
        <v>348.8</v>
      </c>
      <c r="M350" s="71">
        <v>2208</v>
      </c>
      <c r="N350" s="71">
        <v>717</v>
      </c>
      <c r="O350" s="71">
        <v>0</v>
      </c>
      <c r="P350" s="71">
        <v>758</v>
      </c>
      <c r="Q350" s="71">
        <v>26550</v>
      </c>
      <c r="R350" s="71">
        <v>157.5</v>
      </c>
      <c r="S350" s="71">
        <v>7124</v>
      </c>
      <c r="T350" s="71">
        <v>21.95</v>
      </c>
    </row>
    <row r="351" spans="8:20">
      <c r="H351" s="51">
        <v>40667</v>
      </c>
      <c r="I351" s="71">
        <v>4120</v>
      </c>
      <c r="J351" s="71">
        <v>1354</v>
      </c>
      <c r="K351" s="71">
        <v>2946</v>
      </c>
      <c r="L351" s="71">
        <v>348.6</v>
      </c>
      <c r="M351" s="71">
        <v>2219</v>
      </c>
      <c r="N351" s="71">
        <v>732.25</v>
      </c>
      <c r="O351" s="71">
        <v>2008</v>
      </c>
      <c r="P351" s="71">
        <v>742.75</v>
      </c>
      <c r="Q351" s="71">
        <v>26140</v>
      </c>
      <c r="R351" s="71">
        <v>151.5</v>
      </c>
      <c r="S351" s="71">
        <v>6953</v>
      </c>
      <c r="T351" s="71">
        <v>21.35</v>
      </c>
    </row>
    <row r="352" spans="8:20">
      <c r="H352" s="51">
        <v>40668</v>
      </c>
      <c r="I352" s="71">
        <v>4120</v>
      </c>
      <c r="J352" s="71">
        <v>1327</v>
      </c>
      <c r="K352" s="71">
        <v>3000</v>
      </c>
      <c r="L352" s="71">
        <v>342.8</v>
      </c>
      <c r="M352" s="71">
        <v>2209</v>
      </c>
      <c r="N352" s="71">
        <v>705.75</v>
      </c>
      <c r="O352" s="71">
        <v>2010</v>
      </c>
      <c r="P352" s="71">
        <v>722.5</v>
      </c>
      <c r="Q352" s="71">
        <v>25000</v>
      </c>
      <c r="R352" s="71">
        <v>146.9</v>
      </c>
      <c r="S352" s="71">
        <v>6866</v>
      </c>
      <c r="T352" s="71">
        <v>20.8</v>
      </c>
    </row>
    <row r="353" spans="8:20">
      <c r="H353" s="51">
        <v>40669</v>
      </c>
      <c r="I353" s="71">
        <v>4060</v>
      </c>
      <c r="J353" s="71">
        <v>1327.75</v>
      </c>
      <c r="K353" s="71">
        <v>3001</v>
      </c>
      <c r="L353" s="71">
        <v>344.2</v>
      </c>
      <c r="M353" s="71">
        <v>2206</v>
      </c>
      <c r="N353" s="71">
        <v>682.25</v>
      </c>
      <c r="O353" s="71">
        <v>2010</v>
      </c>
      <c r="P353" s="71">
        <v>722</v>
      </c>
      <c r="Q353" s="71">
        <v>24880</v>
      </c>
      <c r="R353" s="71">
        <v>145.6</v>
      </c>
      <c r="S353" s="71">
        <v>6840</v>
      </c>
      <c r="T353" s="71">
        <v>20.420000000000002</v>
      </c>
    </row>
    <row r="354" spans="8:20">
      <c r="H354" s="51">
        <v>40672</v>
      </c>
      <c r="I354" s="71">
        <v>4055</v>
      </c>
      <c r="J354" s="71">
        <v>1335.75</v>
      </c>
      <c r="K354" s="71">
        <v>3001</v>
      </c>
      <c r="L354" s="71">
        <v>345.5</v>
      </c>
      <c r="M354" s="71">
        <v>2216</v>
      </c>
      <c r="N354" s="71">
        <v>702.5</v>
      </c>
      <c r="O354" s="71">
        <v>2038</v>
      </c>
      <c r="P354" s="71">
        <v>761.25</v>
      </c>
      <c r="Q354" s="71">
        <v>24850</v>
      </c>
      <c r="R354" s="71">
        <v>145.4</v>
      </c>
      <c r="S354" s="71">
        <v>6890</v>
      </c>
      <c r="T354" s="71">
        <v>21.1</v>
      </c>
    </row>
    <row r="355" spans="8:20">
      <c r="H355" s="51">
        <v>40673</v>
      </c>
      <c r="I355" s="71">
        <v>4060</v>
      </c>
      <c r="J355" s="71">
        <v>1343.75</v>
      </c>
      <c r="K355" s="71">
        <v>3001</v>
      </c>
      <c r="L355" s="71">
        <v>346.2</v>
      </c>
      <c r="M355" s="71">
        <v>2220</v>
      </c>
      <c r="N355" s="71">
        <v>709.25</v>
      </c>
      <c r="O355" s="71">
        <v>2025</v>
      </c>
      <c r="P355" s="71">
        <v>767</v>
      </c>
      <c r="Q355" s="71">
        <v>25060</v>
      </c>
      <c r="R355" s="71">
        <v>151.4</v>
      </c>
      <c r="S355" s="71">
        <v>6950</v>
      </c>
      <c r="T355" s="71">
        <v>21.7</v>
      </c>
    </row>
    <row r="356" spans="8:20">
      <c r="H356" s="51">
        <v>40674</v>
      </c>
      <c r="I356" s="71">
        <v>4060</v>
      </c>
      <c r="J356" s="71">
        <v>1329.5</v>
      </c>
      <c r="K356" s="71">
        <v>2970</v>
      </c>
      <c r="L356" s="71">
        <v>344.4</v>
      </c>
      <c r="M356" s="71">
        <v>2220</v>
      </c>
      <c r="N356" s="71">
        <v>676.75</v>
      </c>
      <c r="O356" s="71">
        <v>2027</v>
      </c>
      <c r="P356" s="71">
        <v>742.25</v>
      </c>
      <c r="Q356" s="71">
        <v>25205</v>
      </c>
      <c r="R356" s="71">
        <v>150.30000000000001</v>
      </c>
      <c r="S356" s="71">
        <v>6888</v>
      </c>
      <c r="T356" s="71">
        <v>21.04</v>
      </c>
    </row>
    <row r="357" spans="8:20">
      <c r="H357" s="51">
        <v>40675</v>
      </c>
      <c r="I357" s="71">
        <v>4050</v>
      </c>
      <c r="J357" s="71">
        <v>1325</v>
      </c>
      <c r="K357" s="71">
        <v>2970</v>
      </c>
      <c r="L357" s="71">
        <v>344.9</v>
      </c>
      <c r="M357" s="71">
        <v>2250</v>
      </c>
      <c r="N357" s="71">
        <v>683.5</v>
      </c>
      <c r="O357" s="71">
        <v>2034</v>
      </c>
      <c r="P357" s="71">
        <v>701</v>
      </c>
      <c r="Q357" s="71">
        <v>24680</v>
      </c>
      <c r="R357" s="71">
        <v>144.19999999999999</v>
      </c>
      <c r="S357" s="71">
        <v>6900</v>
      </c>
      <c r="T357" s="71">
        <v>21.64</v>
      </c>
    </row>
    <row r="358" spans="8:20">
      <c r="H358" s="51">
        <v>40676</v>
      </c>
      <c r="I358" s="71">
        <v>4052</v>
      </c>
      <c r="J358" s="71">
        <v>1335</v>
      </c>
      <c r="K358" s="71">
        <v>2970</v>
      </c>
      <c r="L358" s="71">
        <v>346.1</v>
      </c>
      <c r="M358" s="71">
        <v>2250</v>
      </c>
      <c r="N358" s="71">
        <v>678.25</v>
      </c>
      <c r="O358" s="71">
        <v>2056</v>
      </c>
      <c r="P358" s="71">
        <v>696.75</v>
      </c>
      <c r="Q358" s="71">
        <v>25300</v>
      </c>
      <c r="R358" s="71">
        <v>145.19999999999999</v>
      </c>
      <c r="S358" s="71">
        <v>6900</v>
      </c>
      <c r="T358" s="71">
        <v>21.46</v>
      </c>
    </row>
    <row r="359" spans="8:20">
      <c r="H359" s="51">
        <v>40679</v>
      </c>
      <c r="I359" s="71">
        <v>4000</v>
      </c>
      <c r="J359" s="71">
        <v>1328.25</v>
      </c>
      <c r="K359" s="71">
        <v>2970</v>
      </c>
      <c r="L359" s="71">
        <v>346.9</v>
      </c>
      <c r="M359" s="71">
        <v>2250</v>
      </c>
      <c r="N359" s="71">
        <v>696.75</v>
      </c>
      <c r="O359" s="71">
        <v>2066</v>
      </c>
      <c r="P359" s="71">
        <v>732.5</v>
      </c>
      <c r="Q359" s="71">
        <v>25000</v>
      </c>
      <c r="R359" s="71">
        <v>151.19999999999999</v>
      </c>
      <c r="S359" s="71">
        <v>6890</v>
      </c>
      <c r="T359" s="71">
        <v>21.82</v>
      </c>
    </row>
    <row r="360" spans="8:20">
      <c r="H360" s="51">
        <v>40680</v>
      </c>
      <c r="I360" s="71">
        <v>4100</v>
      </c>
      <c r="J360" s="71">
        <v>1346</v>
      </c>
      <c r="K360" s="71">
        <v>2963</v>
      </c>
      <c r="L360" s="71">
        <v>351.8</v>
      </c>
      <c r="M360" s="71">
        <v>2280</v>
      </c>
      <c r="N360" s="71">
        <v>726.5</v>
      </c>
      <c r="O360" s="71">
        <v>2073</v>
      </c>
      <c r="P360" s="71">
        <v>773</v>
      </c>
      <c r="Q360" s="71">
        <v>25395</v>
      </c>
      <c r="R360" s="71">
        <v>157.6</v>
      </c>
      <c r="S360" s="71">
        <v>6873</v>
      </c>
      <c r="T360" s="71">
        <v>22.03</v>
      </c>
    </row>
    <row r="361" spans="8:20">
      <c r="H361" s="51">
        <v>40681</v>
      </c>
      <c r="I361" s="71">
        <v>4090</v>
      </c>
      <c r="J361" s="71">
        <v>1376.25</v>
      </c>
      <c r="K361" s="71">
        <v>2971</v>
      </c>
      <c r="L361" s="71">
        <v>360.7</v>
      </c>
      <c r="M361" s="71">
        <v>2279</v>
      </c>
      <c r="N361" s="71">
        <v>753.25</v>
      </c>
      <c r="O361" s="71">
        <v>2094</v>
      </c>
      <c r="P361" s="71">
        <v>814</v>
      </c>
      <c r="Q361" s="71">
        <v>25305</v>
      </c>
      <c r="R361" s="71">
        <v>159.9</v>
      </c>
      <c r="S361" s="71">
        <v>6847</v>
      </c>
      <c r="T361" s="71">
        <v>22.73</v>
      </c>
    </row>
    <row r="362" spans="8:20">
      <c r="H362" s="51">
        <v>40682</v>
      </c>
      <c r="I362" s="71">
        <v>4120</v>
      </c>
      <c r="J362" s="71">
        <v>1381.75</v>
      </c>
      <c r="K362" s="71">
        <v>2980</v>
      </c>
      <c r="L362" s="71">
        <v>362.5</v>
      </c>
      <c r="M362" s="71">
        <v>2285</v>
      </c>
      <c r="N362" s="71">
        <v>751.75</v>
      </c>
      <c r="O362" s="71">
        <v>0</v>
      </c>
      <c r="P362" s="71">
        <v>810.5</v>
      </c>
      <c r="Q362" s="71">
        <v>25180</v>
      </c>
      <c r="R362" s="71">
        <v>155.69999999999999</v>
      </c>
      <c r="S362" s="71">
        <v>6853</v>
      </c>
      <c r="T362" s="71">
        <v>21.85</v>
      </c>
    </row>
    <row r="363" spans="8:20">
      <c r="H363" s="51">
        <v>40683</v>
      </c>
      <c r="I363" s="71">
        <v>4121</v>
      </c>
      <c r="J363" s="71">
        <v>1378.75</v>
      </c>
      <c r="K363" s="71">
        <v>3004</v>
      </c>
      <c r="L363" s="71">
        <v>361.1</v>
      </c>
      <c r="M363" s="71">
        <v>2287</v>
      </c>
      <c r="N363" s="71">
        <v>760.5</v>
      </c>
      <c r="O363" s="71">
        <v>0</v>
      </c>
      <c r="P363" s="71">
        <v>806.25</v>
      </c>
      <c r="Q363" s="71">
        <v>25060</v>
      </c>
      <c r="R363" s="71">
        <v>155.6</v>
      </c>
      <c r="S363" s="71">
        <v>6736</v>
      </c>
      <c r="T363" s="71">
        <v>22.42</v>
      </c>
    </row>
    <row r="364" spans="8:20">
      <c r="H364" s="51">
        <v>40686</v>
      </c>
      <c r="I364" s="71">
        <v>4131</v>
      </c>
      <c r="J364" s="71">
        <v>1378.25</v>
      </c>
      <c r="K364" s="71">
        <v>2996</v>
      </c>
      <c r="L364" s="71">
        <v>360.7</v>
      </c>
      <c r="M364" s="71">
        <v>2297</v>
      </c>
      <c r="N364" s="71">
        <v>754.5</v>
      </c>
      <c r="O364" s="71">
        <v>2042</v>
      </c>
      <c r="P364" s="71">
        <v>803.75</v>
      </c>
      <c r="Q364" s="71">
        <v>25040</v>
      </c>
      <c r="R364" s="71">
        <v>153.9</v>
      </c>
      <c r="S364" s="71">
        <v>6726</v>
      </c>
      <c r="T364" s="71">
        <v>21.65</v>
      </c>
    </row>
    <row r="365" spans="8:20">
      <c r="H365" s="51">
        <v>40687</v>
      </c>
      <c r="I365" s="71">
        <v>4134</v>
      </c>
      <c r="J365" s="71">
        <v>1379</v>
      </c>
      <c r="K365" s="71">
        <v>3001</v>
      </c>
      <c r="L365" s="71">
        <v>360</v>
      </c>
      <c r="M365" s="71">
        <v>2298</v>
      </c>
      <c r="N365" s="71">
        <v>739.75</v>
      </c>
      <c r="O365" s="71">
        <v>2096</v>
      </c>
      <c r="P365" s="71">
        <v>787.5</v>
      </c>
      <c r="Q365" s="71">
        <v>25225</v>
      </c>
      <c r="R365" s="71">
        <v>153.9</v>
      </c>
      <c r="S365" s="71">
        <v>6796</v>
      </c>
      <c r="T365" s="71">
        <v>22.01</v>
      </c>
    </row>
    <row r="366" spans="8:20">
      <c r="H366" s="51">
        <v>40688</v>
      </c>
      <c r="I366" s="71">
        <v>4134</v>
      </c>
      <c r="J366" s="71">
        <v>1383.5</v>
      </c>
      <c r="K366" s="71">
        <v>2985</v>
      </c>
      <c r="L366" s="71">
        <v>359.5</v>
      </c>
      <c r="M366" s="71">
        <v>2300</v>
      </c>
      <c r="N366" s="71">
        <v>748</v>
      </c>
      <c r="O366" s="71">
        <v>2096</v>
      </c>
      <c r="P366" s="71">
        <v>804</v>
      </c>
      <c r="Q366" s="71">
        <v>25345</v>
      </c>
      <c r="R366" s="71">
        <v>156</v>
      </c>
      <c r="S366" s="71">
        <v>6816</v>
      </c>
      <c r="T366" s="71">
        <v>22.57</v>
      </c>
    </row>
    <row r="367" spans="8:20">
      <c r="H367" s="51">
        <v>40689</v>
      </c>
      <c r="I367" s="71">
        <v>4173</v>
      </c>
      <c r="J367" s="71">
        <v>1391</v>
      </c>
      <c r="K367" s="71">
        <v>2997</v>
      </c>
      <c r="L367" s="71">
        <v>360.8</v>
      </c>
      <c r="M367" s="71">
        <v>2317</v>
      </c>
      <c r="N367" s="71">
        <v>749.5</v>
      </c>
      <c r="O367" s="71">
        <v>2104</v>
      </c>
      <c r="P367" s="71">
        <v>817.75</v>
      </c>
      <c r="Q367" s="71">
        <v>25580</v>
      </c>
      <c r="R367" s="71">
        <v>151</v>
      </c>
      <c r="S367" s="71">
        <v>6875</v>
      </c>
      <c r="T367" s="71">
        <v>22.71</v>
      </c>
    </row>
    <row r="368" spans="8:20">
      <c r="H368" s="51">
        <v>40690</v>
      </c>
      <c r="I368" s="71">
        <v>4164</v>
      </c>
      <c r="J368" s="71">
        <v>1380.5</v>
      </c>
      <c r="K368" s="71">
        <v>2996</v>
      </c>
      <c r="L368" s="71">
        <v>355.3</v>
      </c>
      <c r="M368" s="71">
        <v>2318</v>
      </c>
      <c r="N368" s="71">
        <v>758.5</v>
      </c>
      <c r="O368" s="71">
        <v>2097</v>
      </c>
      <c r="P368" s="71">
        <v>820</v>
      </c>
      <c r="Q368" s="71">
        <v>25510</v>
      </c>
      <c r="R368" s="71">
        <v>152.69999999999999</v>
      </c>
      <c r="S368" s="71">
        <v>6893</v>
      </c>
      <c r="T368" s="71">
        <v>22.88</v>
      </c>
    </row>
    <row r="369" spans="8:20">
      <c r="H369" s="51">
        <v>40693</v>
      </c>
      <c r="I369" s="71">
        <v>4164</v>
      </c>
      <c r="J369" s="71">
        <v>0</v>
      </c>
      <c r="K369" s="71">
        <v>2998</v>
      </c>
      <c r="L369" s="71">
        <v>0</v>
      </c>
      <c r="M369" s="71">
        <v>2328</v>
      </c>
      <c r="N369" s="71">
        <v>0</v>
      </c>
      <c r="O369" s="71">
        <v>2115</v>
      </c>
      <c r="P369" s="71">
        <v>0</v>
      </c>
      <c r="Q369" s="71">
        <v>25525</v>
      </c>
      <c r="R369" s="71">
        <v>0</v>
      </c>
      <c r="S369" s="71">
        <v>6873</v>
      </c>
      <c r="T369" s="71">
        <v>0</v>
      </c>
    </row>
    <row r="370" spans="8:20">
      <c r="H370" s="51">
        <v>40694</v>
      </c>
      <c r="I370" s="71">
        <v>4167</v>
      </c>
      <c r="J370" s="71">
        <v>1382.5</v>
      </c>
      <c r="K370" s="71">
        <v>2973</v>
      </c>
      <c r="L370" s="71">
        <v>356</v>
      </c>
      <c r="M370" s="71">
        <v>2339</v>
      </c>
      <c r="N370" s="71">
        <v>753.75</v>
      </c>
      <c r="O370" s="71">
        <v>2107</v>
      </c>
      <c r="P370" s="71">
        <v>784.5</v>
      </c>
      <c r="Q370" s="71">
        <v>26130</v>
      </c>
      <c r="R370" s="71">
        <v>158.69999999999999</v>
      </c>
      <c r="S370" s="71">
        <v>6879</v>
      </c>
      <c r="T370" s="71">
        <v>23.25</v>
      </c>
    </row>
    <row r="371" spans="8:20">
      <c r="H371" s="51">
        <v>40695</v>
      </c>
      <c r="I371" s="71">
        <v>4161</v>
      </c>
      <c r="J371" s="71">
        <v>1388.5</v>
      </c>
      <c r="K371" s="71">
        <v>2970</v>
      </c>
      <c r="L371" s="71">
        <v>360.8</v>
      </c>
      <c r="M371" s="71">
        <v>2338</v>
      </c>
      <c r="N371" s="71">
        <v>754.75</v>
      </c>
      <c r="O371" s="71">
        <v>2095</v>
      </c>
      <c r="P371" s="71">
        <v>760.5</v>
      </c>
      <c r="Q371" s="71">
        <v>26120</v>
      </c>
      <c r="R371" s="71">
        <v>161</v>
      </c>
      <c r="S371" s="71">
        <v>6861</v>
      </c>
      <c r="T371" s="71">
        <v>22.48</v>
      </c>
    </row>
    <row r="372" spans="8:20">
      <c r="H372" s="51">
        <v>40696</v>
      </c>
      <c r="I372" s="71">
        <v>4167</v>
      </c>
      <c r="J372" s="71">
        <v>1405.75</v>
      </c>
      <c r="K372" s="71">
        <v>2976</v>
      </c>
      <c r="L372" s="71">
        <v>365.7</v>
      </c>
      <c r="M372" s="71">
        <v>2324</v>
      </c>
      <c r="N372" s="71">
        <v>766</v>
      </c>
      <c r="O372" s="71">
        <v>2097</v>
      </c>
      <c r="P372" s="71">
        <v>774</v>
      </c>
      <c r="Q372" s="71">
        <v>26055</v>
      </c>
      <c r="R372" s="71">
        <v>164.2</v>
      </c>
      <c r="S372" s="71">
        <v>6905</v>
      </c>
      <c r="T372" s="71">
        <v>23.72</v>
      </c>
    </row>
    <row r="373" spans="8:20">
      <c r="H373" s="51">
        <v>40697</v>
      </c>
      <c r="I373" s="71">
        <v>4200</v>
      </c>
      <c r="J373" s="71">
        <v>1412</v>
      </c>
      <c r="K373" s="71">
        <v>2990</v>
      </c>
      <c r="L373" s="71">
        <v>369.7</v>
      </c>
      <c r="M373" s="71">
        <v>2333</v>
      </c>
      <c r="N373" s="71">
        <v>752</v>
      </c>
      <c r="O373" s="71">
        <v>2101</v>
      </c>
      <c r="P373" s="71">
        <v>772.25</v>
      </c>
      <c r="Q373" s="71">
        <v>26660</v>
      </c>
      <c r="R373" s="71">
        <v>161.6</v>
      </c>
      <c r="S373" s="71">
        <v>7040</v>
      </c>
      <c r="T373" s="71">
        <v>23.77</v>
      </c>
    </row>
    <row r="374" spans="8:20">
      <c r="H374" s="51">
        <v>40700</v>
      </c>
      <c r="I374" s="71">
        <v>0</v>
      </c>
      <c r="J374" s="71">
        <v>1388.25</v>
      </c>
      <c r="K374" s="71">
        <v>0</v>
      </c>
      <c r="L374" s="71">
        <v>362.2</v>
      </c>
      <c r="M374" s="71">
        <v>0</v>
      </c>
      <c r="N374" s="71">
        <v>733</v>
      </c>
      <c r="O374" s="71">
        <v>0</v>
      </c>
      <c r="P374" s="71">
        <v>747</v>
      </c>
      <c r="Q374" s="71">
        <v>0</v>
      </c>
      <c r="R374" s="71">
        <v>155.6</v>
      </c>
      <c r="S374" s="71">
        <v>0</v>
      </c>
      <c r="T374" s="71">
        <v>23.69</v>
      </c>
    </row>
    <row r="375" spans="8:20">
      <c r="H375" s="51">
        <v>40701</v>
      </c>
      <c r="I375" s="71">
        <v>4180</v>
      </c>
      <c r="J375" s="71">
        <v>1389.75</v>
      </c>
      <c r="K375" s="71">
        <v>2970</v>
      </c>
      <c r="L375" s="71">
        <v>366.6</v>
      </c>
      <c r="M375" s="71">
        <v>2326</v>
      </c>
      <c r="N375" s="71">
        <v>737.5</v>
      </c>
      <c r="O375" s="71">
        <v>2096</v>
      </c>
      <c r="P375" s="71">
        <v>732.75</v>
      </c>
      <c r="Q375" s="71">
        <v>26135</v>
      </c>
      <c r="R375" s="71">
        <v>148.6</v>
      </c>
      <c r="S375" s="71">
        <v>6999</v>
      </c>
      <c r="T375" s="71">
        <v>24.37</v>
      </c>
    </row>
    <row r="376" spans="8:20">
      <c r="H376" s="51">
        <v>40702</v>
      </c>
      <c r="I376" s="71">
        <v>4170</v>
      </c>
      <c r="J376" s="71">
        <v>1402</v>
      </c>
      <c r="K376" s="71">
        <v>2970</v>
      </c>
      <c r="L376" s="71">
        <v>373.7</v>
      </c>
      <c r="M376" s="71">
        <v>2327</v>
      </c>
      <c r="N376" s="71">
        <v>765.75</v>
      </c>
      <c r="O376" s="71">
        <v>2097</v>
      </c>
      <c r="P376" s="71">
        <v>752.75</v>
      </c>
      <c r="Q376" s="71">
        <v>25815</v>
      </c>
      <c r="R376" s="71">
        <v>145.1</v>
      </c>
      <c r="S376" s="71">
        <v>7021</v>
      </c>
      <c r="T376" s="71">
        <v>24.86</v>
      </c>
    </row>
    <row r="377" spans="8:20">
      <c r="H377" s="51">
        <v>40703</v>
      </c>
      <c r="I377" s="71">
        <v>4185</v>
      </c>
      <c r="J377" s="71">
        <v>1394.25</v>
      </c>
      <c r="K377" s="71">
        <v>2980</v>
      </c>
      <c r="L377" s="71">
        <v>372.6</v>
      </c>
      <c r="M377" s="71">
        <v>2330</v>
      </c>
      <c r="N377" s="71">
        <v>784</v>
      </c>
      <c r="O377" s="71">
        <v>2087</v>
      </c>
      <c r="P377" s="71">
        <v>748.25</v>
      </c>
      <c r="Q377" s="71">
        <v>25615</v>
      </c>
      <c r="R377" s="71">
        <v>151.1</v>
      </c>
      <c r="S377" s="71">
        <v>7003</v>
      </c>
      <c r="T377" s="71">
        <v>24.94</v>
      </c>
    </row>
    <row r="378" spans="8:20">
      <c r="H378" s="51">
        <v>40704</v>
      </c>
      <c r="I378" s="71">
        <v>4178</v>
      </c>
      <c r="J378" s="71">
        <v>1383</v>
      </c>
      <c r="K378" s="71">
        <v>2982</v>
      </c>
      <c r="L378" s="71">
        <v>372</v>
      </c>
      <c r="M378" s="71">
        <v>2321</v>
      </c>
      <c r="N378" s="71">
        <v>785.75</v>
      </c>
      <c r="O378" s="71">
        <v>2093</v>
      </c>
      <c r="P378" s="71">
        <v>760.25</v>
      </c>
      <c r="Q378" s="71">
        <v>25860</v>
      </c>
      <c r="R378" s="71">
        <v>150</v>
      </c>
      <c r="S378" s="71">
        <v>7043</v>
      </c>
      <c r="T378" s="71">
        <v>25.64</v>
      </c>
    </row>
    <row r="379" spans="8:20">
      <c r="H379" s="51">
        <v>40707</v>
      </c>
      <c r="I379" s="71">
        <v>4174</v>
      </c>
      <c r="J379" s="71">
        <v>1383</v>
      </c>
      <c r="K379" s="71">
        <v>2983</v>
      </c>
      <c r="L379" s="71">
        <v>369.2</v>
      </c>
      <c r="M379" s="71">
        <v>2315</v>
      </c>
      <c r="N379" s="71">
        <v>777.25</v>
      </c>
      <c r="O379" s="71">
        <v>2071</v>
      </c>
      <c r="P379" s="71">
        <v>745.25</v>
      </c>
      <c r="Q379" s="71">
        <v>25500</v>
      </c>
      <c r="R379" s="71">
        <v>151</v>
      </c>
      <c r="S379" s="71">
        <v>7040</v>
      </c>
      <c r="T379" s="71">
        <v>25.47</v>
      </c>
    </row>
    <row r="380" spans="8:20">
      <c r="H380" s="51">
        <v>40708</v>
      </c>
      <c r="I380" s="71">
        <v>4155</v>
      </c>
      <c r="J380" s="71">
        <v>1372.25</v>
      </c>
      <c r="K380" s="71">
        <v>2979</v>
      </c>
      <c r="L380" s="71">
        <v>360.4</v>
      </c>
      <c r="M380" s="71">
        <v>2316</v>
      </c>
      <c r="N380" s="71">
        <v>758</v>
      </c>
      <c r="O380" s="71">
        <v>2053</v>
      </c>
      <c r="P380" s="71">
        <v>732.25</v>
      </c>
      <c r="Q380" s="71">
        <v>25340</v>
      </c>
      <c r="R380" s="71">
        <v>155.5</v>
      </c>
      <c r="S380" s="71">
        <v>7031</v>
      </c>
      <c r="T380" s="71">
        <v>25.01</v>
      </c>
    </row>
    <row r="381" spans="8:20">
      <c r="H381" s="51">
        <v>40709</v>
      </c>
      <c r="I381" s="71">
        <v>4155</v>
      </c>
      <c r="J381" s="71">
        <v>1369.75</v>
      </c>
      <c r="K381" s="71">
        <v>2967</v>
      </c>
      <c r="L381" s="71">
        <v>359.6</v>
      </c>
      <c r="M381" s="71">
        <v>2311</v>
      </c>
      <c r="N381" s="71">
        <v>726.25</v>
      </c>
      <c r="O381" s="71">
        <v>2063</v>
      </c>
      <c r="P381" s="71">
        <v>712</v>
      </c>
      <c r="Q381" s="71">
        <v>25600</v>
      </c>
      <c r="R381" s="71">
        <v>152</v>
      </c>
      <c r="S381" s="71">
        <v>7084</v>
      </c>
      <c r="T381" s="71">
        <v>25.08</v>
      </c>
    </row>
    <row r="382" spans="8:20">
      <c r="H382" s="51">
        <v>40710</v>
      </c>
      <c r="I382" s="71">
        <v>4195</v>
      </c>
      <c r="J382" s="71">
        <v>1352.25</v>
      </c>
      <c r="K382" s="71">
        <v>2970</v>
      </c>
      <c r="L382" s="71">
        <v>354.9</v>
      </c>
      <c r="M382" s="71">
        <v>2304</v>
      </c>
      <c r="N382" s="71">
        <v>703.25</v>
      </c>
      <c r="O382" s="71">
        <v>0</v>
      </c>
      <c r="P382" s="71">
        <v>665.5</v>
      </c>
      <c r="Q382" s="71">
        <v>25460</v>
      </c>
      <c r="R382" s="71">
        <v>146.4</v>
      </c>
      <c r="S382" s="71">
        <v>7021</v>
      </c>
      <c r="T382" s="71">
        <v>25.79</v>
      </c>
    </row>
    <row r="383" spans="8:20">
      <c r="H383" s="51">
        <v>40711</v>
      </c>
      <c r="I383" s="71">
        <v>4195</v>
      </c>
      <c r="J383" s="71">
        <v>1331.25</v>
      </c>
      <c r="K383" s="71">
        <v>2962</v>
      </c>
      <c r="L383" s="71">
        <v>349.1</v>
      </c>
      <c r="M383" s="71">
        <v>2301</v>
      </c>
      <c r="N383" s="71">
        <v>702</v>
      </c>
      <c r="O383" s="71">
        <v>0</v>
      </c>
      <c r="P383" s="71">
        <v>671.5</v>
      </c>
      <c r="Q383" s="71">
        <v>25410</v>
      </c>
      <c r="R383" s="71">
        <v>145.19999999999999</v>
      </c>
      <c r="S383" s="71">
        <v>7078</v>
      </c>
      <c r="T383" s="71">
        <v>26.35</v>
      </c>
    </row>
    <row r="384" spans="8:20">
      <c r="H384" s="51">
        <v>40714</v>
      </c>
      <c r="I384" s="71">
        <v>4160</v>
      </c>
      <c r="J384" s="71">
        <v>1343</v>
      </c>
      <c r="K384" s="71">
        <v>3000</v>
      </c>
      <c r="L384" s="71">
        <v>351.4</v>
      </c>
      <c r="M384" s="71">
        <v>2295</v>
      </c>
      <c r="N384" s="71">
        <v>706.25</v>
      </c>
      <c r="O384" s="71">
        <v>2069</v>
      </c>
      <c r="P384" s="71">
        <v>662</v>
      </c>
      <c r="Q384" s="71">
        <v>25285</v>
      </c>
      <c r="R384" s="71">
        <v>148.69999999999999</v>
      </c>
      <c r="S384" s="71">
        <v>7098</v>
      </c>
      <c r="T384" s="71">
        <v>27.48</v>
      </c>
    </row>
    <row r="385" spans="8:20">
      <c r="H385" s="51">
        <v>40715</v>
      </c>
      <c r="I385" s="71">
        <v>4160</v>
      </c>
      <c r="J385" s="71">
        <v>1350</v>
      </c>
      <c r="K385" s="71">
        <v>3002</v>
      </c>
      <c r="L385" s="71">
        <v>352.8</v>
      </c>
      <c r="M385" s="71">
        <v>2302</v>
      </c>
      <c r="N385" s="71">
        <v>711</v>
      </c>
      <c r="O385" s="71">
        <v>2058</v>
      </c>
      <c r="P385" s="71">
        <v>679</v>
      </c>
      <c r="Q385" s="71">
        <v>25640</v>
      </c>
      <c r="R385" s="71">
        <v>154.69999999999999</v>
      </c>
      <c r="S385" s="71">
        <v>7167</v>
      </c>
      <c r="T385" s="71">
        <v>27.37</v>
      </c>
    </row>
    <row r="386" spans="8:20">
      <c r="H386" s="51">
        <v>40716</v>
      </c>
      <c r="I386" s="71">
        <v>4150</v>
      </c>
      <c r="J386" s="71">
        <v>1327.75</v>
      </c>
      <c r="K386" s="71">
        <v>3055</v>
      </c>
      <c r="L386" s="71">
        <v>347</v>
      </c>
      <c r="M386" s="71">
        <v>2301</v>
      </c>
      <c r="N386" s="71">
        <v>667.25</v>
      </c>
      <c r="O386" s="71">
        <v>2055</v>
      </c>
      <c r="P386" s="71">
        <v>637</v>
      </c>
      <c r="Q386" s="71">
        <v>25565</v>
      </c>
      <c r="R386" s="71">
        <v>161.19999999999999</v>
      </c>
      <c r="S386" s="71">
        <v>7124</v>
      </c>
      <c r="T386" s="71">
        <v>27.28</v>
      </c>
    </row>
    <row r="387" spans="8:20">
      <c r="H387" s="51">
        <v>40717</v>
      </c>
      <c r="I387" s="71">
        <v>4125</v>
      </c>
      <c r="J387" s="71">
        <v>1327.75</v>
      </c>
      <c r="K387" s="71">
        <v>3050</v>
      </c>
      <c r="L387" s="71">
        <v>344.4</v>
      </c>
      <c r="M387" s="71">
        <v>2287</v>
      </c>
      <c r="N387" s="71">
        <v>689.25</v>
      </c>
      <c r="O387" s="71">
        <v>0</v>
      </c>
      <c r="P387" s="71">
        <v>646.75</v>
      </c>
      <c r="Q387" s="71">
        <v>25280</v>
      </c>
      <c r="R387" s="71">
        <v>164.6</v>
      </c>
      <c r="S387" s="71">
        <v>7098</v>
      </c>
      <c r="T387" s="71">
        <v>27.54</v>
      </c>
    </row>
    <row r="388" spans="8:20">
      <c r="H388" s="51">
        <v>40718</v>
      </c>
      <c r="I388" s="71">
        <v>4131</v>
      </c>
      <c r="J388" s="71">
        <v>1319.25</v>
      </c>
      <c r="K388" s="71">
        <v>3049</v>
      </c>
      <c r="L388" s="71">
        <v>339.8</v>
      </c>
      <c r="M388" s="71">
        <v>2288</v>
      </c>
      <c r="N388" s="71">
        <v>669.5</v>
      </c>
      <c r="O388" s="71">
        <v>2066</v>
      </c>
      <c r="P388" s="71">
        <v>631.5</v>
      </c>
      <c r="Q388" s="71">
        <v>25035</v>
      </c>
      <c r="R388" s="71">
        <v>126.9</v>
      </c>
      <c r="S388" s="71">
        <v>7127</v>
      </c>
      <c r="T388" s="71">
        <v>27.37</v>
      </c>
    </row>
    <row r="389" spans="8:20">
      <c r="H389" s="51">
        <v>40721</v>
      </c>
      <c r="I389" s="71">
        <v>4120</v>
      </c>
      <c r="J389" s="71">
        <v>1331</v>
      </c>
      <c r="K389" s="71">
        <v>3051</v>
      </c>
      <c r="L389" s="71">
        <v>343.3</v>
      </c>
      <c r="M389" s="71">
        <v>2290</v>
      </c>
      <c r="N389" s="71">
        <v>666.25</v>
      </c>
      <c r="O389" s="71">
        <v>2039</v>
      </c>
      <c r="P389" s="71">
        <v>625</v>
      </c>
      <c r="Q389" s="71">
        <v>24355</v>
      </c>
      <c r="R389" s="71">
        <v>127.9</v>
      </c>
      <c r="S389" s="71">
        <v>7045</v>
      </c>
      <c r="T389" s="71">
        <v>27.86</v>
      </c>
    </row>
    <row r="390" spans="8:20">
      <c r="H390" s="51">
        <v>40722</v>
      </c>
      <c r="I390" s="71">
        <v>4095</v>
      </c>
      <c r="J390" s="71">
        <v>1340</v>
      </c>
      <c r="K390" s="71">
        <v>3049</v>
      </c>
      <c r="L390" s="71">
        <v>342.9</v>
      </c>
      <c r="M390" s="71">
        <v>2286</v>
      </c>
      <c r="N390" s="71">
        <v>699</v>
      </c>
      <c r="O390" s="71">
        <v>2045</v>
      </c>
      <c r="P390" s="71">
        <v>651.5</v>
      </c>
      <c r="Q390" s="71">
        <v>24010</v>
      </c>
      <c r="R390" s="71">
        <v>128</v>
      </c>
      <c r="S390" s="71">
        <v>7068</v>
      </c>
      <c r="T390" s="71">
        <v>29.36</v>
      </c>
    </row>
    <row r="391" spans="8:20">
      <c r="H391" s="51">
        <v>40723</v>
      </c>
      <c r="I391" s="71">
        <v>4110</v>
      </c>
      <c r="J391" s="71">
        <v>1338.5</v>
      </c>
      <c r="K391" s="71">
        <v>2950</v>
      </c>
      <c r="L391" s="71">
        <v>339.8</v>
      </c>
      <c r="M391" s="71">
        <v>2279</v>
      </c>
      <c r="N391" s="71">
        <v>703.5</v>
      </c>
      <c r="O391" s="71">
        <v>2050</v>
      </c>
      <c r="P391" s="71">
        <v>647.25</v>
      </c>
      <c r="Q391" s="71">
        <v>23385</v>
      </c>
      <c r="R391" s="71">
        <v>127.2</v>
      </c>
      <c r="S391" s="71">
        <v>7105</v>
      </c>
      <c r="T391" s="71">
        <v>29.11</v>
      </c>
    </row>
    <row r="392" spans="8:20">
      <c r="H392" s="51">
        <v>40724</v>
      </c>
      <c r="I392" s="71">
        <v>4100</v>
      </c>
      <c r="J392" s="71">
        <v>1318</v>
      </c>
      <c r="K392" s="71">
        <v>3050</v>
      </c>
      <c r="L392" s="71">
        <v>337.5</v>
      </c>
      <c r="M392" s="71">
        <v>2216</v>
      </c>
      <c r="N392" s="71">
        <v>630.75</v>
      </c>
      <c r="O392" s="71">
        <v>2050</v>
      </c>
      <c r="P392" s="71">
        <v>582</v>
      </c>
      <c r="Q392" s="71">
        <v>23830</v>
      </c>
      <c r="R392" s="71">
        <v>123.7</v>
      </c>
      <c r="S392" s="71">
        <v>7130</v>
      </c>
      <c r="T392" s="71">
        <v>28.08</v>
      </c>
    </row>
    <row r="393" spans="8:20">
      <c r="H393" s="51">
        <v>40725</v>
      </c>
      <c r="I393" s="71">
        <v>4116</v>
      </c>
      <c r="J393" s="71">
        <v>1323.5</v>
      </c>
      <c r="K393" s="71">
        <v>3050</v>
      </c>
      <c r="L393" s="71">
        <v>338</v>
      </c>
      <c r="M393" s="71">
        <v>2216</v>
      </c>
      <c r="N393" s="71">
        <v>640.25</v>
      </c>
      <c r="O393" s="71">
        <v>2040</v>
      </c>
      <c r="P393" s="71">
        <v>583.75</v>
      </c>
      <c r="Q393" s="71">
        <v>23390</v>
      </c>
      <c r="R393" s="71">
        <v>121.8</v>
      </c>
      <c r="S393" s="71">
        <v>7080</v>
      </c>
      <c r="T393" s="71">
        <v>27.33</v>
      </c>
    </row>
    <row r="394" spans="8:20">
      <c r="H394" s="51">
        <v>40728</v>
      </c>
      <c r="I394" s="71">
        <v>4200</v>
      </c>
      <c r="J394" s="71">
        <v>0</v>
      </c>
      <c r="K394" s="71">
        <v>3050</v>
      </c>
      <c r="L394" s="71">
        <v>0</v>
      </c>
      <c r="M394" s="71">
        <v>2220</v>
      </c>
      <c r="N394" s="71">
        <v>0</v>
      </c>
      <c r="O394" s="71">
        <v>0</v>
      </c>
      <c r="P394" s="71">
        <v>0</v>
      </c>
      <c r="Q394" s="71">
        <v>23350</v>
      </c>
      <c r="R394" s="71">
        <v>0</v>
      </c>
      <c r="S394" s="71">
        <v>7106</v>
      </c>
      <c r="T394" s="71">
        <v>0</v>
      </c>
    </row>
    <row r="395" spans="8:20">
      <c r="H395" s="51">
        <v>40729</v>
      </c>
      <c r="I395" s="71">
        <v>4210</v>
      </c>
      <c r="J395" s="71">
        <v>1332.75</v>
      </c>
      <c r="K395" s="71">
        <v>3050</v>
      </c>
      <c r="L395" s="71">
        <v>342.7</v>
      </c>
      <c r="M395" s="71">
        <v>2220</v>
      </c>
      <c r="N395" s="71">
        <v>676.5</v>
      </c>
      <c r="O395" s="71">
        <v>0</v>
      </c>
      <c r="P395" s="71">
        <v>614</v>
      </c>
      <c r="Q395" s="71">
        <v>23300</v>
      </c>
      <c r="R395" s="71">
        <v>119</v>
      </c>
      <c r="S395" s="71">
        <v>7096</v>
      </c>
      <c r="T395" s="71">
        <v>27.88</v>
      </c>
    </row>
    <row r="396" spans="8:20">
      <c r="H396" s="51">
        <v>40730</v>
      </c>
      <c r="I396" s="71">
        <v>4210</v>
      </c>
      <c r="J396" s="71">
        <v>1334.25</v>
      </c>
      <c r="K396" s="71">
        <v>3050</v>
      </c>
      <c r="L396" s="71">
        <v>341</v>
      </c>
      <c r="M396" s="71">
        <v>2220</v>
      </c>
      <c r="N396" s="71">
        <v>654</v>
      </c>
      <c r="O396" s="71">
        <v>0</v>
      </c>
      <c r="P396" s="71">
        <v>610.5</v>
      </c>
      <c r="Q396" s="71">
        <v>23400</v>
      </c>
      <c r="R396" s="71">
        <v>117</v>
      </c>
      <c r="S396" s="71">
        <v>7150</v>
      </c>
      <c r="T396" s="71">
        <v>27.71</v>
      </c>
    </row>
    <row r="397" spans="8:20">
      <c r="H397" s="51">
        <v>40731</v>
      </c>
      <c r="I397" s="71">
        <v>4250</v>
      </c>
      <c r="J397" s="71">
        <v>1336.5</v>
      </c>
      <c r="K397" s="71">
        <v>3050</v>
      </c>
      <c r="L397" s="71">
        <v>341.2</v>
      </c>
      <c r="M397" s="71">
        <v>2220</v>
      </c>
      <c r="N397" s="71">
        <v>654.25</v>
      </c>
      <c r="O397" s="71">
        <v>0</v>
      </c>
      <c r="P397" s="71">
        <v>608</v>
      </c>
      <c r="Q397" s="71">
        <v>23300</v>
      </c>
      <c r="R397" s="71">
        <v>0</v>
      </c>
      <c r="S397" s="71">
        <v>7161</v>
      </c>
      <c r="T397" s="71">
        <v>29.58</v>
      </c>
    </row>
    <row r="398" spans="8:20">
      <c r="H398" s="51">
        <v>40732</v>
      </c>
      <c r="I398" s="71">
        <v>4249</v>
      </c>
      <c r="J398" s="71">
        <v>1347.75</v>
      </c>
      <c r="K398" s="71">
        <v>3050</v>
      </c>
      <c r="L398" s="71">
        <v>344.2</v>
      </c>
      <c r="M398" s="71">
        <v>2220</v>
      </c>
      <c r="N398" s="71">
        <v>659.25</v>
      </c>
      <c r="O398" s="71">
        <v>1993</v>
      </c>
      <c r="P398" s="71">
        <v>787</v>
      </c>
      <c r="Q398" s="71">
        <v>23160</v>
      </c>
      <c r="R398" s="71">
        <v>99.06</v>
      </c>
      <c r="S398" s="71">
        <v>0</v>
      </c>
      <c r="T398" s="71">
        <v>28.98</v>
      </c>
    </row>
    <row r="399" spans="8:20">
      <c r="H399" s="51">
        <v>40735</v>
      </c>
      <c r="I399" s="71">
        <v>4249</v>
      </c>
      <c r="J399" s="71">
        <v>1347</v>
      </c>
      <c r="K399" s="71">
        <v>3050</v>
      </c>
      <c r="L399" s="71">
        <v>344.7</v>
      </c>
      <c r="M399" s="71">
        <v>2220</v>
      </c>
      <c r="N399" s="71">
        <v>675.75</v>
      </c>
      <c r="O399" s="71">
        <v>0</v>
      </c>
      <c r="P399" s="71">
        <v>628</v>
      </c>
      <c r="Q399" s="71">
        <v>21810</v>
      </c>
      <c r="R399" s="71">
        <v>111.6</v>
      </c>
      <c r="S399" s="71">
        <v>7230</v>
      </c>
      <c r="T399" s="71">
        <v>29</v>
      </c>
    </row>
    <row r="400" spans="8:20">
      <c r="H400" s="51">
        <v>40736</v>
      </c>
      <c r="I400" s="71">
        <v>4249</v>
      </c>
      <c r="J400" s="71">
        <v>1366.25</v>
      </c>
      <c r="K400" s="71">
        <v>3050</v>
      </c>
      <c r="L400" s="71">
        <v>348.6</v>
      </c>
      <c r="M400" s="71">
        <v>2220</v>
      </c>
      <c r="N400" s="71">
        <v>710</v>
      </c>
      <c r="O400" s="71">
        <v>0</v>
      </c>
      <c r="P400" s="71">
        <v>656.75</v>
      </c>
      <c r="Q400" s="71">
        <v>20960</v>
      </c>
      <c r="R400" s="71">
        <v>106.6</v>
      </c>
      <c r="S400" s="71">
        <v>7140</v>
      </c>
      <c r="T400" s="71">
        <v>30.43</v>
      </c>
    </row>
    <row r="401" spans="8:20">
      <c r="H401" s="51">
        <v>40737</v>
      </c>
      <c r="I401" s="71">
        <v>4250</v>
      </c>
      <c r="J401" s="71">
        <v>1387</v>
      </c>
      <c r="K401" s="71">
        <v>3050</v>
      </c>
      <c r="L401" s="71">
        <v>352</v>
      </c>
      <c r="M401" s="71">
        <v>2220</v>
      </c>
      <c r="N401" s="71">
        <v>732.75</v>
      </c>
      <c r="O401" s="71">
        <v>0</v>
      </c>
      <c r="P401" s="71">
        <v>695</v>
      </c>
      <c r="Q401" s="71">
        <v>21440</v>
      </c>
      <c r="R401" s="71">
        <v>110.4</v>
      </c>
      <c r="S401" s="71">
        <v>7295</v>
      </c>
      <c r="T401" s="71">
        <v>30.11</v>
      </c>
    </row>
    <row r="402" spans="8:20">
      <c r="H402" s="51">
        <v>40738</v>
      </c>
      <c r="I402" s="71">
        <v>4250</v>
      </c>
      <c r="J402" s="71">
        <v>1390.25</v>
      </c>
      <c r="K402" s="71">
        <v>3050</v>
      </c>
      <c r="L402" s="71">
        <v>354.5</v>
      </c>
      <c r="M402" s="71">
        <v>2220</v>
      </c>
      <c r="N402" s="71">
        <v>713</v>
      </c>
      <c r="O402" s="71">
        <v>0</v>
      </c>
      <c r="P402" s="71">
        <v>701</v>
      </c>
      <c r="Q402" s="71">
        <v>21200</v>
      </c>
      <c r="R402" s="71">
        <v>106.4</v>
      </c>
      <c r="S402" s="71">
        <v>7200</v>
      </c>
      <c r="T402" s="71">
        <v>28.9</v>
      </c>
    </row>
    <row r="403" spans="8:20">
      <c r="H403" s="51">
        <v>40739</v>
      </c>
      <c r="I403" s="71">
        <v>4265</v>
      </c>
      <c r="J403" s="71">
        <v>1387</v>
      </c>
      <c r="K403" s="71">
        <v>3310</v>
      </c>
      <c r="L403" s="71">
        <v>359.3</v>
      </c>
      <c r="M403" s="71">
        <v>2288</v>
      </c>
      <c r="N403" s="71">
        <v>704</v>
      </c>
      <c r="O403" s="71">
        <v>0</v>
      </c>
      <c r="P403" s="71">
        <v>695.5</v>
      </c>
      <c r="Q403" s="71">
        <v>21590</v>
      </c>
      <c r="R403" s="71">
        <v>101.5</v>
      </c>
      <c r="S403" s="71">
        <v>7320</v>
      </c>
      <c r="T403" s="71">
        <v>28.87</v>
      </c>
    </row>
    <row r="404" spans="8:20">
      <c r="H404" s="51">
        <v>40742</v>
      </c>
      <c r="I404" s="71">
        <v>4250</v>
      </c>
      <c r="J404" s="71">
        <v>1385</v>
      </c>
      <c r="K404" s="71">
        <v>3293</v>
      </c>
      <c r="L404" s="71">
        <v>358.2</v>
      </c>
      <c r="M404" s="71">
        <v>2292</v>
      </c>
      <c r="N404" s="71">
        <v>702</v>
      </c>
      <c r="O404" s="71">
        <v>0</v>
      </c>
      <c r="P404" s="71">
        <v>693.5</v>
      </c>
      <c r="Q404" s="71">
        <v>21670</v>
      </c>
      <c r="R404" s="71">
        <v>94.4</v>
      </c>
      <c r="S404" s="71">
        <v>7336</v>
      </c>
      <c r="T404" s="71">
        <v>29.07</v>
      </c>
    </row>
    <row r="405" spans="8:20">
      <c r="H405" s="51">
        <v>40743</v>
      </c>
      <c r="I405" s="71">
        <v>4259</v>
      </c>
      <c r="J405" s="71">
        <v>1386</v>
      </c>
      <c r="K405" s="71">
        <v>3293</v>
      </c>
      <c r="L405" s="71">
        <v>360.8</v>
      </c>
      <c r="M405" s="71">
        <v>2291</v>
      </c>
      <c r="N405" s="71">
        <v>705</v>
      </c>
      <c r="O405" s="71">
        <v>0</v>
      </c>
      <c r="P405" s="71">
        <v>704</v>
      </c>
      <c r="Q405" s="71">
        <v>21735</v>
      </c>
      <c r="R405" s="71">
        <v>102</v>
      </c>
      <c r="S405" s="71">
        <v>7459</v>
      </c>
      <c r="T405" s="71">
        <v>28.85</v>
      </c>
    </row>
    <row r="406" spans="8:20">
      <c r="H406" s="51">
        <v>40744</v>
      </c>
      <c r="I406" s="71">
        <v>4263</v>
      </c>
      <c r="J406" s="71">
        <v>1378.25</v>
      </c>
      <c r="K406" s="71">
        <v>3331</v>
      </c>
      <c r="L406" s="71">
        <v>361.7</v>
      </c>
      <c r="M406" s="71">
        <v>2292</v>
      </c>
      <c r="N406" s="71">
        <v>688</v>
      </c>
      <c r="O406" s="71">
        <v>0</v>
      </c>
      <c r="P406" s="71">
        <v>697</v>
      </c>
      <c r="Q406" s="71">
        <v>21335</v>
      </c>
      <c r="R406" s="71">
        <v>101.29</v>
      </c>
      <c r="S406" s="71">
        <v>7434</v>
      </c>
      <c r="T406" s="71">
        <v>28.82</v>
      </c>
    </row>
    <row r="407" spans="8:20">
      <c r="H407" s="51">
        <v>40745</v>
      </c>
      <c r="I407" s="71">
        <v>4258</v>
      </c>
      <c r="J407" s="71">
        <v>1380.25</v>
      </c>
      <c r="K407" s="71">
        <v>3358</v>
      </c>
      <c r="L407" s="71">
        <v>360.7</v>
      </c>
      <c r="M407" s="71">
        <v>2290</v>
      </c>
      <c r="N407" s="71">
        <v>679.25</v>
      </c>
      <c r="O407" s="71">
        <v>0</v>
      </c>
      <c r="P407" s="71">
        <v>677.25</v>
      </c>
      <c r="Q407" s="71">
        <v>21385</v>
      </c>
      <c r="R407" s="71">
        <v>99.33</v>
      </c>
      <c r="S407" s="71">
        <v>7476</v>
      </c>
      <c r="T407" s="71">
        <v>29.81</v>
      </c>
    </row>
    <row r="408" spans="8:20">
      <c r="H408" s="51">
        <v>40746</v>
      </c>
      <c r="I408" s="71">
        <v>4264</v>
      </c>
      <c r="J408" s="71">
        <v>1380.25</v>
      </c>
      <c r="K408" s="71">
        <v>3366</v>
      </c>
      <c r="L408" s="71">
        <v>361.7</v>
      </c>
      <c r="M408" s="71">
        <v>2294</v>
      </c>
      <c r="N408" s="71">
        <v>690</v>
      </c>
      <c r="O408" s="71">
        <v>2050</v>
      </c>
      <c r="P408" s="71">
        <v>692.25</v>
      </c>
      <c r="Q408" s="71">
        <v>21375</v>
      </c>
      <c r="R408" s="71">
        <v>99.14</v>
      </c>
      <c r="S408" s="71">
        <v>7507</v>
      </c>
      <c r="T408" s="71">
        <v>31.46</v>
      </c>
    </row>
    <row r="409" spans="8:20">
      <c r="H409" s="51">
        <v>40749</v>
      </c>
      <c r="I409" s="71">
        <v>4240</v>
      </c>
      <c r="J409" s="71">
        <v>1365.5</v>
      </c>
      <c r="K409" s="71">
        <v>3367</v>
      </c>
      <c r="L409" s="71">
        <v>356.7</v>
      </c>
      <c r="M409" s="71">
        <v>2297</v>
      </c>
      <c r="N409" s="71">
        <v>678.75</v>
      </c>
      <c r="O409" s="71">
        <v>2050</v>
      </c>
      <c r="P409" s="71">
        <v>688.5</v>
      </c>
      <c r="Q409" s="71">
        <v>21260</v>
      </c>
      <c r="R409" s="71">
        <v>97.09</v>
      </c>
      <c r="S409" s="71">
        <v>7618</v>
      </c>
      <c r="T409" s="71">
        <v>30.83</v>
      </c>
    </row>
    <row r="410" spans="8:20">
      <c r="H410" s="51">
        <v>40750</v>
      </c>
      <c r="I410" s="71">
        <v>4243</v>
      </c>
      <c r="J410" s="71">
        <v>1384.75</v>
      </c>
      <c r="K410" s="71">
        <v>3468</v>
      </c>
      <c r="L410" s="71">
        <v>361.3</v>
      </c>
      <c r="M410" s="71">
        <v>2302</v>
      </c>
      <c r="N410" s="71">
        <v>686.75</v>
      </c>
      <c r="O410" s="71">
        <v>2048</v>
      </c>
      <c r="P410" s="71">
        <v>692.75</v>
      </c>
      <c r="Q410" s="71">
        <v>21105</v>
      </c>
      <c r="R410" s="71">
        <v>0</v>
      </c>
      <c r="S410" s="71">
        <v>7668</v>
      </c>
      <c r="T410" s="71">
        <v>31.19</v>
      </c>
    </row>
    <row r="411" spans="8:20">
      <c r="H411" s="51">
        <v>40751</v>
      </c>
      <c r="I411" s="71">
        <v>4260</v>
      </c>
      <c r="J411" s="71">
        <v>1371.75</v>
      </c>
      <c r="K411" s="71">
        <v>3363</v>
      </c>
      <c r="L411" s="71">
        <v>356.6</v>
      </c>
      <c r="M411" s="71">
        <v>2303</v>
      </c>
      <c r="N411" s="71">
        <v>687</v>
      </c>
      <c r="O411" s="71">
        <v>2055</v>
      </c>
      <c r="P411" s="71">
        <v>702</v>
      </c>
      <c r="Q411" s="71">
        <v>21420</v>
      </c>
      <c r="R411" s="71">
        <v>103.9</v>
      </c>
      <c r="S411" s="71">
        <v>7677</v>
      </c>
      <c r="T411" s="71">
        <v>31.2</v>
      </c>
    </row>
    <row r="412" spans="8:20">
      <c r="H412" s="51">
        <v>40752</v>
      </c>
      <c r="I412" s="71">
        <v>4249</v>
      </c>
      <c r="J412" s="71">
        <v>1368.75</v>
      </c>
      <c r="K412" s="71">
        <v>3350</v>
      </c>
      <c r="L412" s="71">
        <v>356.6</v>
      </c>
      <c r="M412" s="71">
        <v>2301</v>
      </c>
      <c r="N412" s="71">
        <v>681.75</v>
      </c>
      <c r="O412" s="71">
        <v>2047</v>
      </c>
      <c r="P412" s="71">
        <v>696.5</v>
      </c>
      <c r="Q412" s="71">
        <v>21040</v>
      </c>
      <c r="R412" s="71">
        <v>102.8</v>
      </c>
      <c r="S412" s="71">
        <v>7696</v>
      </c>
      <c r="T412" s="71">
        <v>29.93</v>
      </c>
    </row>
    <row r="413" spans="8:20">
      <c r="H413" s="51">
        <v>40753</v>
      </c>
      <c r="I413" s="71">
        <v>4232</v>
      </c>
      <c r="J413" s="71">
        <v>1362.5</v>
      </c>
      <c r="K413" s="71">
        <v>3360</v>
      </c>
      <c r="L413" s="71">
        <v>355.1</v>
      </c>
      <c r="M413" s="71">
        <v>2293</v>
      </c>
      <c r="N413" s="71">
        <v>675.75</v>
      </c>
      <c r="O413" s="71">
        <v>2039</v>
      </c>
      <c r="P413" s="71">
        <v>691</v>
      </c>
      <c r="Q413" s="71">
        <v>20935</v>
      </c>
      <c r="R413" s="71">
        <v>0</v>
      </c>
      <c r="S413" s="71">
        <v>7608</v>
      </c>
      <c r="T413" s="71">
        <v>29.7</v>
      </c>
    </row>
    <row r="414" spans="8:20">
      <c r="H414" s="51">
        <v>40756</v>
      </c>
      <c r="I414" s="71">
        <v>4270</v>
      </c>
      <c r="J414" s="71">
        <v>1366</v>
      </c>
      <c r="K414" s="71">
        <v>3368</v>
      </c>
      <c r="L414" s="71">
        <v>353.7</v>
      </c>
      <c r="M414" s="71">
        <v>2294</v>
      </c>
      <c r="N414" s="71">
        <v>682</v>
      </c>
      <c r="O414" s="71">
        <v>2041</v>
      </c>
      <c r="P414" s="71">
        <v>681</v>
      </c>
      <c r="Q414" s="71">
        <v>21005</v>
      </c>
      <c r="R414" s="71">
        <v>105.6</v>
      </c>
      <c r="S414" s="71">
        <v>7656</v>
      </c>
      <c r="T414" s="71">
        <v>29</v>
      </c>
    </row>
    <row r="415" spans="8:20">
      <c r="H415" s="51">
        <v>40757</v>
      </c>
      <c r="I415" s="71">
        <v>4268</v>
      </c>
      <c r="J415" s="71">
        <v>1370</v>
      </c>
      <c r="K415" s="71">
        <v>3368</v>
      </c>
      <c r="L415" s="71">
        <v>355.1</v>
      </c>
      <c r="M415" s="71">
        <v>2301</v>
      </c>
      <c r="N415" s="71">
        <v>711.25</v>
      </c>
      <c r="O415" s="71">
        <v>2040</v>
      </c>
      <c r="P415" s="71">
        <v>716.5</v>
      </c>
      <c r="Q415" s="71">
        <v>21005</v>
      </c>
      <c r="R415" s="71">
        <v>107.2</v>
      </c>
      <c r="S415" s="71">
        <v>7557</v>
      </c>
      <c r="T415" s="71">
        <v>28.55</v>
      </c>
    </row>
    <row r="416" spans="8:20">
      <c r="H416" s="51">
        <v>40758</v>
      </c>
      <c r="I416" s="71">
        <v>4258</v>
      </c>
      <c r="J416" s="71">
        <v>1357.5</v>
      </c>
      <c r="K416" s="71">
        <v>3368</v>
      </c>
      <c r="L416" s="71">
        <v>351.9</v>
      </c>
      <c r="M416" s="71">
        <v>2313</v>
      </c>
      <c r="N416" s="71">
        <v>700.5</v>
      </c>
      <c r="O416" s="71">
        <v>2037</v>
      </c>
      <c r="P416" s="71">
        <v>704.25</v>
      </c>
      <c r="Q416" s="71">
        <v>20735</v>
      </c>
      <c r="R416" s="71">
        <v>104.4</v>
      </c>
      <c r="S416" s="71">
        <v>7570</v>
      </c>
      <c r="T416" s="71">
        <v>27.89</v>
      </c>
    </row>
    <row r="417" spans="8:20">
      <c r="H417" s="51">
        <v>40759</v>
      </c>
      <c r="I417" s="71">
        <v>4241</v>
      </c>
      <c r="J417" s="71">
        <v>1337.5</v>
      </c>
      <c r="K417" s="71">
        <v>3368</v>
      </c>
      <c r="L417" s="71">
        <v>348.3</v>
      </c>
      <c r="M417" s="71">
        <v>2313</v>
      </c>
      <c r="N417" s="71">
        <v>690.25</v>
      </c>
      <c r="O417" s="71">
        <v>2035</v>
      </c>
      <c r="P417" s="71">
        <v>685</v>
      </c>
      <c r="Q417" s="71">
        <v>20560</v>
      </c>
      <c r="R417" s="71">
        <v>95.94</v>
      </c>
      <c r="S417" s="71">
        <v>7582</v>
      </c>
      <c r="T417" s="71">
        <v>27.97</v>
      </c>
    </row>
    <row r="418" spans="8:20">
      <c r="H418" s="51">
        <v>40760</v>
      </c>
      <c r="I418" s="71">
        <v>4184</v>
      </c>
      <c r="J418" s="71">
        <v>1332.75</v>
      </c>
      <c r="K418" s="71">
        <v>3368</v>
      </c>
      <c r="L418" s="71">
        <v>347.4</v>
      </c>
      <c r="M418" s="71">
        <v>2304</v>
      </c>
      <c r="N418" s="71">
        <v>685.75</v>
      </c>
      <c r="O418" s="71">
        <v>2025</v>
      </c>
      <c r="P418" s="71">
        <v>675.75</v>
      </c>
      <c r="Q418" s="71">
        <v>20580</v>
      </c>
      <c r="R418" s="71">
        <v>95.03</v>
      </c>
      <c r="S418" s="71">
        <v>7569</v>
      </c>
      <c r="T418" s="71">
        <v>27.47</v>
      </c>
    </row>
    <row r="419" spans="8:20">
      <c r="H419" s="51">
        <v>40763</v>
      </c>
      <c r="I419" s="71">
        <v>4188</v>
      </c>
      <c r="J419" s="71">
        <v>1315.5</v>
      </c>
      <c r="K419" s="71">
        <v>3166</v>
      </c>
      <c r="L419" s="71">
        <v>342</v>
      </c>
      <c r="M419" s="71">
        <v>2303</v>
      </c>
      <c r="N419" s="71">
        <v>679.25</v>
      </c>
      <c r="O419" s="71">
        <v>2017</v>
      </c>
      <c r="P419" s="71">
        <v>660.75</v>
      </c>
      <c r="Q419" s="71">
        <v>20535</v>
      </c>
      <c r="R419" s="71">
        <v>94.19</v>
      </c>
      <c r="S419" s="71">
        <v>7613</v>
      </c>
      <c r="T419" s="71">
        <v>26.9</v>
      </c>
    </row>
    <row r="420" spans="8:20">
      <c r="H420" s="51">
        <v>40764</v>
      </c>
      <c r="I420" s="71">
        <v>4175</v>
      </c>
      <c r="J420" s="71">
        <v>1300.75</v>
      </c>
      <c r="K420" s="71">
        <v>3267</v>
      </c>
      <c r="L420" s="71">
        <v>341.9</v>
      </c>
      <c r="M420" s="71">
        <v>2306</v>
      </c>
      <c r="N420" s="71">
        <v>685.25</v>
      </c>
      <c r="O420" s="71">
        <v>2001</v>
      </c>
      <c r="P420" s="71">
        <v>682.5</v>
      </c>
      <c r="Q420" s="71">
        <v>20385</v>
      </c>
      <c r="R420" s="71">
        <v>97.3</v>
      </c>
      <c r="S420" s="71">
        <v>7595</v>
      </c>
      <c r="T420" s="71">
        <v>27.41</v>
      </c>
    </row>
    <row r="421" spans="8:20">
      <c r="H421" s="51">
        <v>40765</v>
      </c>
      <c r="I421" s="71">
        <v>4170</v>
      </c>
      <c r="J421" s="71">
        <v>1296</v>
      </c>
      <c r="K421" s="71">
        <v>3267</v>
      </c>
      <c r="L421" s="71">
        <v>339.4</v>
      </c>
      <c r="M421" s="71">
        <v>2309</v>
      </c>
      <c r="N421" s="71">
        <v>680.75</v>
      </c>
      <c r="O421" s="71">
        <v>2004</v>
      </c>
      <c r="P421" s="71">
        <v>679.5</v>
      </c>
      <c r="Q421" s="71">
        <v>20410</v>
      </c>
      <c r="R421" s="71">
        <v>94.01</v>
      </c>
      <c r="S421" s="71">
        <v>7714</v>
      </c>
      <c r="T421" s="71">
        <v>27.54</v>
      </c>
    </row>
    <row r="422" spans="8:20">
      <c r="H422" s="51">
        <v>40766</v>
      </c>
      <c r="I422" s="71">
        <v>4184</v>
      </c>
      <c r="J422" s="71">
        <v>1333.75</v>
      </c>
      <c r="K422" s="71">
        <v>3267</v>
      </c>
      <c r="L422" s="71">
        <v>347.7</v>
      </c>
      <c r="M422" s="71">
        <v>2310</v>
      </c>
      <c r="N422" s="71">
        <v>702.5</v>
      </c>
      <c r="O422" s="71">
        <v>2004</v>
      </c>
      <c r="P422" s="71">
        <v>701.25</v>
      </c>
      <c r="Q422" s="71">
        <v>20350</v>
      </c>
      <c r="R422" s="71">
        <v>97.79</v>
      </c>
      <c r="S422" s="71">
        <v>7796</v>
      </c>
      <c r="T422" s="71">
        <v>28.06</v>
      </c>
    </row>
    <row r="423" spans="8:20">
      <c r="H423" s="51">
        <v>40767</v>
      </c>
      <c r="I423" s="71">
        <v>4190</v>
      </c>
      <c r="J423" s="71">
        <v>1337</v>
      </c>
      <c r="K423" s="71">
        <v>3267</v>
      </c>
      <c r="L423" s="71">
        <v>348.6</v>
      </c>
      <c r="M423" s="71">
        <v>2316</v>
      </c>
      <c r="N423" s="71">
        <v>701.75</v>
      </c>
      <c r="O423" s="71">
        <v>1996</v>
      </c>
      <c r="P423" s="71">
        <v>702.5</v>
      </c>
      <c r="Q423" s="71">
        <v>20420</v>
      </c>
      <c r="R423" s="71">
        <v>100.72</v>
      </c>
      <c r="S423" s="71">
        <v>7820</v>
      </c>
      <c r="T423" s="71">
        <v>27.94</v>
      </c>
    </row>
    <row r="424" spans="8:20">
      <c r="H424" s="51">
        <v>40770</v>
      </c>
      <c r="I424" s="71">
        <v>4203</v>
      </c>
      <c r="J424" s="71">
        <v>1343.5</v>
      </c>
      <c r="K424" s="71">
        <v>3238</v>
      </c>
      <c r="L424" s="71">
        <v>350.5</v>
      </c>
      <c r="M424" s="71">
        <v>2307</v>
      </c>
      <c r="N424" s="71">
        <v>707.25</v>
      </c>
      <c r="O424" s="71">
        <v>1998</v>
      </c>
      <c r="P424" s="71">
        <v>712.5</v>
      </c>
      <c r="Q424" s="71">
        <v>20485</v>
      </c>
      <c r="R424" s="71">
        <v>105.03</v>
      </c>
      <c r="S424" s="71">
        <v>7801</v>
      </c>
      <c r="T424" s="71">
        <v>27.46</v>
      </c>
    </row>
    <row r="425" spans="8:20">
      <c r="H425" s="51">
        <v>40771</v>
      </c>
      <c r="I425" s="71">
        <v>4173</v>
      </c>
      <c r="J425" s="71">
        <v>1340</v>
      </c>
      <c r="K425" s="71">
        <v>3226</v>
      </c>
      <c r="L425" s="71">
        <v>350.6</v>
      </c>
      <c r="M425" s="71">
        <v>2309</v>
      </c>
      <c r="N425" s="71">
        <v>714</v>
      </c>
      <c r="O425" s="71">
        <v>1990</v>
      </c>
      <c r="P425" s="71">
        <v>724.75</v>
      </c>
      <c r="Q425" s="71">
        <v>20445</v>
      </c>
      <c r="R425" s="71">
        <v>104.62</v>
      </c>
      <c r="S425" s="71">
        <v>7793</v>
      </c>
      <c r="T425" s="71">
        <v>28.18</v>
      </c>
    </row>
    <row r="426" spans="8:20">
      <c r="H426" s="51">
        <v>40772</v>
      </c>
      <c r="I426" s="71">
        <v>4180</v>
      </c>
      <c r="J426" s="71">
        <v>1356.75</v>
      </c>
      <c r="K426" s="71">
        <v>3237</v>
      </c>
      <c r="L426" s="71">
        <v>352.3</v>
      </c>
      <c r="M426" s="71">
        <v>2303</v>
      </c>
      <c r="N426" s="71">
        <v>711.5</v>
      </c>
      <c r="O426" s="71">
        <v>1990</v>
      </c>
      <c r="P426" s="71">
        <v>727.5</v>
      </c>
      <c r="Q426" s="71">
        <v>20460</v>
      </c>
      <c r="R426" s="71">
        <v>108.43</v>
      </c>
      <c r="S426" s="71">
        <v>7816</v>
      </c>
      <c r="T426" s="71">
        <v>29.46</v>
      </c>
    </row>
    <row r="427" spans="8:20">
      <c r="H427" s="51">
        <v>40773</v>
      </c>
      <c r="I427" s="71">
        <v>4178</v>
      </c>
      <c r="J427" s="71">
        <v>1352</v>
      </c>
      <c r="K427" s="71">
        <v>3233</v>
      </c>
      <c r="L427" s="71">
        <v>351.4</v>
      </c>
      <c r="M427" s="71">
        <v>2308</v>
      </c>
      <c r="N427" s="71">
        <v>699</v>
      </c>
      <c r="O427" s="71">
        <v>1988</v>
      </c>
      <c r="P427" s="71">
        <v>707.75</v>
      </c>
      <c r="Q427" s="71">
        <v>20455</v>
      </c>
      <c r="R427" s="71">
        <v>107.55</v>
      </c>
      <c r="S427" s="71">
        <v>7836</v>
      </c>
      <c r="T427" s="71">
        <v>29.06</v>
      </c>
    </row>
    <row r="428" spans="8:20">
      <c r="H428" s="51">
        <v>40774</v>
      </c>
      <c r="I428" s="71">
        <v>4176</v>
      </c>
      <c r="J428" s="71">
        <v>1359.75</v>
      </c>
      <c r="K428" s="71">
        <v>3213</v>
      </c>
      <c r="L428" s="71">
        <v>355</v>
      </c>
      <c r="M428" s="71">
        <v>2308</v>
      </c>
      <c r="N428" s="71">
        <v>711</v>
      </c>
      <c r="O428" s="71">
        <v>1988</v>
      </c>
      <c r="P428" s="71">
        <v>730.75</v>
      </c>
      <c r="Q428" s="71">
        <v>20465</v>
      </c>
      <c r="R428" s="71">
        <v>106.76</v>
      </c>
      <c r="S428" s="71">
        <v>7802</v>
      </c>
      <c r="T428" s="71">
        <v>30.8</v>
      </c>
    </row>
    <row r="429" spans="8:20">
      <c r="H429" s="51">
        <v>40777</v>
      </c>
      <c r="I429" s="71">
        <v>4180</v>
      </c>
      <c r="J429" s="71">
        <v>1359.75</v>
      </c>
      <c r="K429" s="71">
        <v>3201</v>
      </c>
      <c r="L429" s="71">
        <v>362.8</v>
      </c>
      <c r="M429" s="71">
        <v>2307</v>
      </c>
      <c r="N429" s="71">
        <v>720.5</v>
      </c>
      <c r="O429" s="71">
        <v>1980</v>
      </c>
      <c r="P429" s="71">
        <v>735.5</v>
      </c>
      <c r="Q429" s="71">
        <v>20470</v>
      </c>
      <c r="R429" s="71">
        <v>106.76</v>
      </c>
      <c r="S429" s="71">
        <v>7851</v>
      </c>
      <c r="T429" s="71">
        <v>30.66</v>
      </c>
    </row>
    <row r="430" spans="8:20">
      <c r="H430" s="51">
        <v>40778</v>
      </c>
      <c r="I430" s="71">
        <v>4208</v>
      </c>
      <c r="J430" s="71">
        <v>1389.5</v>
      </c>
      <c r="K430" s="71">
        <v>3224</v>
      </c>
      <c r="L430" s="71">
        <v>368</v>
      </c>
      <c r="M430" s="71">
        <v>2311</v>
      </c>
      <c r="N430" s="71">
        <v>730.25</v>
      </c>
      <c r="O430" s="71">
        <v>1976</v>
      </c>
      <c r="P430" s="71">
        <v>757.25</v>
      </c>
      <c r="Q430" s="71">
        <v>20455</v>
      </c>
      <c r="R430" s="71">
        <v>105.14</v>
      </c>
      <c r="S430" s="71">
        <v>7898</v>
      </c>
      <c r="T430" s="71">
        <v>30.8</v>
      </c>
    </row>
    <row r="431" spans="8:20">
      <c r="H431" s="51">
        <v>40779</v>
      </c>
      <c r="I431" s="71">
        <v>4202</v>
      </c>
      <c r="J431" s="71">
        <v>1386.5</v>
      </c>
      <c r="K431" s="71">
        <v>3212</v>
      </c>
      <c r="L431" s="71">
        <v>365.2</v>
      </c>
      <c r="M431" s="71">
        <v>2312</v>
      </c>
      <c r="N431" s="71">
        <v>731.75</v>
      </c>
      <c r="O431" s="71">
        <v>1975</v>
      </c>
      <c r="P431" s="71">
        <v>749.25</v>
      </c>
      <c r="Q431" s="71">
        <v>20585</v>
      </c>
      <c r="R431" s="71">
        <v>104.62</v>
      </c>
      <c r="S431" s="71">
        <v>7890</v>
      </c>
      <c r="T431" s="71">
        <v>29.83</v>
      </c>
    </row>
    <row r="432" spans="8:20">
      <c r="H432" s="51">
        <v>40780</v>
      </c>
      <c r="I432" s="71">
        <v>4181</v>
      </c>
      <c r="J432" s="71">
        <v>1386</v>
      </c>
      <c r="K432" s="71">
        <v>3198</v>
      </c>
      <c r="L432" s="71">
        <v>366.2</v>
      </c>
      <c r="M432" s="71">
        <v>2325</v>
      </c>
      <c r="N432" s="71">
        <v>732.25</v>
      </c>
      <c r="O432" s="71">
        <v>1975</v>
      </c>
      <c r="P432" s="71">
        <v>757.25</v>
      </c>
      <c r="Q432" s="71">
        <v>20435</v>
      </c>
      <c r="R432" s="71">
        <v>102.59</v>
      </c>
      <c r="S432" s="71">
        <v>7619</v>
      </c>
      <c r="T432" s="71">
        <v>29.53</v>
      </c>
    </row>
    <row r="433" spans="8:20">
      <c r="H433" s="51">
        <v>40781</v>
      </c>
      <c r="I433" s="71">
        <v>4170</v>
      </c>
      <c r="J433" s="71">
        <v>1414.75</v>
      </c>
      <c r="K433" s="71">
        <v>3205</v>
      </c>
      <c r="L433" s="71">
        <v>375.3</v>
      </c>
      <c r="M433" s="71">
        <v>2337</v>
      </c>
      <c r="N433" s="71">
        <v>752.5</v>
      </c>
      <c r="O433" s="71">
        <v>1979</v>
      </c>
      <c r="P433" s="71">
        <v>762.25</v>
      </c>
      <c r="Q433" s="71">
        <v>20260</v>
      </c>
      <c r="R433" s="71">
        <v>103.92</v>
      </c>
      <c r="S433" s="71">
        <v>7626</v>
      </c>
      <c r="T433" s="71">
        <v>30.05</v>
      </c>
    </row>
    <row r="434" spans="8:20">
      <c r="H434" s="51">
        <v>40784</v>
      </c>
      <c r="I434" s="71">
        <v>4280</v>
      </c>
      <c r="J434" s="71">
        <v>1438</v>
      </c>
      <c r="K434" s="71">
        <v>3232</v>
      </c>
      <c r="L434" s="71">
        <v>376.7</v>
      </c>
      <c r="M434" s="71">
        <v>2350</v>
      </c>
      <c r="N434" s="71">
        <v>756.25</v>
      </c>
      <c r="O434" s="71">
        <v>1979</v>
      </c>
      <c r="P434" s="71">
        <v>757.25</v>
      </c>
      <c r="Q434" s="71">
        <v>20265</v>
      </c>
      <c r="R434" s="71">
        <v>104.77</v>
      </c>
      <c r="S434" s="71">
        <v>7651</v>
      </c>
      <c r="T434" s="71">
        <v>30.01</v>
      </c>
    </row>
    <row r="435" spans="8:20">
      <c r="H435" s="51">
        <v>40785</v>
      </c>
      <c r="I435" s="71">
        <v>4298</v>
      </c>
      <c r="J435" s="71">
        <v>1448.75</v>
      </c>
      <c r="K435" s="71">
        <v>3209</v>
      </c>
      <c r="L435" s="71">
        <v>379.4</v>
      </c>
      <c r="M435" s="71">
        <v>2352</v>
      </c>
      <c r="N435" s="71">
        <v>763.5</v>
      </c>
      <c r="O435" s="71">
        <v>1970</v>
      </c>
      <c r="P435" s="71">
        <v>750.25</v>
      </c>
      <c r="Q435" s="71">
        <v>20150</v>
      </c>
      <c r="R435" s="71">
        <v>104.91</v>
      </c>
      <c r="S435" s="71">
        <v>7659</v>
      </c>
      <c r="T435" s="71">
        <v>29.73</v>
      </c>
    </row>
    <row r="436" spans="8:20">
      <c r="H436" s="51">
        <v>40786</v>
      </c>
      <c r="I436" s="71">
        <v>4283</v>
      </c>
      <c r="J436" s="71">
        <v>1449</v>
      </c>
      <c r="K436" s="71">
        <v>3205</v>
      </c>
      <c r="L436" s="71">
        <v>378.5</v>
      </c>
      <c r="M436" s="71">
        <v>2345</v>
      </c>
      <c r="N436" s="71">
        <v>757.5</v>
      </c>
      <c r="O436" s="71">
        <v>1965</v>
      </c>
      <c r="P436" s="71">
        <v>745.25</v>
      </c>
      <c r="Q436" s="71">
        <v>19910</v>
      </c>
      <c r="R436" s="71">
        <v>105.88</v>
      </c>
      <c r="S436" s="71">
        <v>7690</v>
      </c>
      <c r="T436" s="71">
        <v>29.76</v>
      </c>
    </row>
    <row r="437" spans="8:20">
      <c r="H437" s="51">
        <v>40787</v>
      </c>
      <c r="I437" s="71">
        <v>4281</v>
      </c>
      <c r="J437" s="71">
        <v>1424.75</v>
      </c>
      <c r="K437" s="71">
        <v>3200</v>
      </c>
      <c r="L437" s="71">
        <v>376.2</v>
      </c>
      <c r="M437" s="71">
        <v>2370</v>
      </c>
      <c r="N437" s="71">
        <v>728.75</v>
      </c>
      <c r="O437" s="71">
        <v>1968</v>
      </c>
      <c r="P437" s="71">
        <v>715.5</v>
      </c>
      <c r="Q437" s="71">
        <v>20140</v>
      </c>
      <c r="R437" s="71">
        <v>106.08</v>
      </c>
      <c r="S437" s="71">
        <v>7679</v>
      </c>
      <c r="T437" s="71">
        <v>29.62</v>
      </c>
    </row>
    <row r="438" spans="8:20">
      <c r="H438" s="51">
        <v>40788</v>
      </c>
      <c r="I438" s="71">
        <v>4278</v>
      </c>
      <c r="J438" s="71">
        <v>1436</v>
      </c>
      <c r="K438" s="71">
        <v>3215</v>
      </c>
      <c r="L438" s="71">
        <v>378.9</v>
      </c>
      <c r="M438" s="71">
        <v>2385</v>
      </c>
      <c r="N438" s="71">
        <v>750.25</v>
      </c>
      <c r="O438" s="71">
        <v>2000</v>
      </c>
      <c r="P438" s="71">
        <v>730</v>
      </c>
      <c r="Q438" s="71">
        <v>20200</v>
      </c>
      <c r="R438" s="71">
        <v>106.59</v>
      </c>
      <c r="S438" s="71">
        <v>7600</v>
      </c>
      <c r="T438" s="71">
        <v>29.22</v>
      </c>
    </row>
    <row r="439" spans="8:20">
      <c r="H439" s="51">
        <v>40791</v>
      </c>
      <c r="I439" s="71">
        <v>4320</v>
      </c>
      <c r="J439" s="71">
        <v>0</v>
      </c>
      <c r="K439" s="71">
        <v>3255</v>
      </c>
      <c r="L439" s="71">
        <v>0</v>
      </c>
      <c r="M439" s="71">
        <v>2375</v>
      </c>
      <c r="N439" s="71">
        <v>0</v>
      </c>
      <c r="O439" s="71">
        <v>0</v>
      </c>
      <c r="P439" s="71">
        <v>0</v>
      </c>
      <c r="Q439" s="71">
        <v>20125</v>
      </c>
      <c r="R439" s="71">
        <v>0</v>
      </c>
      <c r="S439" s="71">
        <v>7379</v>
      </c>
      <c r="T439" s="71">
        <v>0</v>
      </c>
    </row>
    <row r="440" spans="8:20">
      <c r="H440" s="51">
        <v>40792</v>
      </c>
      <c r="I440" s="71">
        <v>4320</v>
      </c>
      <c r="J440" s="71">
        <v>1413.5</v>
      </c>
      <c r="K440" s="71">
        <v>3255</v>
      </c>
      <c r="L440" s="71">
        <v>370.8</v>
      </c>
      <c r="M440" s="71">
        <v>2389</v>
      </c>
      <c r="N440" s="71">
        <v>746.75</v>
      </c>
      <c r="O440" s="71">
        <v>2000</v>
      </c>
      <c r="P440" s="71">
        <v>716.25</v>
      </c>
      <c r="Q440" s="71">
        <v>20005</v>
      </c>
      <c r="R440" s="71">
        <v>106.24</v>
      </c>
      <c r="S440" s="71">
        <v>7388</v>
      </c>
      <c r="T440" s="71">
        <v>28.25</v>
      </c>
    </row>
    <row r="441" spans="8:20">
      <c r="H441" s="51">
        <v>40793</v>
      </c>
      <c r="I441" s="71">
        <v>4290</v>
      </c>
      <c r="J441" s="71">
        <v>1411</v>
      </c>
      <c r="K441" s="71">
        <v>3200</v>
      </c>
      <c r="L441" s="71">
        <v>366.3</v>
      </c>
      <c r="M441" s="71">
        <v>2400</v>
      </c>
      <c r="N441" s="71">
        <v>736.5</v>
      </c>
      <c r="O441" s="71">
        <v>2000</v>
      </c>
      <c r="P441" s="71">
        <v>714.75</v>
      </c>
      <c r="Q441" s="71">
        <v>20120</v>
      </c>
      <c r="R441" s="71">
        <v>110.24</v>
      </c>
      <c r="S441" s="71">
        <v>7409</v>
      </c>
      <c r="T441" s="71">
        <v>28.39</v>
      </c>
    </row>
    <row r="442" spans="8:20">
      <c r="H442" s="51">
        <v>40794</v>
      </c>
      <c r="I442" s="71">
        <v>4262</v>
      </c>
      <c r="J442" s="71">
        <v>1407.25</v>
      </c>
      <c r="K442" s="71">
        <v>3200</v>
      </c>
      <c r="L442" s="71">
        <v>367</v>
      </c>
      <c r="M442" s="71">
        <v>2410</v>
      </c>
      <c r="N442" s="71">
        <v>723.25</v>
      </c>
      <c r="O442" s="71">
        <v>0</v>
      </c>
      <c r="P442" s="71">
        <v>709.25</v>
      </c>
      <c r="Q442" s="71">
        <v>20325</v>
      </c>
      <c r="R442" s="71">
        <v>112.45</v>
      </c>
      <c r="S442" s="71">
        <v>7391</v>
      </c>
      <c r="T442" s="71">
        <v>28.75</v>
      </c>
    </row>
    <row r="443" spans="8:20">
      <c r="H443" s="51">
        <v>40795</v>
      </c>
      <c r="I443" s="71">
        <v>4269</v>
      </c>
      <c r="J443" s="71">
        <v>1416.5</v>
      </c>
      <c r="K443" s="71">
        <v>3200</v>
      </c>
      <c r="L443" s="71">
        <v>367.3</v>
      </c>
      <c r="M443" s="71">
        <v>2409</v>
      </c>
      <c r="N443" s="71">
        <v>726</v>
      </c>
      <c r="O443" s="71">
        <v>1990</v>
      </c>
      <c r="P443" s="71">
        <v>701</v>
      </c>
      <c r="Q443" s="71">
        <v>20235</v>
      </c>
      <c r="R443" s="71">
        <v>110.3</v>
      </c>
      <c r="S443" s="71">
        <v>7334</v>
      </c>
      <c r="T443" s="71">
        <v>29.1</v>
      </c>
    </row>
    <row r="444" spans="8:20">
      <c r="H444" s="51">
        <v>40798</v>
      </c>
      <c r="I444" s="71">
        <v>0</v>
      </c>
      <c r="J444" s="71">
        <v>1387.5</v>
      </c>
      <c r="K444" s="71">
        <v>0</v>
      </c>
      <c r="L444" s="71">
        <v>361.6</v>
      </c>
      <c r="M444" s="71">
        <v>0</v>
      </c>
      <c r="N444" s="71">
        <v>734.25</v>
      </c>
      <c r="O444" s="71">
        <v>0</v>
      </c>
      <c r="P444" s="71">
        <v>699.75</v>
      </c>
      <c r="Q444" s="71">
        <v>0</v>
      </c>
      <c r="R444" s="71">
        <v>110.72</v>
      </c>
      <c r="S444" s="71">
        <v>0</v>
      </c>
      <c r="T444" s="71">
        <v>29.69</v>
      </c>
    </row>
    <row r="445" spans="8:20">
      <c r="H445" s="51">
        <v>40799</v>
      </c>
      <c r="I445" s="71">
        <v>4201</v>
      </c>
      <c r="J445" s="71">
        <v>1381.25</v>
      </c>
      <c r="K445" s="71">
        <v>3200</v>
      </c>
      <c r="L445" s="71">
        <v>358.7</v>
      </c>
      <c r="M445" s="71">
        <v>2409</v>
      </c>
      <c r="N445" s="71">
        <v>709.25</v>
      </c>
      <c r="O445" s="71">
        <v>1980</v>
      </c>
      <c r="P445" s="71">
        <v>688.75</v>
      </c>
      <c r="Q445" s="71">
        <v>20270</v>
      </c>
      <c r="R445" s="71">
        <v>111.56</v>
      </c>
      <c r="S445" s="71">
        <v>7372</v>
      </c>
      <c r="T445" s="71">
        <v>29.46</v>
      </c>
    </row>
    <row r="446" spans="8:20">
      <c r="H446" s="51">
        <v>40800</v>
      </c>
      <c r="I446" s="71">
        <v>4180</v>
      </c>
      <c r="J446" s="71">
        <v>1374</v>
      </c>
      <c r="K446" s="71">
        <v>3200</v>
      </c>
      <c r="L446" s="71">
        <v>357.2</v>
      </c>
      <c r="M446" s="71">
        <v>2409</v>
      </c>
      <c r="N446" s="71">
        <v>713</v>
      </c>
      <c r="O446" s="71">
        <v>2020</v>
      </c>
      <c r="P446" s="71">
        <v>701.75</v>
      </c>
      <c r="Q446" s="71">
        <v>20175</v>
      </c>
      <c r="R446" s="71">
        <v>113.39</v>
      </c>
      <c r="S446" s="71">
        <v>7270</v>
      </c>
      <c r="T446" s="71">
        <v>29.68</v>
      </c>
    </row>
    <row r="447" spans="8:20">
      <c r="H447" s="51">
        <v>40801</v>
      </c>
      <c r="I447" s="71">
        <v>4197</v>
      </c>
      <c r="J447" s="71">
        <v>1358.75</v>
      </c>
      <c r="K447" s="71">
        <v>3200</v>
      </c>
      <c r="L447" s="71">
        <v>352.4</v>
      </c>
      <c r="M447" s="71">
        <v>2409</v>
      </c>
      <c r="N447" s="71">
        <v>701</v>
      </c>
      <c r="O447" s="71">
        <v>2020</v>
      </c>
      <c r="P447" s="71">
        <v>696</v>
      </c>
      <c r="Q447" s="71">
        <v>20250</v>
      </c>
      <c r="R447" s="71">
        <v>110.62</v>
      </c>
      <c r="S447" s="71">
        <v>7280</v>
      </c>
      <c r="T447" s="71">
        <v>29.16</v>
      </c>
    </row>
    <row r="448" spans="8:20">
      <c r="H448" s="51">
        <v>40802</v>
      </c>
      <c r="I448" s="71">
        <v>4250</v>
      </c>
      <c r="J448" s="71">
        <v>1355.5</v>
      </c>
      <c r="K448" s="71">
        <v>3212</v>
      </c>
      <c r="L448" s="71">
        <v>349.3</v>
      </c>
      <c r="M448" s="71">
        <v>2419</v>
      </c>
      <c r="N448" s="71">
        <v>692</v>
      </c>
      <c r="O448" s="71">
        <v>2020</v>
      </c>
      <c r="P448" s="71">
        <v>688.25</v>
      </c>
      <c r="Q448" s="71">
        <v>20670</v>
      </c>
      <c r="R448" s="71">
        <v>109.08</v>
      </c>
      <c r="S448" s="71">
        <v>7225</v>
      </c>
      <c r="T448" s="71">
        <v>27.54</v>
      </c>
    </row>
    <row r="449" spans="8:20">
      <c r="H449" s="51">
        <v>40805</v>
      </c>
      <c r="I449" s="71">
        <v>4222</v>
      </c>
      <c r="J449" s="71">
        <v>1336</v>
      </c>
      <c r="K449" s="71">
        <v>3170</v>
      </c>
      <c r="L449" s="71">
        <v>348</v>
      </c>
      <c r="M449" s="71">
        <v>2419</v>
      </c>
      <c r="N449" s="71">
        <v>692.25</v>
      </c>
      <c r="O449" s="71">
        <v>0</v>
      </c>
      <c r="P449" s="71">
        <v>673</v>
      </c>
      <c r="Q449" s="71">
        <v>20540</v>
      </c>
      <c r="R449" s="71">
        <v>104.08</v>
      </c>
      <c r="S449" s="71">
        <v>7038</v>
      </c>
      <c r="T449" s="71">
        <v>27.81</v>
      </c>
    </row>
    <row r="450" spans="8:20">
      <c r="H450" s="51">
        <v>40806</v>
      </c>
      <c r="I450" s="71">
        <v>4185</v>
      </c>
      <c r="J450" s="71">
        <v>1338</v>
      </c>
      <c r="K450" s="71">
        <v>3174</v>
      </c>
      <c r="L450" s="71">
        <v>347.8</v>
      </c>
      <c r="M450" s="71">
        <v>2427</v>
      </c>
      <c r="N450" s="71">
        <v>690.25</v>
      </c>
      <c r="O450" s="71">
        <v>2011</v>
      </c>
      <c r="P450" s="71">
        <v>674.75</v>
      </c>
      <c r="Q450" s="71">
        <v>20405</v>
      </c>
      <c r="R450" s="71">
        <v>103.81</v>
      </c>
      <c r="S450" s="71">
        <v>7063</v>
      </c>
      <c r="T450" s="71">
        <v>27.6</v>
      </c>
    </row>
    <row r="451" spans="8:20">
      <c r="H451" s="51">
        <v>40807</v>
      </c>
      <c r="I451" s="71">
        <v>4185</v>
      </c>
      <c r="J451" s="71">
        <v>1320.5</v>
      </c>
      <c r="K451" s="71">
        <v>3167</v>
      </c>
      <c r="L451" s="71">
        <v>337</v>
      </c>
      <c r="M451" s="71">
        <v>2426</v>
      </c>
      <c r="N451" s="71">
        <v>685.75</v>
      </c>
      <c r="O451" s="71">
        <v>2010</v>
      </c>
      <c r="P451" s="71">
        <v>666.75</v>
      </c>
      <c r="Q451" s="71">
        <v>20470</v>
      </c>
      <c r="R451" s="71">
        <v>101.27</v>
      </c>
      <c r="S451" s="71">
        <v>7174</v>
      </c>
      <c r="T451" s="71">
        <v>26.73</v>
      </c>
    </row>
    <row r="452" spans="8:20">
      <c r="H452" s="51">
        <v>40808</v>
      </c>
      <c r="I452" s="71">
        <v>4178</v>
      </c>
      <c r="J452" s="71">
        <v>1283</v>
      </c>
      <c r="K452" s="71">
        <v>3128</v>
      </c>
      <c r="L452" s="71">
        <v>330.9</v>
      </c>
      <c r="M452" s="71">
        <v>2426</v>
      </c>
      <c r="N452" s="71">
        <v>650</v>
      </c>
      <c r="O452" s="71">
        <v>0</v>
      </c>
      <c r="P452" s="71">
        <v>633.75</v>
      </c>
      <c r="Q452" s="71">
        <v>20320</v>
      </c>
      <c r="R452" s="71">
        <v>97.64</v>
      </c>
      <c r="S452" s="71">
        <v>7123</v>
      </c>
      <c r="T452" s="71">
        <v>25.76</v>
      </c>
    </row>
    <row r="453" spans="8:20">
      <c r="H453" s="51">
        <v>40809</v>
      </c>
      <c r="I453" s="71">
        <v>4065</v>
      </c>
      <c r="J453" s="71">
        <v>1263.5</v>
      </c>
      <c r="K453" s="71">
        <v>2992</v>
      </c>
      <c r="L453" s="71">
        <v>327</v>
      </c>
      <c r="M453" s="71">
        <v>2410</v>
      </c>
      <c r="N453" s="71">
        <v>645</v>
      </c>
      <c r="O453" s="71">
        <v>2073</v>
      </c>
      <c r="P453" s="71">
        <v>637.5</v>
      </c>
      <c r="Q453" s="71">
        <v>20060</v>
      </c>
      <c r="R453" s="71">
        <v>99.99</v>
      </c>
      <c r="S453" s="71">
        <v>7103</v>
      </c>
      <c r="T453" s="71">
        <v>25.01</v>
      </c>
    </row>
    <row r="454" spans="8:20">
      <c r="H454" s="51">
        <v>40812</v>
      </c>
      <c r="I454" s="71">
        <v>3980</v>
      </c>
      <c r="J454" s="71">
        <v>1259.75</v>
      </c>
      <c r="K454" s="71">
        <v>2940</v>
      </c>
      <c r="L454" s="71">
        <v>328.5</v>
      </c>
      <c r="M454" s="71">
        <v>2415</v>
      </c>
      <c r="N454" s="71">
        <v>648</v>
      </c>
      <c r="O454" s="71">
        <v>2050</v>
      </c>
      <c r="P454" s="71">
        <v>648.25</v>
      </c>
      <c r="Q454" s="71">
        <v>20080</v>
      </c>
      <c r="R454" s="71">
        <v>99.64</v>
      </c>
      <c r="S454" s="71">
        <v>7020</v>
      </c>
      <c r="T454" s="71">
        <v>25.07</v>
      </c>
    </row>
    <row r="455" spans="8:20">
      <c r="H455" s="51">
        <v>40813</v>
      </c>
      <c r="I455" s="71">
        <v>4075</v>
      </c>
      <c r="J455" s="71">
        <v>1263</v>
      </c>
      <c r="K455" s="71">
        <v>3005</v>
      </c>
      <c r="L455" s="71">
        <v>325.10000000000002</v>
      </c>
      <c r="M455" s="71">
        <v>2443</v>
      </c>
      <c r="N455" s="71">
        <v>652.25</v>
      </c>
      <c r="O455" s="71">
        <v>2059</v>
      </c>
      <c r="P455" s="71">
        <v>658.25</v>
      </c>
      <c r="Q455" s="71">
        <v>19970</v>
      </c>
      <c r="R455" s="71">
        <v>100.15</v>
      </c>
      <c r="S455" s="71">
        <v>7175</v>
      </c>
      <c r="T455" s="71">
        <v>26.29</v>
      </c>
    </row>
    <row r="456" spans="8:20">
      <c r="H456" s="51">
        <v>40814</v>
      </c>
      <c r="I456" s="71">
        <v>4036</v>
      </c>
      <c r="J456" s="71">
        <v>1223.5</v>
      </c>
      <c r="K456" s="71">
        <v>2980</v>
      </c>
      <c r="L456" s="71">
        <v>313.5</v>
      </c>
      <c r="M456" s="71">
        <v>2400</v>
      </c>
      <c r="N456" s="71">
        <v>630.75</v>
      </c>
      <c r="O456" s="71">
        <v>2054</v>
      </c>
      <c r="P456" s="71">
        <v>638.75</v>
      </c>
      <c r="Q456" s="71">
        <v>19800</v>
      </c>
      <c r="R456" s="71">
        <v>99.53</v>
      </c>
      <c r="S456" s="71">
        <v>7185</v>
      </c>
      <c r="T456" s="71">
        <v>25.62</v>
      </c>
    </row>
    <row r="457" spans="8:20">
      <c r="H457" s="51">
        <v>40815</v>
      </c>
      <c r="I457" s="71">
        <v>4020</v>
      </c>
      <c r="J457" s="71">
        <v>1230</v>
      </c>
      <c r="K457" s="71">
        <v>2880</v>
      </c>
      <c r="L457" s="71">
        <v>317.39999999999998</v>
      </c>
      <c r="M457" s="71">
        <v>2401</v>
      </c>
      <c r="N457" s="71">
        <v>632.5</v>
      </c>
      <c r="O457" s="71">
        <v>2062</v>
      </c>
      <c r="P457" s="71">
        <v>654.25</v>
      </c>
      <c r="Q457" s="71">
        <v>19695</v>
      </c>
      <c r="R457" s="71">
        <v>102.22</v>
      </c>
      <c r="S457" s="71">
        <v>7140</v>
      </c>
      <c r="T457" s="71">
        <v>27.06</v>
      </c>
    </row>
    <row r="458" spans="8:20">
      <c r="H458" s="51">
        <v>40816</v>
      </c>
      <c r="I458" s="71">
        <v>4041</v>
      </c>
      <c r="J458" s="71">
        <v>1179</v>
      </c>
      <c r="K458" s="71">
        <v>2940</v>
      </c>
      <c r="L458" s="71">
        <v>305.3</v>
      </c>
      <c r="M458" s="71">
        <v>2398</v>
      </c>
      <c r="N458" s="71">
        <v>592.5</v>
      </c>
      <c r="O458" s="71">
        <v>2078</v>
      </c>
      <c r="P458" s="71">
        <v>609.25</v>
      </c>
      <c r="Q458" s="71">
        <v>19780</v>
      </c>
      <c r="R458" s="71">
        <v>100.19</v>
      </c>
      <c r="S458" s="71">
        <v>7178</v>
      </c>
      <c r="T458" s="71">
        <v>26.03</v>
      </c>
    </row>
    <row r="459" spans="8:20">
      <c r="H459" s="51">
        <v>40819</v>
      </c>
      <c r="I459" s="71">
        <v>0</v>
      </c>
      <c r="J459" s="71">
        <v>1177.5</v>
      </c>
      <c r="K459" s="71">
        <v>0</v>
      </c>
      <c r="L459" s="71">
        <v>301.8</v>
      </c>
      <c r="M459" s="71">
        <v>0</v>
      </c>
      <c r="N459" s="71">
        <v>592.5</v>
      </c>
      <c r="O459" s="71">
        <v>0</v>
      </c>
      <c r="P459" s="71">
        <v>619.5</v>
      </c>
      <c r="Q459" s="71">
        <v>0</v>
      </c>
      <c r="R459" s="71">
        <v>99.21</v>
      </c>
      <c r="S459" s="71">
        <v>0</v>
      </c>
      <c r="T459" s="71">
        <v>24.85</v>
      </c>
    </row>
    <row r="460" spans="8:20">
      <c r="H460" s="51">
        <v>40820</v>
      </c>
      <c r="I460" s="71">
        <v>0</v>
      </c>
      <c r="J460" s="71">
        <v>1160</v>
      </c>
      <c r="K460" s="71">
        <v>0</v>
      </c>
      <c r="L460" s="71">
        <v>300.60000000000002</v>
      </c>
      <c r="M460" s="71">
        <v>0</v>
      </c>
      <c r="N460" s="71">
        <v>587.75</v>
      </c>
      <c r="O460" s="71">
        <v>0</v>
      </c>
      <c r="P460" s="71">
        <v>604</v>
      </c>
      <c r="Q460" s="71">
        <v>0</v>
      </c>
      <c r="R460" s="71">
        <v>101.87</v>
      </c>
      <c r="S460" s="71">
        <v>0</v>
      </c>
      <c r="T460" s="71">
        <v>24.81</v>
      </c>
    </row>
    <row r="461" spans="8:20">
      <c r="H461" s="51">
        <v>40821</v>
      </c>
      <c r="I461" s="71">
        <v>0</v>
      </c>
      <c r="J461" s="71">
        <v>1163.75</v>
      </c>
      <c r="K461" s="71">
        <v>0</v>
      </c>
      <c r="L461" s="71">
        <v>300.2</v>
      </c>
      <c r="M461" s="71">
        <v>0</v>
      </c>
      <c r="N461" s="71">
        <v>605.5</v>
      </c>
      <c r="O461" s="71">
        <v>0</v>
      </c>
      <c r="P461" s="71">
        <v>625.25</v>
      </c>
      <c r="Q461" s="71">
        <v>0</v>
      </c>
      <c r="R461" s="71">
        <v>102.3</v>
      </c>
      <c r="S461" s="71">
        <v>0</v>
      </c>
      <c r="T461" s="71">
        <v>24.85</v>
      </c>
    </row>
    <row r="462" spans="8:20">
      <c r="H462" s="51">
        <v>40822</v>
      </c>
      <c r="I462" s="71">
        <v>0</v>
      </c>
      <c r="J462" s="71">
        <v>1163.75</v>
      </c>
      <c r="K462" s="71">
        <v>0</v>
      </c>
      <c r="L462" s="71">
        <v>298.89999999999998</v>
      </c>
      <c r="M462" s="71">
        <v>0</v>
      </c>
      <c r="N462" s="71">
        <v>605.5</v>
      </c>
      <c r="O462" s="71">
        <v>0</v>
      </c>
      <c r="P462" s="71">
        <v>616</v>
      </c>
      <c r="Q462" s="71">
        <v>0</v>
      </c>
      <c r="R462" s="71">
        <v>102.73</v>
      </c>
      <c r="S462" s="71">
        <v>0</v>
      </c>
      <c r="T462" s="71">
        <v>24.71</v>
      </c>
    </row>
    <row r="463" spans="8:20">
      <c r="H463" s="51">
        <v>40823</v>
      </c>
      <c r="I463" s="71">
        <v>0</v>
      </c>
      <c r="J463" s="71">
        <v>1158.25</v>
      </c>
      <c r="K463" s="71">
        <v>0</v>
      </c>
      <c r="L463" s="71">
        <v>299.60000000000002</v>
      </c>
      <c r="M463" s="71">
        <v>0</v>
      </c>
      <c r="N463" s="71">
        <v>600</v>
      </c>
      <c r="O463" s="71">
        <v>0</v>
      </c>
      <c r="P463" s="71">
        <v>607.5</v>
      </c>
      <c r="Q463" s="71">
        <v>0</v>
      </c>
      <c r="R463" s="71">
        <v>101.98</v>
      </c>
      <c r="S463" s="71">
        <v>0</v>
      </c>
      <c r="T463" s="71">
        <v>25.25</v>
      </c>
    </row>
    <row r="464" spans="8:20">
      <c r="H464" s="51">
        <v>40826</v>
      </c>
      <c r="I464" s="71">
        <v>4069</v>
      </c>
      <c r="J464" s="71">
        <v>1177.5</v>
      </c>
      <c r="K464" s="71">
        <v>2963</v>
      </c>
      <c r="L464" s="71">
        <v>307.2</v>
      </c>
      <c r="M464" s="71">
        <v>2390</v>
      </c>
      <c r="N464" s="71">
        <v>605</v>
      </c>
      <c r="O464" s="71">
        <v>2078</v>
      </c>
      <c r="P464" s="71">
        <v>611.5</v>
      </c>
      <c r="Q464" s="71">
        <v>19780</v>
      </c>
      <c r="R464" s="71">
        <v>103.34</v>
      </c>
      <c r="S464" s="71">
        <v>7182</v>
      </c>
      <c r="T464" s="71">
        <v>26.15</v>
      </c>
    </row>
    <row r="465" spans="8:20">
      <c r="H465" s="51">
        <v>40827</v>
      </c>
      <c r="I465" s="71">
        <v>4096</v>
      </c>
      <c r="J465" s="71">
        <v>1235.5</v>
      </c>
      <c r="K465" s="71">
        <v>2999</v>
      </c>
      <c r="L465" s="71">
        <v>316.10000000000002</v>
      </c>
      <c r="M465" s="71">
        <v>2377</v>
      </c>
      <c r="N465" s="71">
        <v>645</v>
      </c>
      <c r="O465" s="71">
        <v>2092</v>
      </c>
      <c r="P465" s="71">
        <v>660.75</v>
      </c>
      <c r="Q465" s="71">
        <v>19760</v>
      </c>
      <c r="R465" s="71">
        <v>103.47</v>
      </c>
      <c r="S465" s="71">
        <v>7172</v>
      </c>
      <c r="T465" s="71">
        <v>25.96</v>
      </c>
    </row>
    <row r="466" spans="8:20">
      <c r="H466" s="51">
        <v>40828</v>
      </c>
      <c r="I466" s="71">
        <v>4187</v>
      </c>
      <c r="J466" s="71">
        <v>1235.5</v>
      </c>
      <c r="K466" s="71">
        <v>3040</v>
      </c>
      <c r="L466" s="71">
        <v>320</v>
      </c>
      <c r="M466" s="71">
        <v>2395</v>
      </c>
      <c r="N466" s="71">
        <v>645</v>
      </c>
      <c r="O466" s="71">
        <v>2090</v>
      </c>
      <c r="P466" s="71">
        <v>660.75</v>
      </c>
      <c r="Q466" s="71">
        <v>19750</v>
      </c>
      <c r="R466" s="71">
        <v>100.51</v>
      </c>
      <c r="S466" s="71">
        <v>7185</v>
      </c>
      <c r="T466" s="71">
        <v>25.93</v>
      </c>
    </row>
    <row r="467" spans="8:20">
      <c r="H467" s="51">
        <v>40829</v>
      </c>
      <c r="I467" s="71">
        <v>4164</v>
      </c>
      <c r="J467" s="71">
        <v>1257</v>
      </c>
      <c r="K467" s="71">
        <v>3049</v>
      </c>
      <c r="L467" s="71">
        <v>326.10000000000002</v>
      </c>
      <c r="M467" s="71">
        <v>2391</v>
      </c>
      <c r="N467" s="71">
        <v>638.25</v>
      </c>
      <c r="O467" s="71">
        <v>2086</v>
      </c>
      <c r="P467" s="71">
        <v>618</v>
      </c>
      <c r="Q467" s="71">
        <v>19805</v>
      </c>
      <c r="R467" s="71">
        <v>101.56</v>
      </c>
      <c r="S467" s="71">
        <v>7132</v>
      </c>
      <c r="T467" s="71">
        <v>26.86</v>
      </c>
    </row>
    <row r="468" spans="8:20">
      <c r="H468" s="51">
        <v>40830</v>
      </c>
      <c r="I468" s="71">
        <v>4193</v>
      </c>
      <c r="J468" s="71">
        <v>1270</v>
      </c>
      <c r="K468" s="71">
        <v>3044</v>
      </c>
      <c r="L468" s="71">
        <v>323.7</v>
      </c>
      <c r="M468" s="71">
        <v>2395</v>
      </c>
      <c r="N468" s="71">
        <v>638.25</v>
      </c>
      <c r="O468" s="71">
        <v>2098</v>
      </c>
      <c r="P468" s="71">
        <v>622.75</v>
      </c>
      <c r="Q468" s="71">
        <v>19830</v>
      </c>
      <c r="R468" s="71">
        <v>101.94</v>
      </c>
      <c r="S468" s="71">
        <v>7191</v>
      </c>
      <c r="T468" s="71">
        <v>27.87</v>
      </c>
    </row>
    <row r="469" spans="8:20">
      <c r="H469" s="51">
        <v>40833</v>
      </c>
      <c r="I469" s="71">
        <v>4140</v>
      </c>
      <c r="J469" s="71">
        <v>1253</v>
      </c>
      <c r="K469" s="71">
        <v>3041</v>
      </c>
      <c r="L469" s="71">
        <v>320.2</v>
      </c>
      <c r="M469" s="71">
        <v>2390</v>
      </c>
      <c r="N469" s="71">
        <v>640.5</v>
      </c>
      <c r="O469" s="71">
        <v>2080</v>
      </c>
      <c r="P469" s="71">
        <v>624.25</v>
      </c>
      <c r="Q469" s="71">
        <v>19580</v>
      </c>
      <c r="R469" s="71">
        <v>100.36</v>
      </c>
      <c r="S469" s="71">
        <v>7221</v>
      </c>
      <c r="T469" s="71">
        <v>27.7</v>
      </c>
    </row>
    <row r="470" spans="8:20">
      <c r="H470" s="51">
        <v>40834</v>
      </c>
      <c r="I470" s="71">
        <v>4100</v>
      </c>
      <c r="J470" s="71">
        <v>1250.75</v>
      </c>
      <c r="K470" s="71">
        <v>3001</v>
      </c>
      <c r="L470" s="71">
        <v>322.5</v>
      </c>
      <c r="M470" s="71">
        <v>2365</v>
      </c>
      <c r="N470" s="71">
        <v>644</v>
      </c>
      <c r="O470" s="71">
        <v>2078</v>
      </c>
      <c r="P470" s="71">
        <v>625.25</v>
      </c>
      <c r="Q470" s="71">
        <v>19455</v>
      </c>
      <c r="R470" s="71">
        <v>100.18</v>
      </c>
      <c r="S470" s="71">
        <v>7204</v>
      </c>
      <c r="T470" s="71">
        <v>27.66</v>
      </c>
    </row>
    <row r="471" spans="8:20">
      <c r="H471" s="51">
        <v>40835</v>
      </c>
      <c r="I471" s="71">
        <v>4085</v>
      </c>
      <c r="J471" s="71">
        <v>1225</v>
      </c>
      <c r="K471" s="71">
        <v>3035</v>
      </c>
      <c r="L471" s="71">
        <v>316.3</v>
      </c>
      <c r="M471" s="71">
        <v>2350</v>
      </c>
      <c r="N471" s="71">
        <v>638.5</v>
      </c>
      <c r="O471" s="71">
        <v>2087</v>
      </c>
      <c r="P471" s="71">
        <v>619.5</v>
      </c>
      <c r="Q471" s="71">
        <v>19495</v>
      </c>
      <c r="R471" s="71">
        <v>99.72</v>
      </c>
      <c r="S471" s="71">
        <v>7226</v>
      </c>
      <c r="T471" s="71">
        <v>26.86</v>
      </c>
    </row>
    <row r="472" spans="8:20">
      <c r="H472" s="51">
        <v>40836</v>
      </c>
      <c r="I472" s="71">
        <v>4050</v>
      </c>
      <c r="J472" s="71">
        <v>1225</v>
      </c>
      <c r="K472" s="71">
        <v>3014</v>
      </c>
      <c r="L472" s="71">
        <v>321.5</v>
      </c>
      <c r="M472" s="71">
        <v>2340</v>
      </c>
      <c r="N472" s="71">
        <v>649.5</v>
      </c>
      <c r="O472" s="71">
        <v>2081</v>
      </c>
      <c r="P472" s="71">
        <v>630.75</v>
      </c>
      <c r="Q472" s="71">
        <v>19225</v>
      </c>
      <c r="R472" s="71">
        <v>96.86</v>
      </c>
      <c r="S472" s="71">
        <v>7118</v>
      </c>
      <c r="T472" s="71">
        <v>26.89</v>
      </c>
    </row>
    <row r="473" spans="8:20">
      <c r="H473" s="51">
        <v>40837</v>
      </c>
      <c r="I473" s="71">
        <v>4082</v>
      </c>
      <c r="J473" s="71">
        <v>1212.25</v>
      </c>
      <c r="K473" s="71">
        <v>2955</v>
      </c>
      <c r="L473" s="71">
        <v>316.2</v>
      </c>
      <c r="M473" s="71">
        <v>2353</v>
      </c>
      <c r="N473" s="71">
        <v>649.25</v>
      </c>
      <c r="O473" s="71">
        <v>2085</v>
      </c>
      <c r="P473" s="71">
        <v>632</v>
      </c>
      <c r="Q473" s="71">
        <v>19260</v>
      </c>
      <c r="R473" s="71">
        <v>97.1</v>
      </c>
      <c r="S473" s="71">
        <v>7161</v>
      </c>
      <c r="T473" s="71">
        <v>26.46</v>
      </c>
    </row>
    <row r="474" spans="8:20">
      <c r="H474" s="51">
        <v>40840</v>
      </c>
      <c r="I474" s="71">
        <v>4170</v>
      </c>
      <c r="J474" s="71">
        <v>1226.75</v>
      </c>
      <c r="K474" s="71">
        <v>3000</v>
      </c>
      <c r="L474" s="71">
        <v>321.10000000000002</v>
      </c>
      <c r="M474" s="71">
        <v>2358</v>
      </c>
      <c r="N474" s="71">
        <v>651</v>
      </c>
      <c r="O474" s="71">
        <v>2085</v>
      </c>
      <c r="P474" s="71">
        <v>642.5</v>
      </c>
      <c r="Q474" s="71">
        <v>19415</v>
      </c>
      <c r="R474" s="71">
        <v>97.94</v>
      </c>
      <c r="S474" s="71">
        <v>7193</v>
      </c>
      <c r="T474" s="71">
        <v>27.15</v>
      </c>
    </row>
    <row r="475" spans="8:20">
      <c r="H475" s="51">
        <v>40841</v>
      </c>
      <c r="I475" s="71">
        <v>4045</v>
      </c>
      <c r="J475" s="71">
        <v>1230.75</v>
      </c>
      <c r="K475" s="71">
        <v>2999</v>
      </c>
      <c r="L475" s="71">
        <v>323.10000000000002</v>
      </c>
      <c r="M475" s="71">
        <v>2348</v>
      </c>
      <c r="N475" s="71">
        <v>652</v>
      </c>
      <c r="O475" s="71">
        <v>2100</v>
      </c>
      <c r="P475" s="71">
        <v>640.5</v>
      </c>
      <c r="Q475" s="71">
        <v>19360</v>
      </c>
      <c r="R475" s="71">
        <v>95.75</v>
      </c>
      <c r="S475" s="71">
        <v>7246</v>
      </c>
      <c r="T475" s="71">
        <v>26.96</v>
      </c>
    </row>
    <row r="476" spans="8:20">
      <c r="H476" s="51">
        <v>40842</v>
      </c>
      <c r="I476" s="71">
        <v>4055</v>
      </c>
      <c r="J476" s="71">
        <v>1210</v>
      </c>
      <c r="K476" s="71">
        <v>2995</v>
      </c>
      <c r="L476" s="71">
        <v>321</v>
      </c>
      <c r="M476" s="71">
        <v>2355</v>
      </c>
      <c r="N476" s="71">
        <v>637.4</v>
      </c>
      <c r="O476" s="71">
        <v>2093</v>
      </c>
      <c r="P476" s="71">
        <v>618</v>
      </c>
      <c r="Q476" s="71">
        <v>19285</v>
      </c>
      <c r="R476" s="71">
        <v>100.32</v>
      </c>
      <c r="S476" s="71">
        <v>7242</v>
      </c>
      <c r="T476" s="71">
        <v>26.41</v>
      </c>
    </row>
    <row r="477" spans="8:20">
      <c r="H477" s="51">
        <v>40843</v>
      </c>
      <c r="I477" s="71">
        <v>4090</v>
      </c>
      <c r="J477" s="71">
        <v>1235.4000000000001</v>
      </c>
      <c r="K477" s="71">
        <v>2945</v>
      </c>
      <c r="L477" s="71">
        <v>322</v>
      </c>
      <c r="M477" s="71">
        <v>2358</v>
      </c>
      <c r="N477" s="71">
        <v>652.4</v>
      </c>
      <c r="O477" s="71">
        <v>2100</v>
      </c>
      <c r="P477" s="71">
        <v>644</v>
      </c>
      <c r="Q477" s="71">
        <v>19340</v>
      </c>
      <c r="R477" s="71">
        <v>104.32</v>
      </c>
      <c r="S477" s="71">
        <v>7208</v>
      </c>
      <c r="T477" s="71">
        <v>27.03</v>
      </c>
    </row>
    <row r="478" spans="8:20">
      <c r="H478" s="51">
        <v>40844</v>
      </c>
      <c r="I478" s="71">
        <v>4049</v>
      </c>
      <c r="J478" s="71">
        <v>1219.4000000000001</v>
      </c>
      <c r="K478" s="71">
        <v>2841</v>
      </c>
      <c r="L478" s="71">
        <v>317</v>
      </c>
      <c r="M478" s="71">
        <v>2361</v>
      </c>
      <c r="N478" s="71">
        <v>656</v>
      </c>
      <c r="O478" s="71">
        <v>2106</v>
      </c>
      <c r="P478" s="71">
        <v>647</v>
      </c>
      <c r="Q478" s="71">
        <v>19415</v>
      </c>
      <c r="R478" s="71">
        <v>104.37</v>
      </c>
      <c r="S478" s="71">
        <v>7160</v>
      </c>
      <c r="T478" s="71">
        <v>26.25</v>
      </c>
    </row>
    <row r="479" spans="8:20">
      <c r="H479" s="51">
        <v>40847</v>
      </c>
      <c r="I479" s="71">
        <v>4000</v>
      </c>
      <c r="J479" s="71">
        <v>1207.5</v>
      </c>
      <c r="K479" s="71">
        <v>2770</v>
      </c>
      <c r="L479" s="71">
        <v>317.10000000000002</v>
      </c>
      <c r="M479" s="71">
        <v>2371</v>
      </c>
      <c r="N479" s="71">
        <v>647</v>
      </c>
      <c r="O479" s="71">
        <v>2114</v>
      </c>
      <c r="P479" s="71">
        <v>628.25</v>
      </c>
      <c r="Q479" s="71">
        <v>19435</v>
      </c>
      <c r="R479" s="71">
        <v>102.29</v>
      </c>
      <c r="S479" s="71">
        <v>7159</v>
      </c>
      <c r="T479" s="71">
        <v>25.83</v>
      </c>
    </row>
    <row r="480" spans="8:20">
      <c r="H480" s="51">
        <v>40848</v>
      </c>
      <c r="I480" s="71">
        <v>4003</v>
      </c>
      <c r="J480" s="71">
        <v>1192.25</v>
      </c>
      <c r="K480" s="71">
        <v>2750</v>
      </c>
      <c r="L480" s="71">
        <v>313.39999999999998</v>
      </c>
      <c r="M480" s="71">
        <v>2400</v>
      </c>
      <c r="N480" s="71">
        <v>654.25</v>
      </c>
      <c r="O480" s="71">
        <v>0</v>
      </c>
      <c r="P480" s="71">
        <v>630</v>
      </c>
      <c r="Q480" s="71">
        <v>19430</v>
      </c>
      <c r="R480" s="71">
        <v>99.54</v>
      </c>
      <c r="S480" s="71">
        <v>7105</v>
      </c>
      <c r="T480" s="71">
        <v>25.55</v>
      </c>
    </row>
    <row r="481" spans="8:20">
      <c r="H481" s="51">
        <v>40849</v>
      </c>
      <c r="I481" s="71">
        <v>4016</v>
      </c>
      <c r="J481" s="71">
        <v>1193.5</v>
      </c>
      <c r="K481" s="71">
        <v>2750</v>
      </c>
      <c r="L481" s="71">
        <v>312.60000000000002</v>
      </c>
      <c r="M481" s="71">
        <v>2261</v>
      </c>
      <c r="N481" s="71">
        <v>645</v>
      </c>
      <c r="O481" s="71">
        <v>0</v>
      </c>
      <c r="P481" s="71">
        <v>623.5</v>
      </c>
      <c r="Q481" s="71">
        <v>19330</v>
      </c>
      <c r="R481" s="71">
        <v>98.34</v>
      </c>
      <c r="S481" s="71">
        <v>7130</v>
      </c>
      <c r="T481" s="71">
        <v>25.56</v>
      </c>
    </row>
    <row r="482" spans="8:20">
      <c r="H482" s="51">
        <v>40850</v>
      </c>
      <c r="I482" s="71">
        <v>4016</v>
      </c>
      <c r="J482" s="71">
        <v>1219.25</v>
      </c>
      <c r="K482" s="71">
        <v>2750</v>
      </c>
      <c r="L482" s="71">
        <v>315.39999999999998</v>
      </c>
      <c r="M482" s="71">
        <v>2350</v>
      </c>
      <c r="N482" s="71">
        <v>653.5</v>
      </c>
      <c r="O482" s="71">
        <v>0</v>
      </c>
      <c r="P482" s="71">
        <v>636</v>
      </c>
      <c r="Q482" s="71">
        <v>0</v>
      </c>
      <c r="R482" s="71">
        <v>98.12</v>
      </c>
      <c r="S482" s="71">
        <v>7013</v>
      </c>
      <c r="T482" s="71">
        <v>25.7</v>
      </c>
    </row>
    <row r="483" spans="8:20">
      <c r="H483" s="51">
        <v>40851</v>
      </c>
      <c r="I483" s="71">
        <v>4016</v>
      </c>
      <c r="J483" s="71">
        <v>1212.5</v>
      </c>
      <c r="K483" s="71">
        <v>2750</v>
      </c>
      <c r="L483" s="71">
        <v>314</v>
      </c>
      <c r="M483" s="71">
        <v>2350</v>
      </c>
      <c r="N483" s="71">
        <v>655.75</v>
      </c>
      <c r="O483" s="71">
        <v>0</v>
      </c>
      <c r="P483" s="71">
        <v>636.75</v>
      </c>
      <c r="Q483" s="71">
        <v>19470</v>
      </c>
      <c r="R483" s="71">
        <v>98.74</v>
      </c>
      <c r="S483" s="71">
        <v>7111</v>
      </c>
      <c r="T483" s="71">
        <v>25.55</v>
      </c>
    </row>
    <row r="484" spans="8:20">
      <c r="H484" s="51">
        <v>40854</v>
      </c>
      <c r="I484" s="71">
        <v>4016</v>
      </c>
      <c r="J484" s="71">
        <v>1192.25</v>
      </c>
      <c r="K484" s="71">
        <v>2750</v>
      </c>
      <c r="L484" s="71">
        <v>310.89999999999998</v>
      </c>
      <c r="M484" s="71">
        <v>2301</v>
      </c>
      <c r="N484" s="71">
        <v>653.25</v>
      </c>
      <c r="O484" s="71">
        <v>0</v>
      </c>
      <c r="P484" s="71">
        <v>638.75</v>
      </c>
      <c r="Q484" s="71">
        <v>19410</v>
      </c>
      <c r="R484" s="71">
        <v>96.76</v>
      </c>
      <c r="S484" s="71">
        <v>7110</v>
      </c>
      <c r="T484" s="71">
        <v>25.27</v>
      </c>
    </row>
    <row r="485" spans="8:20">
      <c r="H485" s="51">
        <v>40855</v>
      </c>
      <c r="I485" s="71">
        <v>4016</v>
      </c>
      <c r="J485" s="71">
        <v>1195.25</v>
      </c>
      <c r="K485" s="71">
        <v>2750</v>
      </c>
      <c r="L485" s="71">
        <v>309.5</v>
      </c>
      <c r="M485" s="71">
        <v>2350</v>
      </c>
      <c r="N485" s="71">
        <v>660.5</v>
      </c>
      <c r="O485" s="71">
        <v>0</v>
      </c>
      <c r="P485" s="71">
        <v>657</v>
      </c>
      <c r="Q485" s="71">
        <v>19460</v>
      </c>
      <c r="R485" s="71">
        <v>97.62</v>
      </c>
      <c r="S485" s="71">
        <v>7100</v>
      </c>
      <c r="T485" s="71">
        <v>26.15</v>
      </c>
    </row>
    <row r="486" spans="8:20">
      <c r="H486" s="51">
        <v>40856</v>
      </c>
      <c r="I486" s="71">
        <v>4016</v>
      </c>
      <c r="J486" s="71">
        <v>1175.75</v>
      </c>
      <c r="K486" s="71">
        <v>2750</v>
      </c>
      <c r="L486" s="71">
        <v>302</v>
      </c>
      <c r="M486" s="71">
        <v>2350</v>
      </c>
      <c r="N486" s="71">
        <v>656</v>
      </c>
      <c r="O486" s="71">
        <v>0</v>
      </c>
      <c r="P486" s="71">
        <v>643</v>
      </c>
      <c r="Q486" s="71">
        <v>19495</v>
      </c>
      <c r="R486" s="71">
        <v>97.18</v>
      </c>
      <c r="S486" s="71">
        <v>7085</v>
      </c>
      <c r="T486" s="71">
        <v>25.32</v>
      </c>
    </row>
    <row r="487" spans="8:20">
      <c r="H487" s="51">
        <v>40857</v>
      </c>
      <c r="I487" s="71">
        <v>4016</v>
      </c>
      <c r="J487" s="71">
        <v>1158</v>
      </c>
      <c r="K487" s="71">
        <v>2750</v>
      </c>
      <c r="L487" s="71">
        <v>299.89999999999998</v>
      </c>
      <c r="M487" s="71">
        <v>2350</v>
      </c>
      <c r="N487" s="71">
        <v>645.5</v>
      </c>
      <c r="O487" s="71">
        <v>0</v>
      </c>
      <c r="P487" s="71">
        <v>620</v>
      </c>
      <c r="Q487" s="71">
        <v>19350</v>
      </c>
      <c r="R487" s="71">
        <v>99.5</v>
      </c>
      <c r="S487" s="71">
        <v>7000</v>
      </c>
      <c r="T487" s="71">
        <v>25.42</v>
      </c>
    </row>
    <row r="488" spans="8:20">
      <c r="H488" s="51">
        <v>40858</v>
      </c>
      <c r="I488" s="71">
        <v>4016</v>
      </c>
      <c r="J488" s="71">
        <v>1166</v>
      </c>
      <c r="K488" s="71">
        <v>2750</v>
      </c>
      <c r="L488" s="71">
        <v>298.89999999999998</v>
      </c>
      <c r="M488" s="71">
        <v>2350</v>
      </c>
      <c r="N488" s="71">
        <v>638.5</v>
      </c>
      <c r="O488" s="71">
        <v>2100</v>
      </c>
      <c r="P488" s="71">
        <v>616.75</v>
      </c>
      <c r="Q488" s="71">
        <v>19580</v>
      </c>
      <c r="R488" s="71">
        <v>99.24</v>
      </c>
      <c r="S488" s="71">
        <v>7000</v>
      </c>
      <c r="T488" s="71">
        <v>25.26</v>
      </c>
    </row>
    <row r="489" spans="8:20">
      <c r="H489" s="51">
        <v>40861</v>
      </c>
      <c r="I489" s="71">
        <v>4016</v>
      </c>
      <c r="J489" s="71">
        <v>1172</v>
      </c>
      <c r="K489" s="71">
        <v>2750</v>
      </c>
      <c r="L489" s="71">
        <v>303.10000000000002</v>
      </c>
      <c r="M489" s="71">
        <v>2350</v>
      </c>
      <c r="N489" s="71">
        <v>633.5</v>
      </c>
      <c r="O489" s="71">
        <v>0</v>
      </c>
      <c r="P489" s="71">
        <v>615.75</v>
      </c>
      <c r="Q489" s="71">
        <v>19300</v>
      </c>
      <c r="R489" s="71">
        <v>100.79</v>
      </c>
      <c r="S489" s="71">
        <v>7031</v>
      </c>
      <c r="T489" s="71">
        <v>24.71</v>
      </c>
    </row>
    <row r="490" spans="8:20">
      <c r="H490" s="51">
        <v>40862</v>
      </c>
      <c r="I490" s="71">
        <v>4080</v>
      </c>
      <c r="J490" s="71">
        <v>1200.25</v>
      </c>
      <c r="K490" s="71">
        <v>2873</v>
      </c>
      <c r="L490" s="71">
        <v>299</v>
      </c>
      <c r="M490" s="71">
        <v>2206</v>
      </c>
      <c r="N490" s="71">
        <v>645.5</v>
      </c>
      <c r="O490" s="71">
        <v>0</v>
      </c>
      <c r="P490" s="71">
        <v>632.75</v>
      </c>
      <c r="Q490" s="71">
        <v>20020</v>
      </c>
      <c r="R490" s="71">
        <v>102.66</v>
      </c>
      <c r="S490" s="71">
        <v>6887</v>
      </c>
      <c r="T490" s="71">
        <v>24.72</v>
      </c>
    </row>
    <row r="491" spans="8:20">
      <c r="H491" s="51">
        <v>40863</v>
      </c>
      <c r="I491" s="71">
        <v>4064</v>
      </c>
      <c r="J491" s="71">
        <v>1187.75</v>
      </c>
      <c r="K491" s="71">
        <v>2897</v>
      </c>
      <c r="L491" s="71">
        <v>297.10000000000002</v>
      </c>
      <c r="M491" s="71">
        <v>2200</v>
      </c>
      <c r="N491" s="71">
        <v>642.75</v>
      </c>
      <c r="O491" s="71">
        <v>0</v>
      </c>
      <c r="P491" s="71">
        <v>616.75</v>
      </c>
      <c r="Q491" s="71">
        <v>20025</v>
      </c>
      <c r="R491" s="71">
        <v>103.5</v>
      </c>
      <c r="S491" s="71">
        <v>6838</v>
      </c>
      <c r="T491" s="71">
        <v>24.46</v>
      </c>
    </row>
    <row r="492" spans="8:20">
      <c r="H492" s="51">
        <v>40864</v>
      </c>
      <c r="I492" s="71">
        <v>4085</v>
      </c>
      <c r="J492" s="71">
        <v>1168.25</v>
      </c>
      <c r="K492" s="71">
        <v>2897</v>
      </c>
      <c r="L492" s="71">
        <v>294.8</v>
      </c>
      <c r="M492" s="71">
        <v>2202</v>
      </c>
      <c r="N492" s="71">
        <v>614.5</v>
      </c>
      <c r="O492" s="71">
        <v>0</v>
      </c>
      <c r="P492" s="71">
        <v>592.5</v>
      </c>
      <c r="Q492" s="71">
        <v>20040</v>
      </c>
      <c r="R492" s="71">
        <v>99.5</v>
      </c>
      <c r="S492" s="71">
        <v>6863</v>
      </c>
      <c r="T492" s="71">
        <v>24.08</v>
      </c>
    </row>
    <row r="493" spans="8:20">
      <c r="H493" s="51">
        <v>40865</v>
      </c>
      <c r="I493" s="71">
        <v>4078</v>
      </c>
      <c r="J493" s="71">
        <v>1168.25</v>
      </c>
      <c r="K493" s="71">
        <v>2897</v>
      </c>
      <c r="L493" s="71">
        <v>297.10000000000002</v>
      </c>
      <c r="M493" s="71">
        <v>2194</v>
      </c>
      <c r="N493" s="71">
        <v>610.25</v>
      </c>
      <c r="O493" s="71">
        <v>0</v>
      </c>
      <c r="P493" s="71">
        <v>598.25</v>
      </c>
      <c r="Q493" s="71">
        <v>20040</v>
      </c>
      <c r="R493" s="71">
        <v>94.81</v>
      </c>
      <c r="S493" s="71">
        <v>6848</v>
      </c>
      <c r="T493" s="71">
        <v>24.11</v>
      </c>
    </row>
    <row r="494" spans="8:20">
      <c r="H494" s="51">
        <v>40868</v>
      </c>
      <c r="I494" s="71">
        <v>4070</v>
      </c>
      <c r="J494" s="71">
        <v>1148</v>
      </c>
      <c r="K494" s="71">
        <v>2897</v>
      </c>
      <c r="L494" s="71">
        <v>290.3</v>
      </c>
      <c r="M494" s="71">
        <v>2169</v>
      </c>
      <c r="N494" s="71">
        <v>597.75</v>
      </c>
      <c r="O494" s="71">
        <v>0</v>
      </c>
      <c r="P494" s="71">
        <v>591.5</v>
      </c>
      <c r="Q494" s="71">
        <v>20000</v>
      </c>
      <c r="R494" s="71">
        <v>90.81</v>
      </c>
      <c r="S494" s="71">
        <v>6776</v>
      </c>
      <c r="T494" s="71">
        <v>24.17</v>
      </c>
    </row>
    <row r="495" spans="8:20">
      <c r="H495" s="51">
        <v>40869</v>
      </c>
      <c r="I495" s="71">
        <v>4058</v>
      </c>
      <c r="J495" s="71">
        <v>1143.25</v>
      </c>
      <c r="K495" s="71">
        <v>2897</v>
      </c>
      <c r="L495" s="71">
        <v>288.8</v>
      </c>
      <c r="M495" s="71">
        <v>2164</v>
      </c>
      <c r="N495" s="71">
        <v>594</v>
      </c>
      <c r="O495" s="71">
        <v>0</v>
      </c>
      <c r="P495" s="71">
        <v>587.5</v>
      </c>
      <c r="Q495" s="71">
        <v>19895</v>
      </c>
      <c r="R495" s="71">
        <v>89.95</v>
      </c>
      <c r="S495" s="71">
        <v>6765</v>
      </c>
      <c r="T495" s="71">
        <v>23.41</v>
      </c>
    </row>
    <row r="496" spans="8:20">
      <c r="H496" s="51">
        <v>40870</v>
      </c>
      <c r="I496" s="71">
        <v>4052</v>
      </c>
      <c r="J496" s="71">
        <v>1122.5</v>
      </c>
      <c r="K496" s="71">
        <v>2755</v>
      </c>
      <c r="L496" s="71">
        <v>284.10000000000002</v>
      </c>
      <c r="M496" s="71">
        <v>2151</v>
      </c>
      <c r="N496" s="71">
        <v>588.75</v>
      </c>
      <c r="O496" s="71">
        <v>2100</v>
      </c>
      <c r="P496" s="71">
        <v>579.25</v>
      </c>
      <c r="Q496" s="71">
        <v>19950</v>
      </c>
      <c r="R496" s="71">
        <v>90.91</v>
      </c>
      <c r="S496" s="71">
        <v>6628</v>
      </c>
      <c r="T496" s="71">
        <v>23.15</v>
      </c>
    </row>
    <row r="497" spans="8:20">
      <c r="H497" s="51">
        <v>40871</v>
      </c>
      <c r="I497" s="71">
        <v>4035</v>
      </c>
      <c r="J497" s="71">
        <v>0</v>
      </c>
      <c r="K497" s="71">
        <v>2755</v>
      </c>
      <c r="L497" s="71">
        <v>0</v>
      </c>
      <c r="M497" s="71">
        <v>2149</v>
      </c>
      <c r="N497" s="71">
        <v>0</v>
      </c>
      <c r="O497" s="71">
        <v>2080</v>
      </c>
      <c r="P497" s="71">
        <v>0</v>
      </c>
      <c r="Q497" s="71">
        <v>19915</v>
      </c>
      <c r="R497" s="71">
        <v>0</v>
      </c>
      <c r="S497" s="71">
        <v>6583</v>
      </c>
      <c r="T497" s="71">
        <v>0</v>
      </c>
    </row>
    <row r="498" spans="8:20">
      <c r="H498" s="51">
        <v>40872</v>
      </c>
      <c r="I498" s="71">
        <v>4005</v>
      </c>
      <c r="J498" s="71">
        <v>1106.5</v>
      </c>
      <c r="K498" s="71">
        <v>2680</v>
      </c>
      <c r="L498" s="71">
        <v>283.2</v>
      </c>
      <c r="M498" s="71">
        <v>2144</v>
      </c>
      <c r="N498" s="71">
        <v>582.5</v>
      </c>
      <c r="O498" s="71">
        <v>2087</v>
      </c>
      <c r="P498" s="71">
        <v>574.5</v>
      </c>
      <c r="Q498" s="71">
        <v>20150</v>
      </c>
      <c r="R498" s="71">
        <v>90.87</v>
      </c>
      <c r="S498" s="71">
        <v>6525</v>
      </c>
      <c r="T498" s="71">
        <v>22.82</v>
      </c>
    </row>
    <row r="499" spans="8:20">
      <c r="H499" s="51">
        <v>40875</v>
      </c>
      <c r="I499" s="71">
        <v>4006</v>
      </c>
      <c r="J499" s="71">
        <v>1121</v>
      </c>
      <c r="K499" s="71">
        <v>2690</v>
      </c>
      <c r="L499" s="71">
        <v>286.3</v>
      </c>
      <c r="M499" s="71">
        <v>2159</v>
      </c>
      <c r="N499" s="71">
        <v>591.75</v>
      </c>
      <c r="O499" s="71">
        <v>2081</v>
      </c>
      <c r="P499" s="71">
        <v>574.75</v>
      </c>
      <c r="Q499" s="71">
        <v>20195</v>
      </c>
      <c r="R499" s="71">
        <v>91.35</v>
      </c>
      <c r="S499" s="71">
        <v>6546</v>
      </c>
      <c r="T499" s="71">
        <v>23.15</v>
      </c>
    </row>
    <row r="500" spans="8:20">
      <c r="H500" s="51">
        <v>40876</v>
      </c>
      <c r="I500" s="71">
        <v>4033</v>
      </c>
      <c r="J500" s="71">
        <v>1125</v>
      </c>
      <c r="K500" s="71">
        <v>2728</v>
      </c>
      <c r="L500" s="71">
        <v>285.2</v>
      </c>
      <c r="M500" s="71">
        <v>2162</v>
      </c>
      <c r="N500" s="71">
        <v>598</v>
      </c>
      <c r="O500" s="71">
        <v>2096</v>
      </c>
      <c r="P500" s="71">
        <v>594.5</v>
      </c>
      <c r="Q500" s="71">
        <v>20205</v>
      </c>
      <c r="R500" s="71">
        <v>92.75</v>
      </c>
      <c r="S500" s="71">
        <v>6557</v>
      </c>
      <c r="T500" s="71">
        <v>23.55</v>
      </c>
    </row>
    <row r="501" spans="8:20">
      <c r="H501" s="51">
        <v>40877</v>
      </c>
      <c r="I501" s="71">
        <v>4008</v>
      </c>
      <c r="J501" s="71">
        <v>1131.25</v>
      </c>
      <c r="K501" s="71">
        <v>2710</v>
      </c>
      <c r="L501" s="71">
        <v>288.60000000000002</v>
      </c>
      <c r="M501" s="71">
        <v>2155</v>
      </c>
      <c r="N501" s="71">
        <v>601.25</v>
      </c>
      <c r="O501" s="71">
        <v>2079</v>
      </c>
      <c r="P501" s="71">
        <v>595.75</v>
      </c>
      <c r="Q501" s="71">
        <v>20245</v>
      </c>
      <c r="R501" s="71">
        <v>90.91</v>
      </c>
      <c r="S501" s="71">
        <v>6533</v>
      </c>
      <c r="T501" s="71">
        <v>23.71</v>
      </c>
    </row>
    <row r="502" spans="8:20">
      <c r="H502" s="51">
        <v>40878</v>
      </c>
      <c r="I502" s="71">
        <v>4058</v>
      </c>
      <c r="J502" s="71">
        <v>1129.4000000000001</v>
      </c>
      <c r="K502" s="71">
        <v>2710</v>
      </c>
      <c r="L502" s="71">
        <v>285.60000000000002</v>
      </c>
      <c r="M502" s="71">
        <v>2169</v>
      </c>
      <c r="N502" s="71">
        <v>595.6</v>
      </c>
      <c r="O502" s="71">
        <v>2085</v>
      </c>
      <c r="P502" s="71">
        <v>601.6</v>
      </c>
      <c r="Q502" s="71">
        <v>20430</v>
      </c>
      <c r="R502" s="71">
        <v>91.3</v>
      </c>
      <c r="S502" s="71">
        <v>6621</v>
      </c>
      <c r="T502" s="71">
        <v>23.6</v>
      </c>
    </row>
    <row r="503" spans="8:20">
      <c r="H503" s="51">
        <v>40879</v>
      </c>
      <c r="I503" s="71">
        <v>4048</v>
      </c>
      <c r="J503" s="71">
        <v>1136</v>
      </c>
      <c r="K503" s="71">
        <v>2750</v>
      </c>
      <c r="L503" s="71">
        <v>286.3</v>
      </c>
      <c r="M503" s="71">
        <v>2165</v>
      </c>
      <c r="N503" s="71">
        <v>586.4</v>
      </c>
      <c r="O503" s="71">
        <v>2083</v>
      </c>
      <c r="P503" s="71">
        <v>613</v>
      </c>
      <c r="Q503" s="71">
        <v>20305</v>
      </c>
      <c r="R503" s="71">
        <v>91.84</v>
      </c>
      <c r="S503" s="71">
        <v>6603</v>
      </c>
      <c r="T503" s="71">
        <v>23.53</v>
      </c>
    </row>
    <row r="504" spans="8:20">
      <c r="H504" s="51">
        <v>40882</v>
      </c>
      <c r="I504" s="71">
        <v>4056</v>
      </c>
      <c r="J504" s="71">
        <v>1126.4000000000001</v>
      </c>
      <c r="K504" s="71">
        <v>2750</v>
      </c>
      <c r="L504" s="71">
        <v>280.89999999999998</v>
      </c>
      <c r="M504" s="71">
        <v>2186</v>
      </c>
      <c r="N504" s="71">
        <v>581.6</v>
      </c>
      <c r="O504" s="71">
        <v>2067</v>
      </c>
      <c r="P504" s="71">
        <v>599.20000000000005</v>
      </c>
      <c r="Q504" s="71">
        <v>20400</v>
      </c>
      <c r="R504" s="71">
        <v>92.22</v>
      </c>
      <c r="S504" s="71">
        <v>6612</v>
      </c>
      <c r="T504" s="71">
        <v>24.05</v>
      </c>
    </row>
    <row r="505" spans="8:20">
      <c r="H505" s="51">
        <v>40883</v>
      </c>
      <c r="I505" s="71">
        <v>4045</v>
      </c>
      <c r="J505" s="71">
        <v>1129.5</v>
      </c>
      <c r="K505" s="71">
        <v>2750</v>
      </c>
      <c r="L505" s="71">
        <v>283</v>
      </c>
      <c r="M505" s="71">
        <v>2197</v>
      </c>
      <c r="N505" s="71">
        <v>585.25</v>
      </c>
      <c r="O505" s="71">
        <v>2070</v>
      </c>
      <c r="P505" s="71">
        <v>598.75</v>
      </c>
      <c r="Q505" s="71">
        <v>20470</v>
      </c>
      <c r="R505" s="71">
        <v>93.81</v>
      </c>
      <c r="S505" s="71">
        <v>6615</v>
      </c>
      <c r="T505" s="71">
        <v>24.25</v>
      </c>
    </row>
    <row r="506" spans="8:20">
      <c r="H506" s="51">
        <v>40884</v>
      </c>
      <c r="I506" s="71">
        <v>4054</v>
      </c>
      <c r="J506" s="71">
        <v>1132.4000000000001</v>
      </c>
      <c r="K506" s="71">
        <v>2750</v>
      </c>
      <c r="L506" s="71">
        <v>283.5</v>
      </c>
      <c r="M506" s="71">
        <v>2197</v>
      </c>
      <c r="N506" s="71">
        <v>582.6</v>
      </c>
      <c r="O506" s="71">
        <v>2070</v>
      </c>
      <c r="P506" s="71">
        <v>582.6</v>
      </c>
      <c r="Q506" s="71">
        <v>20445</v>
      </c>
      <c r="R506" s="71">
        <v>92.31</v>
      </c>
      <c r="S506" s="71">
        <v>6569</v>
      </c>
      <c r="T506" s="71">
        <v>23.11</v>
      </c>
    </row>
    <row r="507" spans="8:20">
      <c r="H507" s="51">
        <v>40885</v>
      </c>
      <c r="I507" s="71">
        <v>4028</v>
      </c>
      <c r="J507" s="71">
        <v>1132.4000000000001</v>
      </c>
      <c r="K507" s="71">
        <v>2750</v>
      </c>
      <c r="L507" s="71">
        <v>282.7</v>
      </c>
      <c r="M507" s="71">
        <v>2207</v>
      </c>
      <c r="N507" s="71">
        <v>590</v>
      </c>
      <c r="O507" s="71">
        <v>2063</v>
      </c>
      <c r="P507" s="71">
        <v>574.6</v>
      </c>
      <c r="Q507" s="71">
        <v>20380</v>
      </c>
      <c r="R507" s="71">
        <v>92.05</v>
      </c>
      <c r="S507" s="71">
        <v>6536</v>
      </c>
      <c r="T507" s="71">
        <v>24.1</v>
      </c>
    </row>
    <row r="508" spans="8:20">
      <c r="H508" s="51">
        <v>40886</v>
      </c>
      <c r="I508" s="71">
        <v>4040</v>
      </c>
      <c r="J508" s="71">
        <v>1107</v>
      </c>
      <c r="K508" s="71">
        <v>2750</v>
      </c>
      <c r="L508" s="71">
        <v>275.3</v>
      </c>
      <c r="M508" s="71">
        <v>2232</v>
      </c>
      <c r="N508" s="71">
        <v>585.5</v>
      </c>
      <c r="O508" s="71">
        <v>2055</v>
      </c>
      <c r="P508" s="71">
        <v>573.5</v>
      </c>
      <c r="Q508" s="71">
        <v>20365</v>
      </c>
      <c r="R508" s="71">
        <v>90.43</v>
      </c>
      <c r="S508" s="71">
        <v>6505</v>
      </c>
      <c r="T508" s="71">
        <v>23.57</v>
      </c>
    </row>
    <row r="509" spans="8:20">
      <c r="H509" s="51">
        <v>40889</v>
      </c>
      <c r="I509" s="71">
        <v>4013</v>
      </c>
      <c r="J509" s="71">
        <v>1112.4000000000001</v>
      </c>
      <c r="K509" s="71">
        <v>2750</v>
      </c>
      <c r="L509" s="71">
        <v>278.60000000000002</v>
      </c>
      <c r="M509" s="71">
        <v>2237</v>
      </c>
      <c r="N509" s="71">
        <v>586.4</v>
      </c>
      <c r="O509" s="71">
        <v>2025</v>
      </c>
      <c r="P509" s="71">
        <v>577</v>
      </c>
      <c r="Q509" s="71">
        <v>20320</v>
      </c>
      <c r="R509" s="71">
        <v>87.16</v>
      </c>
      <c r="S509" s="71">
        <v>6380</v>
      </c>
      <c r="T509" s="71">
        <v>23.17</v>
      </c>
    </row>
    <row r="510" spans="8:20">
      <c r="H510" s="51">
        <v>40890</v>
      </c>
      <c r="I510" s="71">
        <v>4031</v>
      </c>
      <c r="J510" s="71">
        <v>1118.4000000000001</v>
      </c>
      <c r="K510" s="71">
        <v>2750</v>
      </c>
      <c r="L510" s="71">
        <v>281.7</v>
      </c>
      <c r="M510" s="71">
        <v>2238</v>
      </c>
      <c r="N510" s="71">
        <v>588.6</v>
      </c>
      <c r="O510" s="71">
        <v>2033</v>
      </c>
      <c r="P510" s="71">
        <v>597.4</v>
      </c>
      <c r="Q510" s="71">
        <v>20225</v>
      </c>
      <c r="R510" s="71">
        <v>87.31</v>
      </c>
      <c r="S510" s="71">
        <v>6307</v>
      </c>
      <c r="T510" s="71">
        <v>23.49</v>
      </c>
    </row>
    <row r="511" spans="8:20">
      <c r="H511" s="51">
        <v>40891</v>
      </c>
      <c r="I511" s="71">
        <v>4040</v>
      </c>
      <c r="J511" s="71">
        <v>1103.4000000000001</v>
      </c>
      <c r="K511" s="71">
        <v>2750</v>
      </c>
      <c r="L511" s="71">
        <v>276.39999999999998</v>
      </c>
      <c r="M511" s="71">
        <v>2252</v>
      </c>
      <c r="N511" s="71">
        <v>580.20000000000005</v>
      </c>
      <c r="O511" s="71">
        <v>2036</v>
      </c>
      <c r="P511" s="71">
        <v>589.6</v>
      </c>
      <c r="Q511" s="71">
        <v>20250</v>
      </c>
      <c r="R511" s="71">
        <v>85.12</v>
      </c>
      <c r="S511" s="71">
        <v>6356</v>
      </c>
      <c r="T511" s="71">
        <v>22.82</v>
      </c>
    </row>
    <row r="512" spans="8:20">
      <c r="H512" s="51">
        <v>40892</v>
      </c>
      <c r="I512" s="71">
        <v>4046</v>
      </c>
      <c r="J512" s="71">
        <v>1111.75</v>
      </c>
      <c r="K512" s="71">
        <v>2672</v>
      </c>
      <c r="L512" s="71">
        <v>283.5</v>
      </c>
      <c r="M512" s="71">
        <v>2256</v>
      </c>
      <c r="N512" s="71">
        <v>579</v>
      </c>
      <c r="O512" s="71">
        <v>2049</v>
      </c>
      <c r="P512" s="71">
        <v>579.25</v>
      </c>
      <c r="Q512" s="71">
        <v>20190</v>
      </c>
      <c r="R512" s="71">
        <v>86.29</v>
      </c>
      <c r="S512" s="71">
        <v>6380</v>
      </c>
      <c r="T512" s="71">
        <v>22.73</v>
      </c>
    </row>
    <row r="513" spans="8:20">
      <c r="H513" s="51">
        <v>40893</v>
      </c>
      <c r="I513" s="71">
        <v>4052</v>
      </c>
      <c r="J513" s="71">
        <v>1130.2</v>
      </c>
      <c r="K513" s="71">
        <v>2689</v>
      </c>
      <c r="L513" s="71">
        <v>289.60000000000002</v>
      </c>
      <c r="M513" s="71">
        <v>2268</v>
      </c>
      <c r="N513" s="71">
        <v>582.6</v>
      </c>
      <c r="O513" s="71">
        <v>2049</v>
      </c>
      <c r="P513" s="71">
        <v>584</v>
      </c>
      <c r="Q513" s="71">
        <v>20295</v>
      </c>
      <c r="R513" s="71">
        <v>86.29</v>
      </c>
      <c r="S513" s="71">
        <v>6445</v>
      </c>
      <c r="T513" s="71">
        <v>23.09</v>
      </c>
    </row>
    <row r="514" spans="8:20">
      <c r="H514" s="51">
        <v>40896</v>
      </c>
      <c r="I514" s="71">
        <v>4060</v>
      </c>
      <c r="J514" s="71">
        <v>1137</v>
      </c>
      <c r="K514" s="71">
        <v>2709</v>
      </c>
      <c r="L514" s="71">
        <v>293.5</v>
      </c>
      <c r="M514" s="71">
        <v>2263</v>
      </c>
      <c r="N514" s="71">
        <v>601</v>
      </c>
      <c r="O514" s="71">
        <v>2051</v>
      </c>
      <c r="P514" s="71">
        <v>599.75</v>
      </c>
      <c r="Q514" s="71">
        <v>20250</v>
      </c>
      <c r="R514" s="71">
        <v>87.09</v>
      </c>
      <c r="S514" s="71">
        <v>6435</v>
      </c>
      <c r="T514" s="71">
        <v>23.17</v>
      </c>
    </row>
    <row r="515" spans="8:20">
      <c r="H515" s="51">
        <v>40897</v>
      </c>
      <c r="I515" s="71">
        <v>4043</v>
      </c>
      <c r="J515" s="71">
        <v>1145</v>
      </c>
      <c r="K515" s="71">
        <v>2721</v>
      </c>
      <c r="L515" s="71">
        <v>294.5</v>
      </c>
      <c r="M515" s="71">
        <v>2257</v>
      </c>
      <c r="N515" s="71">
        <v>607.4</v>
      </c>
      <c r="O515" s="71">
        <v>2051</v>
      </c>
      <c r="P515" s="71">
        <v>607.4</v>
      </c>
      <c r="Q515" s="71">
        <v>20215</v>
      </c>
      <c r="R515" s="71">
        <v>86.8</v>
      </c>
      <c r="S515" s="71">
        <v>6439</v>
      </c>
      <c r="T515" s="71">
        <v>23.41</v>
      </c>
    </row>
    <row r="516" spans="8:20">
      <c r="H516" s="51">
        <v>40898</v>
      </c>
      <c r="I516" s="71">
        <v>4043</v>
      </c>
      <c r="J516" s="71">
        <v>1153.75</v>
      </c>
      <c r="K516" s="71">
        <v>2732</v>
      </c>
      <c r="L516" s="71">
        <v>0</v>
      </c>
      <c r="M516" s="71">
        <v>2234</v>
      </c>
      <c r="N516" s="71">
        <v>616.5</v>
      </c>
      <c r="O516" s="71">
        <v>2050</v>
      </c>
      <c r="P516" s="71">
        <v>617</v>
      </c>
      <c r="Q516" s="71">
        <v>20080</v>
      </c>
      <c r="R516" s="71">
        <v>86.84</v>
      </c>
      <c r="S516" s="71">
        <v>6442</v>
      </c>
      <c r="T516" s="71">
        <v>23.21</v>
      </c>
    </row>
    <row r="517" spans="8:20">
      <c r="H517" s="51">
        <v>40899</v>
      </c>
      <c r="I517" s="71">
        <v>4049</v>
      </c>
      <c r="J517" s="71">
        <v>1160.5999999999999</v>
      </c>
      <c r="K517" s="71">
        <v>2752</v>
      </c>
      <c r="L517" s="71">
        <v>297.89999999999998</v>
      </c>
      <c r="M517" s="71">
        <v>2234</v>
      </c>
      <c r="N517" s="71">
        <v>616.4</v>
      </c>
      <c r="O517" s="71">
        <v>2053</v>
      </c>
      <c r="P517" s="71">
        <v>620.4</v>
      </c>
      <c r="Q517" s="71">
        <v>20140</v>
      </c>
      <c r="R517" s="71">
        <v>87.24</v>
      </c>
      <c r="S517" s="71">
        <v>6458</v>
      </c>
      <c r="T517" s="71">
        <v>23.48</v>
      </c>
    </row>
    <row r="518" spans="8:20">
      <c r="H518" s="51">
        <v>40900</v>
      </c>
      <c r="I518" s="71">
        <v>4036</v>
      </c>
      <c r="J518" s="71">
        <v>1163.4000000000001</v>
      </c>
      <c r="K518" s="71">
        <v>2764</v>
      </c>
      <c r="L518" s="71">
        <v>296.2</v>
      </c>
      <c r="M518" s="71">
        <v>2231</v>
      </c>
      <c r="N518" s="71">
        <v>620.20000000000005</v>
      </c>
      <c r="O518" s="71">
        <v>2053</v>
      </c>
      <c r="P518" s="71">
        <v>621.4</v>
      </c>
      <c r="Q518" s="71">
        <v>20100</v>
      </c>
      <c r="R518" s="71">
        <v>87.24</v>
      </c>
      <c r="S518" s="71">
        <v>6495</v>
      </c>
      <c r="T518" s="71">
        <v>23.72</v>
      </c>
    </row>
    <row r="519" spans="8:20">
      <c r="H519" s="51">
        <v>40903</v>
      </c>
      <c r="I519" s="71">
        <v>4050</v>
      </c>
      <c r="J519" s="71">
        <v>0</v>
      </c>
      <c r="K519" s="71">
        <v>2761</v>
      </c>
      <c r="L519" s="71">
        <v>0</v>
      </c>
      <c r="M519" s="71">
        <v>2244</v>
      </c>
      <c r="N519" s="71">
        <v>0</v>
      </c>
      <c r="O519" s="71">
        <v>2054</v>
      </c>
      <c r="P519" s="71">
        <v>0</v>
      </c>
      <c r="Q519" s="71">
        <v>20010</v>
      </c>
      <c r="R519" s="71">
        <v>0</v>
      </c>
      <c r="S519" s="71">
        <v>6495</v>
      </c>
      <c r="T519" s="71">
        <v>0</v>
      </c>
    </row>
    <row r="520" spans="8:20">
      <c r="H520" s="51">
        <v>40904</v>
      </c>
      <c r="I520" s="71">
        <v>4052</v>
      </c>
      <c r="J520" s="71">
        <v>1196.5999999999999</v>
      </c>
      <c r="K520" s="71">
        <v>2770</v>
      </c>
      <c r="L520" s="71">
        <v>308.39999999999998</v>
      </c>
      <c r="M520" s="71">
        <v>2245</v>
      </c>
      <c r="N520" s="71">
        <v>633.4</v>
      </c>
      <c r="O520" s="71">
        <v>2054</v>
      </c>
      <c r="P520" s="71">
        <v>643.6</v>
      </c>
      <c r="Q520" s="71">
        <v>20010</v>
      </c>
      <c r="R520" s="71">
        <v>87.91</v>
      </c>
      <c r="S520" s="71">
        <v>6521</v>
      </c>
      <c r="T520" s="71">
        <v>23.7</v>
      </c>
    </row>
    <row r="521" spans="8:20">
      <c r="H521" s="51">
        <v>40905</v>
      </c>
      <c r="I521" s="71">
        <v>4068</v>
      </c>
      <c r="J521" s="71">
        <v>1197.5999999999999</v>
      </c>
      <c r="K521" s="71">
        <v>2825</v>
      </c>
      <c r="L521" s="71">
        <v>308.89999999999998</v>
      </c>
      <c r="M521" s="71">
        <v>2245</v>
      </c>
      <c r="N521" s="71">
        <v>641.20000000000005</v>
      </c>
      <c r="O521" s="71">
        <v>2054</v>
      </c>
      <c r="P521" s="71">
        <v>650.20000000000005</v>
      </c>
      <c r="Q521" s="71">
        <v>20000</v>
      </c>
      <c r="R521" s="71">
        <v>90.68</v>
      </c>
      <c r="S521" s="71">
        <v>6497</v>
      </c>
      <c r="T521" s="71">
        <v>23.17</v>
      </c>
    </row>
    <row r="522" spans="8:20">
      <c r="H522" s="51">
        <v>40906</v>
      </c>
      <c r="I522" s="71">
        <v>4074</v>
      </c>
      <c r="J522" s="71">
        <v>1186.5999999999999</v>
      </c>
      <c r="K522" s="71">
        <v>2841</v>
      </c>
      <c r="L522" s="71">
        <v>307</v>
      </c>
      <c r="M522" s="71">
        <v>2244</v>
      </c>
      <c r="N522" s="71">
        <v>638.6</v>
      </c>
      <c r="O522" s="71">
        <v>2059</v>
      </c>
      <c r="P522" s="71">
        <v>645.20000000000005</v>
      </c>
      <c r="Q522" s="71">
        <v>19990</v>
      </c>
      <c r="R522" s="71">
        <v>91.63</v>
      </c>
      <c r="S522" s="71">
        <v>6445</v>
      </c>
      <c r="T522" s="71">
        <v>23.51</v>
      </c>
    </row>
    <row r="523" spans="8:20">
      <c r="H523" s="51">
        <v>40907</v>
      </c>
      <c r="I523" s="71">
        <v>4070</v>
      </c>
      <c r="J523" s="71">
        <v>1202.4000000000001</v>
      </c>
      <c r="K523" s="71">
        <v>2850</v>
      </c>
      <c r="L523" s="71">
        <v>309.5</v>
      </c>
      <c r="M523" s="71">
        <v>2260</v>
      </c>
      <c r="N523" s="71">
        <v>647.20000000000005</v>
      </c>
      <c r="O523" s="71">
        <v>2053</v>
      </c>
      <c r="P523" s="71">
        <v>653.20000000000005</v>
      </c>
      <c r="Q523" s="71">
        <v>19705</v>
      </c>
      <c r="R523" s="71">
        <v>91.8</v>
      </c>
      <c r="S523" s="71">
        <v>6390</v>
      </c>
      <c r="T523" s="71">
        <v>23.31</v>
      </c>
    </row>
    <row r="524" spans="8:20">
      <c r="H524" s="51">
        <v>40911</v>
      </c>
      <c r="I524" s="71">
        <v>0</v>
      </c>
      <c r="J524" s="71">
        <v>1218.25</v>
      </c>
      <c r="K524" s="71">
        <v>0</v>
      </c>
      <c r="L524" s="71">
        <v>0</v>
      </c>
      <c r="M524" s="71">
        <v>0</v>
      </c>
      <c r="N524" s="71">
        <v>658.5</v>
      </c>
      <c r="O524" s="71">
        <v>0</v>
      </c>
      <c r="P524" s="71">
        <v>657</v>
      </c>
      <c r="Q524" s="71">
        <v>0</v>
      </c>
      <c r="R524" s="71">
        <v>95.8</v>
      </c>
      <c r="S524" s="71">
        <v>0</v>
      </c>
      <c r="T524" s="71">
        <v>24.46</v>
      </c>
    </row>
    <row r="525" spans="8:20">
      <c r="H525" s="51">
        <v>40912</v>
      </c>
      <c r="I525" s="71">
        <v>4120</v>
      </c>
      <c r="J525" s="71">
        <v>1222</v>
      </c>
      <c r="K525" s="71">
        <v>2870</v>
      </c>
      <c r="L525" s="71">
        <v>317.2</v>
      </c>
      <c r="M525" s="71">
        <v>2260</v>
      </c>
      <c r="N525" s="71">
        <v>659</v>
      </c>
      <c r="O525" s="71">
        <v>0</v>
      </c>
      <c r="P525" s="71">
        <v>650</v>
      </c>
      <c r="Q525" s="71">
        <v>19720</v>
      </c>
      <c r="R525" s="71">
        <v>95.92</v>
      </c>
      <c r="S525" s="71">
        <v>6360</v>
      </c>
      <c r="T525" s="71">
        <v>24.33</v>
      </c>
    </row>
    <row r="526" spans="8:20">
      <c r="H526" s="51">
        <v>40913</v>
      </c>
      <c r="I526" s="71">
        <v>4124</v>
      </c>
      <c r="J526" s="71">
        <v>1201</v>
      </c>
      <c r="K526" s="71">
        <v>2869</v>
      </c>
      <c r="L526" s="71">
        <v>312.89999999999998</v>
      </c>
      <c r="M526" s="71">
        <v>2251</v>
      </c>
      <c r="N526" s="71">
        <v>646</v>
      </c>
      <c r="O526" s="71">
        <v>0</v>
      </c>
      <c r="P526" s="71">
        <v>630.20000000000005</v>
      </c>
      <c r="Q526" s="71">
        <v>19770</v>
      </c>
      <c r="R526" s="71">
        <v>94.74</v>
      </c>
      <c r="S526" s="71">
        <v>6580</v>
      </c>
      <c r="T526" s="71">
        <v>23.17</v>
      </c>
    </row>
    <row r="527" spans="8:20">
      <c r="H527" s="51">
        <v>40914</v>
      </c>
      <c r="I527" s="71">
        <v>4139</v>
      </c>
      <c r="J527" s="71">
        <v>1188.4000000000001</v>
      </c>
      <c r="K527" s="71">
        <v>2869</v>
      </c>
      <c r="L527" s="71">
        <v>309.10000000000002</v>
      </c>
      <c r="M527" s="71">
        <v>2250</v>
      </c>
      <c r="N527" s="71">
        <v>643.4</v>
      </c>
      <c r="O527" s="71">
        <v>0</v>
      </c>
      <c r="P527" s="71">
        <v>624.6</v>
      </c>
      <c r="Q527" s="71">
        <v>19900</v>
      </c>
      <c r="R527" s="71">
        <v>95.86</v>
      </c>
      <c r="S527" s="71">
        <v>6515</v>
      </c>
      <c r="T527" s="71">
        <v>23.3</v>
      </c>
    </row>
    <row r="528" spans="8:20">
      <c r="H528" s="51">
        <v>40917</v>
      </c>
      <c r="I528" s="71">
        <v>4149</v>
      </c>
      <c r="J528" s="71">
        <v>1225.2</v>
      </c>
      <c r="K528" s="71">
        <v>2870</v>
      </c>
      <c r="L528" s="71">
        <v>320.7</v>
      </c>
      <c r="M528" s="71">
        <v>2283</v>
      </c>
      <c r="N528" s="71">
        <v>654.20000000000005</v>
      </c>
      <c r="O528" s="71">
        <v>0</v>
      </c>
      <c r="P528" s="71">
        <v>640.6</v>
      </c>
      <c r="Q528" s="71">
        <v>20010</v>
      </c>
      <c r="R528" s="71">
        <v>96.44</v>
      </c>
      <c r="S528" s="71">
        <v>6505</v>
      </c>
      <c r="T528" s="71">
        <v>23.18</v>
      </c>
    </row>
    <row r="529" spans="8:20">
      <c r="H529" s="51">
        <v>40918</v>
      </c>
      <c r="I529" s="71">
        <v>4188</v>
      </c>
      <c r="J529" s="71">
        <v>1223.2</v>
      </c>
      <c r="K529" s="71">
        <v>2870</v>
      </c>
      <c r="L529" s="71">
        <v>318.3</v>
      </c>
      <c r="M529" s="71">
        <v>2280</v>
      </c>
      <c r="N529" s="71">
        <v>652.6</v>
      </c>
      <c r="O529" s="71">
        <v>0</v>
      </c>
      <c r="P529" s="71">
        <v>639.6</v>
      </c>
      <c r="Q529" s="71">
        <v>20100</v>
      </c>
      <c r="R529" s="71">
        <v>96.96</v>
      </c>
      <c r="S529" s="71">
        <v>6535</v>
      </c>
      <c r="T529" s="71">
        <v>23.31</v>
      </c>
    </row>
    <row r="530" spans="8:20">
      <c r="H530" s="51">
        <v>40919</v>
      </c>
      <c r="I530" s="71">
        <v>4100</v>
      </c>
      <c r="J530" s="71">
        <v>1197.5999999999999</v>
      </c>
      <c r="K530" s="71">
        <v>2870</v>
      </c>
      <c r="L530" s="71">
        <v>309</v>
      </c>
      <c r="M530" s="71">
        <v>2245</v>
      </c>
      <c r="N530" s="71">
        <v>653.4</v>
      </c>
      <c r="O530" s="71">
        <v>0</v>
      </c>
      <c r="P530" s="71">
        <v>641</v>
      </c>
      <c r="Q530" s="71">
        <v>20065</v>
      </c>
      <c r="R530" s="71">
        <v>96.87</v>
      </c>
      <c r="S530" s="71">
        <v>6499</v>
      </c>
      <c r="T530" s="71">
        <v>23.73</v>
      </c>
    </row>
    <row r="531" spans="8:20">
      <c r="H531" s="51">
        <v>40920</v>
      </c>
      <c r="I531" s="71">
        <v>4101</v>
      </c>
      <c r="J531" s="71">
        <v>1179.4000000000001</v>
      </c>
      <c r="K531" s="71">
        <v>2870</v>
      </c>
      <c r="L531" s="71">
        <v>305</v>
      </c>
      <c r="M531" s="71">
        <v>2330</v>
      </c>
      <c r="N531" s="71">
        <v>611.4</v>
      </c>
      <c r="O531" s="71">
        <v>0</v>
      </c>
      <c r="P531" s="71">
        <v>605</v>
      </c>
      <c r="Q531" s="71">
        <v>20160</v>
      </c>
      <c r="R531" s="71">
        <v>95.69</v>
      </c>
      <c r="S531" s="71">
        <v>6489</v>
      </c>
      <c r="T531" s="71">
        <v>23.26</v>
      </c>
    </row>
    <row r="532" spans="8:20">
      <c r="H532" s="51">
        <v>40921</v>
      </c>
      <c r="I532" s="71">
        <v>4100</v>
      </c>
      <c r="J532" s="71">
        <v>1160.2</v>
      </c>
      <c r="K532" s="71">
        <v>2880</v>
      </c>
      <c r="L532" s="71">
        <v>302.60000000000002</v>
      </c>
      <c r="M532" s="71">
        <v>2330</v>
      </c>
      <c r="N532" s="71">
        <v>599.4</v>
      </c>
      <c r="O532" s="71">
        <v>0</v>
      </c>
      <c r="P532" s="71">
        <v>601</v>
      </c>
      <c r="Q532" s="71">
        <v>20080</v>
      </c>
      <c r="R532" s="71">
        <v>95.47</v>
      </c>
      <c r="S532" s="71">
        <v>6450</v>
      </c>
      <c r="T532" s="71">
        <v>23.8</v>
      </c>
    </row>
    <row r="533" spans="8:20">
      <c r="H533" s="51">
        <v>40924</v>
      </c>
      <c r="I533" s="71">
        <v>4100</v>
      </c>
      <c r="J533" s="71">
        <v>0</v>
      </c>
      <c r="K533" s="71">
        <v>2880</v>
      </c>
      <c r="L533" s="71">
        <v>0</v>
      </c>
      <c r="M533" s="71">
        <v>2330</v>
      </c>
      <c r="N533" s="71">
        <v>0</v>
      </c>
      <c r="O533" s="71">
        <v>0</v>
      </c>
      <c r="P533" s="71">
        <v>0</v>
      </c>
      <c r="Q533" s="71">
        <v>19995</v>
      </c>
      <c r="R533" s="71">
        <v>0</v>
      </c>
      <c r="S533" s="71">
        <v>6410</v>
      </c>
      <c r="T533" s="71">
        <v>0</v>
      </c>
    </row>
    <row r="534" spans="8:20">
      <c r="H534" s="51">
        <v>40925</v>
      </c>
      <c r="I534" s="71">
        <v>4100</v>
      </c>
      <c r="J534" s="71">
        <v>1182.5999999999999</v>
      </c>
      <c r="K534" s="71">
        <v>2880</v>
      </c>
      <c r="L534" s="71">
        <v>310.2</v>
      </c>
      <c r="M534" s="71">
        <v>2330</v>
      </c>
      <c r="N534" s="71">
        <v>606</v>
      </c>
      <c r="O534" s="71">
        <v>2060</v>
      </c>
      <c r="P534" s="71">
        <v>605.20000000000005</v>
      </c>
      <c r="Q534" s="71">
        <v>19960</v>
      </c>
      <c r="R534" s="71">
        <v>98.19</v>
      </c>
      <c r="S534" s="71">
        <v>6423</v>
      </c>
      <c r="T534" s="71">
        <v>24.02</v>
      </c>
    </row>
    <row r="535" spans="8:20">
      <c r="H535" s="51">
        <v>40926</v>
      </c>
      <c r="I535" s="71">
        <v>4133</v>
      </c>
      <c r="J535" s="71">
        <v>1182.4000000000001</v>
      </c>
      <c r="K535" s="71">
        <v>2918</v>
      </c>
      <c r="L535" s="71">
        <v>312.3</v>
      </c>
      <c r="M535" s="71">
        <v>2266</v>
      </c>
      <c r="N535" s="71">
        <v>593</v>
      </c>
      <c r="O535" s="71">
        <v>0</v>
      </c>
      <c r="P535" s="71">
        <v>592.4</v>
      </c>
      <c r="Q535" s="71">
        <v>20705</v>
      </c>
      <c r="R535" s="71">
        <v>97.53</v>
      </c>
      <c r="S535" s="71">
        <v>6556</v>
      </c>
      <c r="T535" s="71">
        <v>24.05</v>
      </c>
    </row>
    <row r="536" spans="8:20">
      <c r="H536" s="51">
        <v>40927</v>
      </c>
      <c r="I536" s="71">
        <v>4142</v>
      </c>
      <c r="J536" s="71">
        <v>1196.4000000000001</v>
      </c>
      <c r="K536" s="71">
        <v>2932</v>
      </c>
      <c r="L536" s="71">
        <v>315.10000000000002</v>
      </c>
      <c r="M536" s="71">
        <v>2265</v>
      </c>
      <c r="N536" s="71">
        <v>606.6</v>
      </c>
      <c r="O536" s="71">
        <v>2088</v>
      </c>
      <c r="P536" s="71">
        <v>605.20000000000005</v>
      </c>
      <c r="Q536" s="71">
        <v>20700</v>
      </c>
      <c r="R536" s="71">
        <v>98.17</v>
      </c>
      <c r="S536" s="71">
        <v>6575</v>
      </c>
      <c r="T536" s="71">
        <v>24.84</v>
      </c>
    </row>
    <row r="537" spans="8:20">
      <c r="H537" s="51">
        <v>40928</v>
      </c>
      <c r="I537" s="71">
        <v>4170</v>
      </c>
      <c r="J537" s="71">
        <v>1185.4000000000001</v>
      </c>
      <c r="K537" s="71">
        <v>2952</v>
      </c>
      <c r="L537" s="71">
        <v>313.8</v>
      </c>
      <c r="M537" s="71">
        <v>2273</v>
      </c>
      <c r="N537" s="71">
        <v>613.4</v>
      </c>
      <c r="O537" s="71">
        <v>2057</v>
      </c>
      <c r="P537" s="71">
        <v>611</v>
      </c>
      <c r="Q537" s="71">
        <v>20770</v>
      </c>
      <c r="R537" s="71">
        <v>98.6</v>
      </c>
      <c r="S537" s="71">
        <v>6692</v>
      </c>
      <c r="T537" s="71">
        <v>24.89</v>
      </c>
    </row>
    <row r="538" spans="8:20">
      <c r="H538" s="51">
        <v>40931</v>
      </c>
      <c r="I538" s="71">
        <v>0</v>
      </c>
      <c r="J538" s="71">
        <v>1214.4000000000001</v>
      </c>
      <c r="K538" s="71">
        <v>0</v>
      </c>
      <c r="L538" s="71">
        <v>320.7</v>
      </c>
      <c r="M538" s="71">
        <v>0</v>
      </c>
      <c r="N538" s="71">
        <v>620.4</v>
      </c>
      <c r="O538" s="71">
        <v>0</v>
      </c>
      <c r="P538" s="71">
        <v>619.4</v>
      </c>
      <c r="Q538" s="71">
        <v>0</v>
      </c>
      <c r="R538" s="71">
        <v>99.37</v>
      </c>
      <c r="S538" s="71">
        <v>0</v>
      </c>
      <c r="T538" s="71">
        <v>24.83</v>
      </c>
    </row>
    <row r="539" spans="8:20">
      <c r="H539" s="51">
        <v>40932</v>
      </c>
      <c r="I539" s="71">
        <v>0</v>
      </c>
      <c r="J539" s="71">
        <v>1220</v>
      </c>
      <c r="K539" s="71">
        <v>0</v>
      </c>
      <c r="L539" s="71">
        <v>324.2</v>
      </c>
      <c r="M539" s="71">
        <v>0</v>
      </c>
      <c r="N539" s="71">
        <v>630.6</v>
      </c>
      <c r="O539" s="71">
        <v>0</v>
      </c>
      <c r="P539" s="71">
        <v>633.4</v>
      </c>
      <c r="Q539" s="71">
        <v>0</v>
      </c>
      <c r="R539" s="71">
        <v>98.18</v>
      </c>
      <c r="S539" s="71">
        <v>0</v>
      </c>
      <c r="T539" s="71">
        <v>24.76</v>
      </c>
    </row>
    <row r="540" spans="8:20">
      <c r="H540" s="51">
        <v>40933</v>
      </c>
      <c r="I540" s="71">
        <v>0</v>
      </c>
      <c r="J540" s="71">
        <v>1213.4000000000001</v>
      </c>
      <c r="K540" s="71">
        <v>0</v>
      </c>
      <c r="L540" s="71">
        <v>320.7</v>
      </c>
      <c r="M540" s="71">
        <v>0</v>
      </c>
      <c r="N540" s="71">
        <v>635.6</v>
      </c>
      <c r="O540" s="71">
        <v>0</v>
      </c>
      <c r="P540" s="71">
        <v>641.4</v>
      </c>
      <c r="Q540" s="71">
        <v>0</v>
      </c>
      <c r="R540" s="71">
        <v>96.92</v>
      </c>
      <c r="S540" s="71">
        <v>0</v>
      </c>
      <c r="T540" s="71">
        <v>24.51</v>
      </c>
    </row>
    <row r="541" spans="8:20">
      <c r="H541" s="51">
        <v>40934</v>
      </c>
      <c r="I541" s="71">
        <v>0</v>
      </c>
      <c r="J541" s="71">
        <v>1222.4000000000001</v>
      </c>
      <c r="K541" s="71">
        <v>0</v>
      </c>
      <c r="L541" s="71">
        <v>322.89999999999998</v>
      </c>
      <c r="M541" s="71">
        <v>0</v>
      </c>
      <c r="N541" s="71">
        <v>635.20000000000005</v>
      </c>
      <c r="O541" s="71">
        <v>0</v>
      </c>
      <c r="P541" s="71">
        <v>653</v>
      </c>
      <c r="Q541" s="71">
        <v>0</v>
      </c>
      <c r="R541" s="71">
        <v>95.59</v>
      </c>
      <c r="S541" s="71">
        <v>0</v>
      </c>
      <c r="T541" s="71">
        <v>24.72</v>
      </c>
    </row>
    <row r="542" spans="8:20">
      <c r="H542" s="51">
        <v>40935</v>
      </c>
      <c r="I542" s="71">
        <v>0</v>
      </c>
      <c r="J542" s="71">
        <v>1217.5999999999999</v>
      </c>
      <c r="K542" s="71">
        <v>0</v>
      </c>
      <c r="L542" s="71">
        <v>321.60000000000002</v>
      </c>
      <c r="M542" s="71">
        <v>0</v>
      </c>
      <c r="N542" s="71">
        <v>642</v>
      </c>
      <c r="O542" s="71">
        <v>0</v>
      </c>
      <c r="P542" s="71">
        <v>647.20000000000005</v>
      </c>
      <c r="Q542" s="71">
        <v>0</v>
      </c>
      <c r="R542" s="71">
        <v>95.61</v>
      </c>
      <c r="S542" s="71">
        <v>0</v>
      </c>
      <c r="T542" s="71">
        <v>24.21</v>
      </c>
    </row>
    <row r="543" spans="8:20">
      <c r="H543" s="51">
        <v>40938</v>
      </c>
      <c r="I543" s="71">
        <v>4166</v>
      </c>
      <c r="J543" s="71">
        <v>1185.2</v>
      </c>
      <c r="K543" s="71">
        <v>2965</v>
      </c>
      <c r="L543" s="71">
        <v>314</v>
      </c>
      <c r="M543" s="71">
        <v>2301</v>
      </c>
      <c r="N543" s="71">
        <v>632</v>
      </c>
      <c r="O543" s="71">
        <v>2071</v>
      </c>
      <c r="P543" s="71">
        <v>643.6</v>
      </c>
      <c r="Q543" s="71">
        <v>20875</v>
      </c>
      <c r="R543" s="71">
        <v>94.15</v>
      </c>
      <c r="S543" s="71">
        <v>6637</v>
      </c>
      <c r="T543" s="71">
        <v>23.83</v>
      </c>
    </row>
    <row r="544" spans="8:20">
      <c r="H544" s="51">
        <v>40939</v>
      </c>
      <c r="I544" s="71">
        <v>4151</v>
      </c>
      <c r="J544" s="71">
        <v>1200.4000000000001</v>
      </c>
      <c r="K544" s="71">
        <v>2945</v>
      </c>
      <c r="L544" s="71">
        <v>318.7</v>
      </c>
      <c r="M544" s="71">
        <v>2305</v>
      </c>
      <c r="N544" s="71">
        <v>640</v>
      </c>
      <c r="O544" s="71">
        <v>2086</v>
      </c>
      <c r="P544" s="71">
        <v>666.2</v>
      </c>
      <c r="Q544" s="71">
        <v>20935</v>
      </c>
      <c r="R544" s="71">
        <v>93.25</v>
      </c>
      <c r="S544" s="71">
        <v>6650</v>
      </c>
      <c r="T544" s="71">
        <v>23.78</v>
      </c>
    </row>
    <row r="545" spans="8:20">
      <c r="H545" s="51">
        <v>40940</v>
      </c>
      <c r="I545" s="71">
        <v>4186</v>
      </c>
      <c r="J545" s="71">
        <v>1217</v>
      </c>
      <c r="K545" s="71">
        <v>2972</v>
      </c>
      <c r="L545" s="71">
        <v>323.7</v>
      </c>
      <c r="M545" s="71">
        <v>2313</v>
      </c>
      <c r="N545" s="71">
        <v>642</v>
      </c>
      <c r="O545" s="71">
        <v>0</v>
      </c>
      <c r="P545" s="71">
        <v>674.6</v>
      </c>
      <c r="Q545" s="71">
        <v>20920</v>
      </c>
      <c r="R545" s="71">
        <v>93.39</v>
      </c>
      <c r="S545" s="71">
        <v>6643</v>
      </c>
      <c r="T545" s="71">
        <v>23.66</v>
      </c>
    </row>
    <row r="546" spans="8:20">
      <c r="H546" s="51">
        <v>40941</v>
      </c>
      <c r="I546" s="71">
        <v>4188</v>
      </c>
      <c r="J546" s="71">
        <v>1217</v>
      </c>
      <c r="K546" s="71">
        <v>2981</v>
      </c>
      <c r="L546" s="71">
        <v>323</v>
      </c>
      <c r="M546" s="71">
        <v>2310</v>
      </c>
      <c r="N546" s="71">
        <v>643.20000000000005</v>
      </c>
      <c r="O546" s="71">
        <v>0</v>
      </c>
      <c r="P546" s="71">
        <v>661.4</v>
      </c>
      <c r="Q546" s="71">
        <v>20900</v>
      </c>
      <c r="R546" s="71">
        <v>94.21</v>
      </c>
      <c r="S546" s="71">
        <v>6646</v>
      </c>
      <c r="T546" s="71">
        <v>23.56</v>
      </c>
    </row>
    <row r="547" spans="8:20">
      <c r="H547" s="51">
        <v>40942</v>
      </c>
      <c r="I547" s="71">
        <v>4168</v>
      </c>
      <c r="J547" s="71">
        <v>1233</v>
      </c>
      <c r="K547" s="71">
        <v>2970</v>
      </c>
      <c r="L547" s="71">
        <v>329.1</v>
      </c>
      <c r="M547" s="71">
        <v>2320</v>
      </c>
      <c r="N547" s="71">
        <v>643.4</v>
      </c>
      <c r="O547" s="71">
        <v>2088</v>
      </c>
      <c r="P547" s="71">
        <v>660.2</v>
      </c>
      <c r="Q547" s="71">
        <v>20940</v>
      </c>
      <c r="R547" s="71">
        <v>96.34</v>
      </c>
      <c r="S547" s="71">
        <v>6634</v>
      </c>
      <c r="T547" s="71">
        <v>23.92</v>
      </c>
    </row>
    <row r="548" spans="8:20">
      <c r="H548" s="51">
        <v>40945</v>
      </c>
      <c r="I548" s="71">
        <v>4198</v>
      </c>
      <c r="J548" s="71">
        <v>1234.2</v>
      </c>
      <c r="K548" s="71">
        <v>3012</v>
      </c>
      <c r="L548" s="71">
        <v>326.7</v>
      </c>
      <c r="M548" s="71">
        <v>2339</v>
      </c>
      <c r="N548" s="71">
        <v>644</v>
      </c>
      <c r="O548" s="71">
        <v>2099</v>
      </c>
      <c r="P548" s="71">
        <v>668.2</v>
      </c>
      <c r="Q548" s="71">
        <v>21200</v>
      </c>
      <c r="R548" s="71">
        <v>96.31</v>
      </c>
      <c r="S548" s="71">
        <v>6633</v>
      </c>
      <c r="T548" s="71">
        <v>24.59</v>
      </c>
    </row>
    <row r="549" spans="8:20">
      <c r="H549" s="51">
        <v>40946</v>
      </c>
      <c r="I549" s="71">
        <v>4204</v>
      </c>
      <c r="J549" s="71">
        <v>1232</v>
      </c>
      <c r="K549" s="71">
        <v>3012</v>
      </c>
      <c r="L549" s="71">
        <v>325.89999999999998</v>
      </c>
      <c r="M549" s="71">
        <v>2345</v>
      </c>
      <c r="N549" s="71">
        <v>642.4</v>
      </c>
      <c r="O549" s="71">
        <v>2094</v>
      </c>
      <c r="P549" s="71">
        <v>660.6</v>
      </c>
      <c r="Q549" s="71">
        <v>21175</v>
      </c>
      <c r="R549" s="71">
        <v>94.57</v>
      </c>
      <c r="S549" s="71">
        <v>6620</v>
      </c>
      <c r="T549" s="71">
        <v>24.54</v>
      </c>
    </row>
    <row r="550" spans="8:20">
      <c r="H550" s="51">
        <v>40947</v>
      </c>
      <c r="I550" s="71">
        <v>4240</v>
      </c>
      <c r="J550" s="71">
        <v>1230.5999999999999</v>
      </c>
      <c r="K550" s="71">
        <v>3029</v>
      </c>
      <c r="L550" s="71">
        <v>321.60000000000002</v>
      </c>
      <c r="M550" s="71">
        <v>2363</v>
      </c>
      <c r="N550" s="71">
        <v>643.20000000000005</v>
      </c>
      <c r="O550" s="71">
        <v>0</v>
      </c>
      <c r="P550" s="71">
        <v>661.2</v>
      </c>
      <c r="Q550" s="71">
        <v>21290</v>
      </c>
      <c r="R550" s="71">
        <v>93.62</v>
      </c>
      <c r="S550" s="71">
        <v>6630</v>
      </c>
      <c r="T550" s="71">
        <v>24.48</v>
      </c>
    </row>
    <row r="551" spans="8:20">
      <c r="H551" s="51">
        <v>40948</v>
      </c>
      <c r="I551" s="71">
        <v>4176</v>
      </c>
      <c r="J551" s="71">
        <v>1228</v>
      </c>
      <c r="K551" s="71">
        <v>3028</v>
      </c>
      <c r="L551" s="71">
        <v>320</v>
      </c>
      <c r="M551" s="71">
        <v>2358</v>
      </c>
      <c r="N551" s="71">
        <v>636</v>
      </c>
      <c r="O551" s="71">
        <v>0</v>
      </c>
      <c r="P551" s="71">
        <v>645.4</v>
      </c>
      <c r="Q551" s="71">
        <v>21145</v>
      </c>
      <c r="R551" s="71">
        <v>90.38</v>
      </c>
      <c r="S551" s="71">
        <v>6622</v>
      </c>
      <c r="T551" s="71">
        <v>24.43</v>
      </c>
    </row>
    <row r="552" spans="8:20">
      <c r="H552" s="51">
        <v>40949</v>
      </c>
      <c r="I552" s="71">
        <v>4182</v>
      </c>
      <c r="J552" s="71">
        <v>1228.4000000000001</v>
      </c>
      <c r="K552" s="71">
        <v>3000</v>
      </c>
      <c r="L552" s="71">
        <v>319.7</v>
      </c>
      <c r="M552" s="71">
        <v>2356</v>
      </c>
      <c r="N552" s="71">
        <v>630.20000000000005</v>
      </c>
      <c r="O552" s="71">
        <v>2090</v>
      </c>
      <c r="P552" s="71">
        <v>629.20000000000005</v>
      </c>
      <c r="Q552" s="71">
        <v>21085</v>
      </c>
      <c r="R552" s="71">
        <v>90.61</v>
      </c>
      <c r="S552" s="71">
        <v>6626</v>
      </c>
      <c r="T552" s="71">
        <v>24.65</v>
      </c>
    </row>
    <row r="553" spans="8:20">
      <c r="H553" s="51">
        <v>40952</v>
      </c>
      <c r="I553" s="71">
        <v>4203</v>
      </c>
      <c r="J553" s="71">
        <v>1252</v>
      </c>
      <c r="K553" s="71">
        <v>3015</v>
      </c>
      <c r="L553" s="71">
        <v>330.5</v>
      </c>
      <c r="M553" s="71">
        <v>2374</v>
      </c>
      <c r="N553" s="71">
        <v>639.4</v>
      </c>
      <c r="O553" s="71">
        <v>2073</v>
      </c>
      <c r="P553" s="71">
        <v>641.20000000000005</v>
      </c>
      <c r="Q553" s="71">
        <v>21050</v>
      </c>
      <c r="R553" s="71">
        <v>91.52</v>
      </c>
      <c r="S553" s="71">
        <v>6640</v>
      </c>
      <c r="T553" s="71">
        <v>24.48</v>
      </c>
    </row>
    <row r="554" spans="8:20">
      <c r="H554" s="51">
        <v>40953</v>
      </c>
      <c r="I554" s="71">
        <v>4115</v>
      </c>
      <c r="J554" s="71">
        <v>1254.4000000000001</v>
      </c>
      <c r="K554" s="71">
        <v>3026</v>
      </c>
      <c r="L554" s="71">
        <v>330</v>
      </c>
      <c r="M554" s="71">
        <v>2368</v>
      </c>
      <c r="N554" s="71">
        <v>632.20000000000005</v>
      </c>
      <c r="O554" s="71">
        <v>2072</v>
      </c>
      <c r="P554" s="71">
        <v>634</v>
      </c>
      <c r="Q554" s="71">
        <v>20990</v>
      </c>
      <c r="R554" s="71">
        <v>92.25</v>
      </c>
      <c r="S554" s="71">
        <v>6629</v>
      </c>
      <c r="T554" s="71">
        <v>24.18</v>
      </c>
    </row>
    <row r="555" spans="8:20">
      <c r="H555" s="51">
        <v>40954</v>
      </c>
      <c r="I555" s="71">
        <v>4104</v>
      </c>
      <c r="J555" s="71">
        <v>1262.4000000000001</v>
      </c>
      <c r="K555" s="71">
        <v>3031</v>
      </c>
      <c r="L555" s="71">
        <v>332.3</v>
      </c>
      <c r="M555" s="71">
        <v>2335</v>
      </c>
      <c r="N555" s="71">
        <v>626.6</v>
      </c>
      <c r="O555" s="71">
        <v>2090</v>
      </c>
      <c r="P555" s="71">
        <v>626.20000000000005</v>
      </c>
      <c r="Q555" s="71">
        <v>20980</v>
      </c>
      <c r="R555" s="71">
        <v>92.5</v>
      </c>
      <c r="S555" s="71">
        <v>6618</v>
      </c>
      <c r="T555" s="71">
        <v>24.52</v>
      </c>
    </row>
    <row r="556" spans="8:20">
      <c r="H556" s="51">
        <v>40955</v>
      </c>
      <c r="I556" s="71">
        <v>4165</v>
      </c>
      <c r="J556" s="71">
        <v>1259</v>
      </c>
      <c r="K556" s="71">
        <v>3042</v>
      </c>
      <c r="L556" s="71">
        <v>331.6</v>
      </c>
      <c r="M556" s="71">
        <v>2339</v>
      </c>
      <c r="N556" s="71">
        <v>636.20000000000005</v>
      </c>
      <c r="O556" s="71">
        <v>2092</v>
      </c>
      <c r="P556" s="71">
        <v>626</v>
      </c>
      <c r="Q556" s="71">
        <v>20615</v>
      </c>
      <c r="R556" s="71">
        <v>92.45</v>
      </c>
      <c r="S556" s="71">
        <v>6601</v>
      </c>
      <c r="T556" s="71">
        <v>24.52</v>
      </c>
    </row>
    <row r="557" spans="8:20">
      <c r="H557" s="51">
        <v>40956</v>
      </c>
      <c r="I557" s="71">
        <v>4115</v>
      </c>
      <c r="J557" s="71">
        <v>1266.5999999999999</v>
      </c>
      <c r="K557" s="71">
        <v>3050</v>
      </c>
      <c r="L557" s="71">
        <v>333</v>
      </c>
      <c r="M557" s="71">
        <v>2359</v>
      </c>
      <c r="N557" s="71">
        <v>641.4</v>
      </c>
      <c r="O557" s="71">
        <v>2075</v>
      </c>
      <c r="P557" s="71">
        <v>644</v>
      </c>
      <c r="Q557" s="71">
        <v>20630</v>
      </c>
      <c r="R557" s="71">
        <v>91.45</v>
      </c>
      <c r="S557" s="71">
        <v>6617</v>
      </c>
      <c r="T557" s="71">
        <v>24.65</v>
      </c>
    </row>
    <row r="558" spans="8:20">
      <c r="H558" s="51">
        <v>40959</v>
      </c>
      <c r="I558" s="71">
        <v>4146</v>
      </c>
      <c r="J558" s="71">
        <v>0</v>
      </c>
      <c r="K558" s="71">
        <v>3055</v>
      </c>
      <c r="L558" s="71">
        <v>0</v>
      </c>
      <c r="M558" s="71">
        <v>2356</v>
      </c>
      <c r="N558" s="71">
        <v>0</v>
      </c>
      <c r="O558" s="71">
        <v>2078</v>
      </c>
      <c r="P558" s="71">
        <v>0</v>
      </c>
      <c r="Q558" s="71">
        <v>20630</v>
      </c>
      <c r="R558" s="71">
        <v>0</v>
      </c>
      <c r="S558" s="71">
        <v>6625</v>
      </c>
      <c r="T558" s="71">
        <v>0</v>
      </c>
    </row>
    <row r="559" spans="8:20">
      <c r="H559" s="51">
        <v>40960</v>
      </c>
      <c r="I559" s="71">
        <v>4170</v>
      </c>
      <c r="J559" s="71">
        <v>1269.2</v>
      </c>
      <c r="K559" s="71">
        <v>3100</v>
      </c>
      <c r="L559" s="71">
        <v>331.3</v>
      </c>
      <c r="M559" s="71">
        <v>2334</v>
      </c>
      <c r="N559" s="71">
        <v>629.20000000000005</v>
      </c>
      <c r="O559" s="71">
        <v>2078</v>
      </c>
      <c r="P559" s="71">
        <v>633.4</v>
      </c>
      <c r="Q559" s="71">
        <v>20655</v>
      </c>
      <c r="R559" s="71">
        <v>91.25</v>
      </c>
      <c r="S559" s="71">
        <v>6624</v>
      </c>
      <c r="T559" s="71">
        <v>25.4</v>
      </c>
    </row>
    <row r="560" spans="8:20">
      <c r="H560" s="51">
        <v>40961</v>
      </c>
      <c r="I560" s="71">
        <v>4160</v>
      </c>
      <c r="J560" s="71">
        <v>1270.5999999999999</v>
      </c>
      <c r="K560" s="71">
        <v>3103</v>
      </c>
      <c r="L560" s="71">
        <v>330.4</v>
      </c>
      <c r="M560" s="71">
        <v>2329</v>
      </c>
      <c r="N560" s="71">
        <v>639</v>
      </c>
      <c r="O560" s="71">
        <v>2085</v>
      </c>
      <c r="P560" s="71">
        <v>645</v>
      </c>
      <c r="Q560" s="71">
        <v>20620</v>
      </c>
      <c r="R560" s="71">
        <v>88.57</v>
      </c>
      <c r="S560" s="71">
        <v>6622</v>
      </c>
      <c r="T560" s="71">
        <v>25.8</v>
      </c>
    </row>
    <row r="561" spans="8:20">
      <c r="H561" s="51">
        <v>40962</v>
      </c>
      <c r="I561" s="71">
        <v>4160</v>
      </c>
      <c r="J561" s="71">
        <v>1276.4000000000001</v>
      </c>
      <c r="K561" s="71">
        <v>3103</v>
      </c>
      <c r="L561" s="71">
        <v>333.9</v>
      </c>
      <c r="M561" s="71">
        <v>2364</v>
      </c>
      <c r="N561" s="71">
        <v>639.6</v>
      </c>
      <c r="O561" s="71">
        <v>0</v>
      </c>
      <c r="P561" s="71">
        <v>641</v>
      </c>
      <c r="Q561" s="71">
        <v>20560</v>
      </c>
      <c r="R561" s="71">
        <v>89.23</v>
      </c>
      <c r="S561" s="71">
        <v>6600</v>
      </c>
      <c r="T561" s="71">
        <v>25.92</v>
      </c>
    </row>
    <row r="562" spans="8:20">
      <c r="H562" s="51">
        <v>40963</v>
      </c>
      <c r="I562" s="71">
        <v>4190</v>
      </c>
      <c r="J562" s="71">
        <v>1280</v>
      </c>
      <c r="K562" s="71">
        <v>3103</v>
      </c>
      <c r="L562" s="71">
        <v>334.7</v>
      </c>
      <c r="M562" s="71">
        <v>2343</v>
      </c>
      <c r="N562" s="71">
        <v>640.4</v>
      </c>
      <c r="O562" s="71">
        <v>2082</v>
      </c>
      <c r="P562" s="71">
        <v>642.4</v>
      </c>
      <c r="Q562" s="71">
        <v>20430</v>
      </c>
      <c r="R562" s="71">
        <v>90.15</v>
      </c>
      <c r="S562" s="71">
        <v>6600</v>
      </c>
      <c r="T562" s="71">
        <v>26.2</v>
      </c>
    </row>
    <row r="563" spans="8:20">
      <c r="H563" s="51">
        <v>40966</v>
      </c>
      <c r="I563" s="71">
        <v>4110</v>
      </c>
      <c r="J563" s="71">
        <v>1293.2</v>
      </c>
      <c r="K563" s="71">
        <v>3109</v>
      </c>
      <c r="L563" s="71">
        <v>340.4</v>
      </c>
      <c r="M563" s="71">
        <v>2326</v>
      </c>
      <c r="N563" s="71">
        <v>644.6</v>
      </c>
      <c r="O563" s="71">
        <v>2089</v>
      </c>
      <c r="P563" s="71">
        <v>647.20000000000005</v>
      </c>
      <c r="Q563" s="71">
        <v>20495</v>
      </c>
      <c r="R563" s="71">
        <v>90.67</v>
      </c>
      <c r="S563" s="71">
        <v>6618</v>
      </c>
      <c r="T563" s="71">
        <v>26.5</v>
      </c>
    </row>
    <row r="564" spans="8:20">
      <c r="H564" s="51">
        <v>40967</v>
      </c>
      <c r="I564" s="71">
        <v>4121</v>
      </c>
      <c r="J564" s="71">
        <v>1306</v>
      </c>
      <c r="K564" s="71">
        <v>3152</v>
      </c>
      <c r="L564" s="71">
        <v>346.1</v>
      </c>
      <c r="M564" s="71">
        <v>2327</v>
      </c>
      <c r="N564" s="71">
        <v>653.4</v>
      </c>
      <c r="O564" s="71">
        <v>2090</v>
      </c>
      <c r="P564" s="71">
        <v>661.2</v>
      </c>
      <c r="Q564" s="71">
        <v>20530</v>
      </c>
      <c r="R564" s="71">
        <v>92.24</v>
      </c>
      <c r="S564" s="71">
        <v>6590</v>
      </c>
      <c r="T564" s="71">
        <v>26.08</v>
      </c>
    </row>
    <row r="565" spans="8:20">
      <c r="H565" s="51">
        <v>40968</v>
      </c>
      <c r="I565" s="71">
        <v>4158</v>
      </c>
      <c r="J565" s="71">
        <v>1312.2</v>
      </c>
      <c r="K565" s="71">
        <v>2995</v>
      </c>
      <c r="L565" s="71">
        <v>350.5</v>
      </c>
      <c r="M565" s="71">
        <v>2300</v>
      </c>
      <c r="N565" s="71">
        <v>656</v>
      </c>
      <c r="O565" s="71">
        <v>2097</v>
      </c>
      <c r="P565" s="71">
        <v>664.2</v>
      </c>
      <c r="Q565" s="71">
        <v>20585</v>
      </c>
      <c r="R565" s="71">
        <v>90.44</v>
      </c>
      <c r="S565" s="71">
        <v>6567</v>
      </c>
      <c r="T565" s="71">
        <v>25.69</v>
      </c>
    </row>
    <row r="566" spans="8:20">
      <c r="H566" s="51">
        <v>40969</v>
      </c>
      <c r="I566" s="71">
        <v>4147</v>
      </c>
      <c r="J566" s="71">
        <v>1316.4</v>
      </c>
      <c r="K566" s="71">
        <v>2863</v>
      </c>
      <c r="L566" s="71">
        <v>353.2</v>
      </c>
      <c r="M566" s="71">
        <v>2300</v>
      </c>
      <c r="N566" s="71">
        <v>653.20000000000005</v>
      </c>
      <c r="O566" s="71">
        <v>0</v>
      </c>
      <c r="P566" s="71">
        <v>658.4</v>
      </c>
      <c r="Q566" s="71">
        <v>20500</v>
      </c>
      <c r="R566" s="71">
        <v>89.67</v>
      </c>
      <c r="S566" s="71">
        <v>6562</v>
      </c>
      <c r="T566" s="71">
        <v>24.87</v>
      </c>
    </row>
    <row r="567" spans="8:20">
      <c r="H567" s="51">
        <v>40970</v>
      </c>
      <c r="I567" s="71">
        <v>4060</v>
      </c>
      <c r="J567" s="71">
        <v>1327.2</v>
      </c>
      <c r="K567" s="71">
        <v>2863</v>
      </c>
      <c r="L567" s="71">
        <v>357.8</v>
      </c>
      <c r="M567" s="71">
        <v>2300</v>
      </c>
      <c r="N567" s="71">
        <v>657.6</v>
      </c>
      <c r="O567" s="71">
        <v>0</v>
      </c>
      <c r="P567" s="71">
        <v>671</v>
      </c>
      <c r="Q567" s="71">
        <v>20430</v>
      </c>
      <c r="R567" s="71">
        <v>88.23</v>
      </c>
      <c r="S567" s="71">
        <v>6560</v>
      </c>
      <c r="T567" s="71">
        <v>25.05</v>
      </c>
    </row>
    <row r="568" spans="8:20">
      <c r="H568" s="51">
        <v>40973</v>
      </c>
      <c r="I568" s="71">
        <v>4180</v>
      </c>
      <c r="J568" s="71">
        <v>1318</v>
      </c>
      <c r="K568" s="71">
        <v>2863</v>
      </c>
      <c r="L568" s="71">
        <v>355.4</v>
      </c>
      <c r="M568" s="71">
        <v>2300</v>
      </c>
      <c r="N568" s="71">
        <v>666.4</v>
      </c>
      <c r="O568" s="71">
        <v>0</v>
      </c>
      <c r="P568" s="71">
        <v>666</v>
      </c>
      <c r="Q568" s="71">
        <v>20635</v>
      </c>
      <c r="R568" s="71">
        <v>92.23</v>
      </c>
      <c r="S568" s="71">
        <v>0</v>
      </c>
      <c r="T568" s="71">
        <v>24.61</v>
      </c>
    </row>
    <row r="569" spans="8:20">
      <c r="H569" s="51">
        <v>40974</v>
      </c>
      <c r="I569" s="71">
        <v>4180</v>
      </c>
      <c r="J569" s="71">
        <v>1330.6</v>
      </c>
      <c r="K569" s="71">
        <v>2863</v>
      </c>
      <c r="L569" s="71">
        <v>362.6</v>
      </c>
      <c r="M569" s="71">
        <v>2300</v>
      </c>
      <c r="N569" s="71">
        <v>656.4</v>
      </c>
      <c r="O569" s="71">
        <v>0</v>
      </c>
      <c r="P569" s="71">
        <v>653.20000000000005</v>
      </c>
      <c r="Q569" s="71">
        <v>20630</v>
      </c>
      <c r="R569" s="71">
        <v>91.42</v>
      </c>
      <c r="S569" s="71">
        <v>6534</v>
      </c>
      <c r="T569" s="71">
        <v>24.06</v>
      </c>
    </row>
    <row r="570" spans="8:20">
      <c r="H570" s="51">
        <v>40975</v>
      </c>
      <c r="I570" s="71">
        <v>4180</v>
      </c>
      <c r="J570" s="71">
        <v>1322</v>
      </c>
      <c r="K570" s="71">
        <v>3000</v>
      </c>
      <c r="L570" s="71">
        <v>360.2</v>
      </c>
      <c r="M570" s="71">
        <v>2300</v>
      </c>
      <c r="N570" s="71">
        <v>642.20000000000005</v>
      </c>
      <c r="O570" s="71">
        <v>0</v>
      </c>
      <c r="P570" s="71">
        <v>632.20000000000005</v>
      </c>
      <c r="Q570" s="71">
        <v>20500</v>
      </c>
      <c r="R570" s="71">
        <v>90.12</v>
      </c>
      <c r="S570" s="71">
        <v>0</v>
      </c>
      <c r="T570" s="71">
        <v>23.88</v>
      </c>
    </row>
    <row r="571" spans="8:20">
      <c r="H571" s="51">
        <v>40976</v>
      </c>
      <c r="I571" s="71">
        <v>4180</v>
      </c>
      <c r="J571" s="71">
        <v>1331.4</v>
      </c>
      <c r="K571" s="71">
        <v>3000</v>
      </c>
      <c r="L571" s="71">
        <v>363</v>
      </c>
      <c r="M571" s="71">
        <v>2300</v>
      </c>
      <c r="N571" s="71">
        <v>643.4</v>
      </c>
      <c r="O571" s="71">
        <v>0</v>
      </c>
      <c r="P571" s="71">
        <v>630</v>
      </c>
      <c r="Q571" s="71">
        <v>20330</v>
      </c>
      <c r="R571" s="71">
        <v>89.56</v>
      </c>
      <c r="S571" s="71">
        <v>6512</v>
      </c>
      <c r="T571" s="71">
        <v>24.03</v>
      </c>
    </row>
    <row r="572" spans="8:20">
      <c r="H572" s="51">
        <v>40977</v>
      </c>
      <c r="I572" s="71">
        <v>4180</v>
      </c>
      <c r="J572" s="71">
        <v>1332.6</v>
      </c>
      <c r="K572" s="71">
        <v>3000</v>
      </c>
      <c r="L572" s="71">
        <v>358.4</v>
      </c>
      <c r="M572" s="71">
        <v>2300</v>
      </c>
      <c r="N572" s="71">
        <v>652.6</v>
      </c>
      <c r="O572" s="71">
        <v>0</v>
      </c>
      <c r="P572" s="71">
        <v>636.4</v>
      </c>
      <c r="Q572" s="71">
        <v>20410</v>
      </c>
      <c r="R572" s="71">
        <v>88.8</v>
      </c>
      <c r="S572" s="71">
        <v>6542</v>
      </c>
      <c r="T572" s="71">
        <v>23.61</v>
      </c>
    </row>
    <row r="573" spans="8:20">
      <c r="H573" s="51">
        <v>40980</v>
      </c>
      <c r="I573" s="71">
        <v>4180</v>
      </c>
      <c r="J573" s="71">
        <v>1330.5</v>
      </c>
      <c r="K573" s="71">
        <v>3000</v>
      </c>
      <c r="L573" s="71">
        <v>358.4</v>
      </c>
      <c r="M573" s="71">
        <v>2300</v>
      </c>
      <c r="N573" s="71">
        <v>671.5</v>
      </c>
      <c r="O573" s="71">
        <v>0</v>
      </c>
      <c r="P573" s="71">
        <v>652.75</v>
      </c>
      <c r="Q573" s="71">
        <v>20285</v>
      </c>
      <c r="R573" s="71">
        <v>88</v>
      </c>
      <c r="S573" s="71">
        <v>6540</v>
      </c>
      <c r="T573" s="71">
        <v>23.77</v>
      </c>
    </row>
    <row r="574" spans="8:20">
      <c r="H574" s="51">
        <v>40981</v>
      </c>
      <c r="I574" s="71">
        <v>4180</v>
      </c>
      <c r="J574" s="71">
        <v>1348.75</v>
      </c>
      <c r="K574" s="71">
        <v>3000</v>
      </c>
      <c r="L574" s="71">
        <v>363</v>
      </c>
      <c r="M574" s="71">
        <v>2300</v>
      </c>
      <c r="N574" s="71">
        <v>674</v>
      </c>
      <c r="O574" s="71">
        <v>0</v>
      </c>
      <c r="P574" s="71">
        <v>651.5</v>
      </c>
      <c r="Q574" s="71">
        <v>20190</v>
      </c>
      <c r="R574" s="71">
        <v>88.04</v>
      </c>
      <c r="S574" s="71">
        <v>0</v>
      </c>
      <c r="T574" s="71">
        <v>24.13</v>
      </c>
    </row>
    <row r="575" spans="8:20">
      <c r="H575" s="51">
        <v>40982</v>
      </c>
      <c r="I575" s="71">
        <v>4180</v>
      </c>
      <c r="J575" s="71">
        <v>1356</v>
      </c>
      <c r="K575" s="71">
        <v>3000</v>
      </c>
      <c r="L575" s="71">
        <v>362</v>
      </c>
      <c r="M575" s="71">
        <v>2300</v>
      </c>
      <c r="N575" s="71">
        <v>669.5</v>
      </c>
      <c r="O575" s="71">
        <v>0</v>
      </c>
      <c r="P575" s="71">
        <v>651.75</v>
      </c>
      <c r="Q575" s="71">
        <v>20150</v>
      </c>
      <c r="R575" s="71">
        <v>87.14</v>
      </c>
      <c r="S575" s="71">
        <v>6534</v>
      </c>
      <c r="T575" s="71">
        <v>24.38</v>
      </c>
    </row>
    <row r="576" spans="8:20">
      <c r="H576" s="51">
        <v>40983</v>
      </c>
      <c r="I576" s="71">
        <v>4394</v>
      </c>
      <c r="J576" s="71">
        <v>1369</v>
      </c>
      <c r="K576" s="71">
        <v>3169</v>
      </c>
      <c r="L576" s="71">
        <v>370.2</v>
      </c>
      <c r="M576" s="71">
        <v>2485</v>
      </c>
      <c r="N576" s="71">
        <v>669</v>
      </c>
      <c r="O576" s="71">
        <v>0</v>
      </c>
      <c r="P576" s="71">
        <v>664.75</v>
      </c>
      <c r="Q576" s="71">
        <v>20530</v>
      </c>
      <c r="R576" s="71">
        <v>87.34</v>
      </c>
      <c r="S576" s="71">
        <v>6610</v>
      </c>
      <c r="T576" s="71">
        <v>25.5</v>
      </c>
    </row>
    <row r="577" spans="8:20">
      <c r="H577" s="51">
        <v>40984</v>
      </c>
      <c r="I577" s="71">
        <v>4398</v>
      </c>
      <c r="J577" s="71">
        <v>1374</v>
      </c>
      <c r="K577" s="71">
        <v>3175</v>
      </c>
      <c r="L577" s="71">
        <v>0</v>
      </c>
      <c r="M577" s="71">
        <v>2500</v>
      </c>
      <c r="N577" s="71">
        <v>673</v>
      </c>
      <c r="O577" s="71">
        <v>0</v>
      </c>
      <c r="P577" s="71">
        <v>672</v>
      </c>
      <c r="Q577" s="71">
        <v>20515</v>
      </c>
      <c r="R577" s="71">
        <v>87.48</v>
      </c>
      <c r="S577" s="71">
        <v>6623</v>
      </c>
      <c r="T577" s="71">
        <v>25.42</v>
      </c>
    </row>
    <row r="578" spans="8:20">
      <c r="H578" s="51">
        <v>40987</v>
      </c>
      <c r="I578" s="71">
        <v>4415</v>
      </c>
      <c r="J578" s="71">
        <v>1366.5</v>
      </c>
      <c r="K578" s="71">
        <v>3193</v>
      </c>
      <c r="L578" s="71">
        <v>0</v>
      </c>
      <c r="M578" s="71">
        <v>2493</v>
      </c>
      <c r="N578" s="71">
        <v>663.5</v>
      </c>
      <c r="O578" s="71">
        <v>0</v>
      </c>
      <c r="P578" s="71">
        <v>652.25</v>
      </c>
      <c r="Q578" s="71">
        <v>20630</v>
      </c>
      <c r="R578" s="71">
        <v>89.08</v>
      </c>
      <c r="S578" s="71">
        <v>6618</v>
      </c>
      <c r="T578" s="71">
        <v>25.7</v>
      </c>
    </row>
    <row r="579" spans="8:20">
      <c r="H579" s="51">
        <v>40988</v>
      </c>
      <c r="I579" s="71">
        <v>4362</v>
      </c>
      <c r="J579" s="71">
        <v>1345</v>
      </c>
      <c r="K579" s="71">
        <v>3163</v>
      </c>
      <c r="L579" s="71">
        <v>365.6</v>
      </c>
      <c r="M579" s="71">
        <v>2482</v>
      </c>
      <c r="N579" s="71">
        <v>647.4</v>
      </c>
      <c r="O579" s="71">
        <v>0</v>
      </c>
      <c r="P579" s="71">
        <v>642.4</v>
      </c>
      <c r="Q579" s="71">
        <v>20625</v>
      </c>
      <c r="R579" s="71">
        <v>87.9</v>
      </c>
      <c r="S579" s="71">
        <v>6622</v>
      </c>
      <c r="T579" s="71">
        <v>25.43</v>
      </c>
    </row>
    <row r="580" spans="8:20">
      <c r="H580" s="51">
        <v>40989</v>
      </c>
      <c r="I580" s="71">
        <v>4371</v>
      </c>
      <c r="J580" s="71">
        <v>1355</v>
      </c>
      <c r="K580" s="71">
        <v>3159</v>
      </c>
      <c r="L580" s="71">
        <v>369.8</v>
      </c>
      <c r="M580" s="71">
        <v>2483</v>
      </c>
      <c r="N580" s="71">
        <v>642</v>
      </c>
      <c r="O580" s="71">
        <v>0</v>
      </c>
      <c r="P580" s="71">
        <v>636.20000000000005</v>
      </c>
      <c r="Q580" s="71">
        <v>20615</v>
      </c>
      <c r="R580" s="71">
        <v>88.31</v>
      </c>
      <c r="S580" s="71">
        <v>6577</v>
      </c>
      <c r="T580" s="71">
        <v>25.4</v>
      </c>
    </row>
    <row r="581" spans="8:20">
      <c r="H581" s="51">
        <v>40990</v>
      </c>
      <c r="I581" s="71">
        <v>4367</v>
      </c>
      <c r="J581" s="71">
        <v>1349.5</v>
      </c>
      <c r="K581" s="71">
        <v>3169</v>
      </c>
      <c r="L581" s="71">
        <v>370.1</v>
      </c>
      <c r="M581" s="71">
        <v>2480</v>
      </c>
      <c r="N581" s="71">
        <v>644.4</v>
      </c>
      <c r="O581" s="71">
        <v>0</v>
      </c>
      <c r="P581" s="71">
        <v>646.25</v>
      </c>
      <c r="Q581" s="71">
        <v>20605</v>
      </c>
      <c r="R581" s="71">
        <v>89.58</v>
      </c>
      <c r="S581" s="71">
        <v>6584</v>
      </c>
      <c r="T581" s="71">
        <v>25.9</v>
      </c>
    </row>
    <row r="582" spans="8:20">
      <c r="H582" s="51">
        <v>40991</v>
      </c>
      <c r="I582" s="71">
        <v>4395</v>
      </c>
      <c r="J582" s="71">
        <v>1365.75</v>
      </c>
      <c r="K582" s="71">
        <v>3220</v>
      </c>
      <c r="L582" s="71">
        <v>370.1</v>
      </c>
      <c r="M582" s="71">
        <v>2481</v>
      </c>
      <c r="N582" s="71">
        <v>646.5</v>
      </c>
      <c r="O582" s="71">
        <v>2180</v>
      </c>
      <c r="P582" s="71">
        <v>654.25</v>
      </c>
      <c r="Q582" s="71">
        <v>20620</v>
      </c>
      <c r="R582" s="71">
        <v>89.63</v>
      </c>
      <c r="S582" s="71">
        <v>6591</v>
      </c>
      <c r="T582" s="71">
        <v>25.54</v>
      </c>
    </row>
    <row r="583" spans="8:20">
      <c r="H583" s="51">
        <v>40994</v>
      </c>
      <c r="I583" s="71">
        <v>4418</v>
      </c>
      <c r="J583" s="71">
        <v>1379.5</v>
      </c>
      <c r="K583" s="71">
        <v>3251</v>
      </c>
      <c r="L583" s="71">
        <v>377.9</v>
      </c>
      <c r="M583" s="71">
        <v>2468</v>
      </c>
      <c r="N583" s="71">
        <v>637.75</v>
      </c>
      <c r="O583" s="71">
        <v>2184</v>
      </c>
      <c r="P583" s="71">
        <v>659.5</v>
      </c>
      <c r="Q583" s="71">
        <v>20550</v>
      </c>
      <c r="R583" s="71">
        <v>90.91</v>
      </c>
      <c r="S583" s="71">
        <v>6587</v>
      </c>
      <c r="T583" s="71">
        <v>24.79</v>
      </c>
    </row>
    <row r="584" spans="8:20">
      <c r="H584" s="51">
        <v>40995</v>
      </c>
      <c r="I584" s="71">
        <v>4424</v>
      </c>
      <c r="J584" s="71">
        <v>1369.6</v>
      </c>
      <c r="K584" s="71">
        <v>3267</v>
      </c>
      <c r="L584" s="71">
        <v>376</v>
      </c>
      <c r="M584" s="71">
        <v>2462</v>
      </c>
      <c r="N584" s="71">
        <v>630.6</v>
      </c>
      <c r="O584" s="71">
        <v>2177</v>
      </c>
      <c r="P584" s="71">
        <v>639.6</v>
      </c>
      <c r="Q584" s="71">
        <v>20550</v>
      </c>
      <c r="R584" s="71">
        <v>92.59</v>
      </c>
      <c r="S584" s="71">
        <v>6574</v>
      </c>
      <c r="T584" s="71">
        <v>24.43</v>
      </c>
    </row>
    <row r="585" spans="8:20">
      <c r="H585" s="51">
        <v>40996</v>
      </c>
      <c r="I585" s="71">
        <v>4406</v>
      </c>
      <c r="J585" s="71">
        <v>1367.5</v>
      </c>
      <c r="K585" s="71">
        <v>3277</v>
      </c>
      <c r="L585" s="71">
        <v>379</v>
      </c>
      <c r="M585" s="71">
        <v>2469</v>
      </c>
      <c r="N585" s="71">
        <v>620.25</v>
      </c>
      <c r="O585" s="71">
        <v>2177</v>
      </c>
      <c r="P585" s="71">
        <v>630.75</v>
      </c>
      <c r="Q585" s="71">
        <v>20505</v>
      </c>
      <c r="R585" s="71">
        <v>94.03</v>
      </c>
      <c r="S585" s="71">
        <v>6593</v>
      </c>
      <c r="T585" s="71">
        <v>24.37</v>
      </c>
    </row>
    <row r="586" spans="8:20">
      <c r="H586" s="51">
        <v>40997</v>
      </c>
      <c r="I586" s="71">
        <v>4393</v>
      </c>
      <c r="J586" s="71">
        <v>1355.4</v>
      </c>
      <c r="K586" s="71">
        <v>3262</v>
      </c>
      <c r="L586" s="71">
        <v>375.2</v>
      </c>
      <c r="M586" s="71">
        <v>2451</v>
      </c>
      <c r="N586" s="71">
        <v>603.4</v>
      </c>
      <c r="O586" s="71">
        <v>2167</v>
      </c>
      <c r="P586" s="71">
        <v>612.4</v>
      </c>
      <c r="Q586" s="71">
        <v>20525</v>
      </c>
      <c r="R586" s="71">
        <v>93.54</v>
      </c>
      <c r="S586" s="71">
        <v>6600</v>
      </c>
      <c r="T586" s="71">
        <v>24.56</v>
      </c>
    </row>
    <row r="587" spans="8:20">
      <c r="H587" s="51">
        <v>40998</v>
      </c>
      <c r="I587" s="71">
        <v>4360</v>
      </c>
      <c r="J587" s="71">
        <v>1402</v>
      </c>
      <c r="K587" s="71">
        <v>3240</v>
      </c>
      <c r="L587" s="71">
        <v>389.6</v>
      </c>
      <c r="M587" s="71">
        <v>2460</v>
      </c>
      <c r="N587" s="71">
        <v>644</v>
      </c>
      <c r="O587" s="71">
        <v>2163</v>
      </c>
      <c r="P587" s="71">
        <v>658.6</v>
      </c>
      <c r="Q587" s="71">
        <v>20510</v>
      </c>
      <c r="R587" s="71">
        <v>93.52</v>
      </c>
      <c r="S587" s="71">
        <v>6607</v>
      </c>
      <c r="T587" s="71">
        <v>24.68</v>
      </c>
    </row>
    <row r="588" spans="8:20">
      <c r="H588" s="51">
        <v>41001</v>
      </c>
      <c r="I588" s="71">
        <v>0</v>
      </c>
      <c r="J588" s="71">
        <v>1421.2</v>
      </c>
      <c r="K588" s="71">
        <v>0</v>
      </c>
      <c r="L588" s="71">
        <v>391</v>
      </c>
      <c r="M588" s="71">
        <v>0</v>
      </c>
      <c r="N588" s="71">
        <v>657</v>
      </c>
      <c r="O588" s="71">
        <v>0</v>
      </c>
      <c r="P588" s="71">
        <v>657.2</v>
      </c>
      <c r="Q588" s="71">
        <v>0</v>
      </c>
      <c r="R588" s="71">
        <v>93.12</v>
      </c>
      <c r="S588" s="71">
        <v>0</v>
      </c>
      <c r="T588" s="71">
        <v>24.54</v>
      </c>
    </row>
    <row r="589" spans="8:20">
      <c r="H589" s="51">
        <v>41002</v>
      </c>
      <c r="I589" s="71">
        <v>0</v>
      </c>
      <c r="J589" s="71">
        <v>1415.4</v>
      </c>
      <c r="K589" s="71">
        <v>0</v>
      </c>
      <c r="L589" s="71">
        <v>387.8</v>
      </c>
      <c r="M589" s="71">
        <v>0</v>
      </c>
      <c r="N589" s="71">
        <v>663</v>
      </c>
      <c r="O589" s="71">
        <v>0</v>
      </c>
      <c r="P589" s="71">
        <v>658.4</v>
      </c>
      <c r="Q589" s="71">
        <v>0</v>
      </c>
      <c r="R589" s="71">
        <v>92.64</v>
      </c>
      <c r="S589" s="71">
        <v>0</v>
      </c>
      <c r="T589" s="71">
        <v>24.24</v>
      </c>
    </row>
    <row r="590" spans="8:20">
      <c r="H590" s="51">
        <v>41003</v>
      </c>
      <c r="I590" s="71">
        <v>0</v>
      </c>
      <c r="J590" s="71">
        <v>1422</v>
      </c>
      <c r="K590" s="71">
        <v>0</v>
      </c>
      <c r="L590" s="71">
        <v>390.2</v>
      </c>
      <c r="M590" s="71">
        <v>0</v>
      </c>
      <c r="N590" s="71">
        <v>658</v>
      </c>
      <c r="O590" s="71">
        <v>0</v>
      </c>
      <c r="P590" s="71">
        <v>640</v>
      </c>
      <c r="Q590" s="71">
        <v>0</v>
      </c>
      <c r="R590" s="71">
        <v>89.32</v>
      </c>
      <c r="S590" s="71">
        <v>0</v>
      </c>
      <c r="T590" s="71">
        <v>24.38</v>
      </c>
    </row>
    <row r="591" spans="8:20">
      <c r="H591" s="51">
        <v>41004</v>
      </c>
      <c r="I591" s="71">
        <v>4460</v>
      </c>
      <c r="J591" s="71">
        <v>1432.2</v>
      </c>
      <c r="K591" s="71">
        <v>3383</v>
      </c>
      <c r="L591" s="71">
        <v>391.5</v>
      </c>
      <c r="M591" s="71">
        <v>2476</v>
      </c>
      <c r="N591" s="71">
        <v>657.6</v>
      </c>
      <c r="O591" s="71">
        <v>2154</v>
      </c>
      <c r="P591" s="71">
        <v>638.4</v>
      </c>
      <c r="Q591" s="71">
        <v>20410</v>
      </c>
      <c r="R591" s="71">
        <v>88.54</v>
      </c>
      <c r="S591" s="71">
        <v>6621</v>
      </c>
      <c r="T591" s="71">
        <v>24.54</v>
      </c>
    </row>
    <row r="592" spans="8:20">
      <c r="H592" s="51">
        <v>41005</v>
      </c>
      <c r="I592" s="71">
        <v>4491</v>
      </c>
      <c r="J592" s="71">
        <v>0</v>
      </c>
      <c r="K592" s="71">
        <v>3409</v>
      </c>
      <c r="L592" s="71">
        <v>0</v>
      </c>
      <c r="M592" s="71">
        <v>2466</v>
      </c>
      <c r="N592" s="71">
        <v>0</v>
      </c>
      <c r="O592" s="71">
        <v>2144</v>
      </c>
      <c r="P592" s="71">
        <v>0</v>
      </c>
      <c r="Q592" s="71">
        <v>20450</v>
      </c>
      <c r="R592" s="71">
        <v>0</v>
      </c>
      <c r="S592" s="71">
        <v>6630</v>
      </c>
      <c r="T592" s="71">
        <v>0</v>
      </c>
    </row>
    <row r="593" spans="8:20">
      <c r="H593" s="51">
        <v>41008</v>
      </c>
      <c r="I593" s="71">
        <v>4492</v>
      </c>
      <c r="J593" s="71">
        <v>1430</v>
      </c>
      <c r="K593" s="71">
        <v>3407</v>
      </c>
      <c r="L593" s="71">
        <v>389.3</v>
      </c>
      <c r="M593" s="71">
        <v>2467</v>
      </c>
      <c r="N593" s="71">
        <v>649.6</v>
      </c>
      <c r="O593" s="71">
        <v>2135</v>
      </c>
      <c r="P593" s="71">
        <v>643</v>
      </c>
      <c r="Q593" s="71">
        <v>20505</v>
      </c>
      <c r="R593" s="71">
        <v>89.48</v>
      </c>
      <c r="S593" s="71">
        <v>6686</v>
      </c>
      <c r="T593" s="71">
        <v>24.5</v>
      </c>
    </row>
    <row r="594" spans="8:20">
      <c r="H594" s="51">
        <v>41009</v>
      </c>
      <c r="I594" s="71">
        <v>4509</v>
      </c>
      <c r="J594" s="71">
        <v>1429.2</v>
      </c>
      <c r="K594" s="71">
        <v>3414</v>
      </c>
      <c r="L594" s="71">
        <v>389</v>
      </c>
      <c r="M594" s="71">
        <v>2468</v>
      </c>
      <c r="N594" s="71">
        <v>637</v>
      </c>
      <c r="O594" s="71">
        <v>2126</v>
      </c>
      <c r="P594" s="71">
        <v>625</v>
      </c>
      <c r="Q594" s="71">
        <v>20690</v>
      </c>
      <c r="R594" s="71">
        <v>89.73</v>
      </c>
      <c r="S594" s="71">
        <v>6690</v>
      </c>
      <c r="T594" s="71">
        <v>23.81</v>
      </c>
    </row>
    <row r="595" spans="8:20">
      <c r="H595" s="51">
        <v>41010</v>
      </c>
      <c r="I595" s="71">
        <v>4448</v>
      </c>
      <c r="J595" s="71">
        <v>1419.6</v>
      </c>
      <c r="K595" s="71">
        <v>3384</v>
      </c>
      <c r="L595" s="71">
        <v>387.7</v>
      </c>
      <c r="M595" s="71">
        <v>2461</v>
      </c>
      <c r="N595" s="71">
        <v>636.4</v>
      </c>
      <c r="O595" s="71">
        <v>2087</v>
      </c>
      <c r="P595" s="71">
        <v>628</v>
      </c>
      <c r="Q595" s="71">
        <v>20600</v>
      </c>
      <c r="R595" s="71">
        <v>91.38</v>
      </c>
      <c r="S595" s="71">
        <v>6695</v>
      </c>
      <c r="T595" s="71">
        <v>23.97</v>
      </c>
    </row>
    <row r="596" spans="8:20">
      <c r="H596" s="51">
        <v>41011</v>
      </c>
      <c r="I596" s="71">
        <v>4446</v>
      </c>
      <c r="J596" s="71">
        <v>1442.4</v>
      </c>
      <c r="K596" s="71">
        <v>3381</v>
      </c>
      <c r="L596" s="71">
        <v>393.8</v>
      </c>
      <c r="M596" s="71">
        <v>2470</v>
      </c>
      <c r="N596" s="71">
        <v>639.20000000000005</v>
      </c>
      <c r="O596" s="71">
        <v>2073</v>
      </c>
      <c r="P596" s="71">
        <v>639</v>
      </c>
      <c r="Q596" s="71">
        <v>20610</v>
      </c>
      <c r="R596" s="71">
        <v>93</v>
      </c>
      <c r="S596" s="71">
        <v>6721</v>
      </c>
      <c r="T596" s="71">
        <v>24.19</v>
      </c>
    </row>
    <row r="597" spans="8:20">
      <c r="H597" s="51">
        <v>41012</v>
      </c>
      <c r="I597" s="71">
        <v>4460</v>
      </c>
      <c r="J597" s="71">
        <v>1436.6</v>
      </c>
      <c r="K597" s="71">
        <v>3405</v>
      </c>
      <c r="L597" s="71">
        <v>395.4</v>
      </c>
      <c r="M597" s="71">
        <v>2466</v>
      </c>
      <c r="N597" s="71">
        <v>627.6</v>
      </c>
      <c r="O597" s="71">
        <v>2081</v>
      </c>
      <c r="P597" s="71">
        <v>622.6</v>
      </c>
      <c r="Q597" s="71">
        <v>20610</v>
      </c>
      <c r="R597" s="71">
        <v>92.08</v>
      </c>
      <c r="S597" s="71">
        <v>6728</v>
      </c>
      <c r="T597" s="71">
        <v>23.34</v>
      </c>
    </row>
    <row r="598" spans="8:20">
      <c r="H598" s="51">
        <v>41015</v>
      </c>
      <c r="I598" s="71">
        <v>4418</v>
      </c>
      <c r="J598" s="71">
        <v>1421.2</v>
      </c>
      <c r="K598" s="71">
        <v>3385</v>
      </c>
      <c r="L598" s="71">
        <v>392.3</v>
      </c>
      <c r="M598" s="71">
        <v>2463</v>
      </c>
      <c r="N598" s="71">
        <v>621</v>
      </c>
      <c r="O598" s="71">
        <v>2079</v>
      </c>
      <c r="P598" s="71">
        <v>615.6</v>
      </c>
      <c r="Q598" s="71">
        <v>20600</v>
      </c>
      <c r="R598" s="71">
        <v>88.08</v>
      </c>
      <c r="S598" s="71">
        <v>6700</v>
      </c>
      <c r="T598" s="71">
        <v>22.91</v>
      </c>
    </row>
    <row r="599" spans="8:20">
      <c r="H599" s="51">
        <v>41016</v>
      </c>
      <c r="I599" s="71">
        <v>4426</v>
      </c>
      <c r="J599" s="71">
        <v>1426.2</v>
      </c>
      <c r="K599" s="71">
        <v>3421</v>
      </c>
      <c r="L599" s="71">
        <v>393.2</v>
      </c>
      <c r="M599" s="71">
        <v>2464</v>
      </c>
      <c r="N599" s="71">
        <v>616.20000000000005</v>
      </c>
      <c r="O599" s="71">
        <v>2074</v>
      </c>
      <c r="P599" s="71">
        <v>615.4</v>
      </c>
      <c r="Q599" s="71">
        <v>20420</v>
      </c>
      <c r="R599" s="71">
        <v>89.43</v>
      </c>
      <c r="S599" s="71">
        <v>6673</v>
      </c>
      <c r="T599" s="71">
        <v>22.99</v>
      </c>
    </row>
    <row r="600" spans="8:20">
      <c r="H600" s="51">
        <v>41017</v>
      </c>
      <c r="I600" s="71">
        <v>4395</v>
      </c>
      <c r="J600" s="71">
        <v>1408.6</v>
      </c>
      <c r="K600" s="71">
        <v>3388</v>
      </c>
      <c r="L600" s="71">
        <v>389.8</v>
      </c>
      <c r="M600" s="71">
        <v>2468</v>
      </c>
      <c r="N600" s="71">
        <v>601.20000000000005</v>
      </c>
      <c r="O600" s="71">
        <v>2074</v>
      </c>
      <c r="P600" s="71">
        <v>611</v>
      </c>
      <c r="Q600" s="71">
        <v>20475</v>
      </c>
      <c r="R600" s="71">
        <v>91.93</v>
      </c>
      <c r="S600" s="71">
        <v>6671</v>
      </c>
      <c r="T600" s="71">
        <v>22.31</v>
      </c>
    </row>
    <row r="601" spans="8:20">
      <c r="H601" s="51">
        <v>41018</v>
      </c>
      <c r="I601" s="71">
        <v>4398</v>
      </c>
      <c r="J601" s="71">
        <v>1415.4</v>
      </c>
      <c r="K601" s="71">
        <v>3406</v>
      </c>
      <c r="L601" s="71">
        <v>392.5</v>
      </c>
      <c r="M601" s="71">
        <v>2471</v>
      </c>
      <c r="N601" s="71">
        <v>620.6</v>
      </c>
      <c r="O601" s="71">
        <v>2085</v>
      </c>
      <c r="P601" s="71">
        <v>624.4</v>
      </c>
      <c r="Q601" s="71">
        <v>20655</v>
      </c>
      <c r="R601" s="71">
        <v>91.53</v>
      </c>
      <c r="S601" s="71">
        <v>6616</v>
      </c>
      <c r="T601" s="71">
        <v>22</v>
      </c>
    </row>
    <row r="602" spans="8:20">
      <c r="H602" s="51">
        <v>41019</v>
      </c>
      <c r="I602" s="71">
        <v>4401</v>
      </c>
      <c r="J602" s="71">
        <v>1454</v>
      </c>
      <c r="K602" s="71">
        <v>3427</v>
      </c>
      <c r="L602" s="71">
        <v>405.7</v>
      </c>
      <c r="M602" s="71">
        <v>2468</v>
      </c>
      <c r="N602" s="71">
        <v>611.20000000000005</v>
      </c>
      <c r="O602" s="71">
        <v>2065</v>
      </c>
      <c r="P602" s="71">
        <v>616.4</v>
      </c>
      <c r="Q602" s="71">
        <v>20625</v>
      </c>
      <c r="R602" s="71">
        <v>90.04</v>
      </c>
      <c r="S602" s="71">
        <v>6610</v>
      </c>
      <c r="T602" s="71">
        <v>22.04</v>
      </c>
    </row>
    <row r="603" spans="8:20">
      <c r="H603" s="51">
        <v>41022</v>
      </c>
      <c r="I603" s="71">
        <v>4422</v>
      </c>
      <c r="J603" s="71">
        <v>1436.2</v>
      </c>
      <c r="K603" s="71">
        <v>3438</v>
      </c>
      <c r="L603" s="71">
        <v>401</v>
      </c>
      <c r="M603" s="71">
        <v>2457</v>
      </c>
      <c r="N603" s="71">
        <v>619.20000000000005</v>
      </c>
      <c r="O603" s="71">
        <v>2064</v>
      </c>
      <c r="P603" s="71">
        <v>623.20000000000005</v>
      </c>
      <c r="Q603" s="71">
        <v>20470</v>
      </c>
      <c r="R603" s="71">
        <v>90.4</v>
      </c>
      <c r="S603" s="71">
        <v>6614</v>
      </c>
      <c r="T603" s="71">
        <v>21.96</v>
      </c>
    </row>
    <row r="604" spans="8:20">
      <c r="H604" s="51">
        <v>41023</v>
      </c>
      <c r="I604" s="71">
        <v>4403</v>
      </c>
      <c r="J604" s="71">
        <v>1464</v>
      </c>
      <c r="K604" s="71">
        <v>3411</v>
      </c>
      <c r="L604" s="71">
        <v>411.8</v>
      </c>
      <c r="M604" s="71">
        <v>2445</v>
      </c>
      <c r="N604" s="71">
        <v>616.6</v>
      </c>
      <c r="O604" s="71">
        <v>2065</v>
      </c>
      <c r="P604" s="71">
        <v>624</v>
      </c>
      <c r="Q604" s="71">
        <v>20420</v>
      </c>
      <c r="R604" s="71">
        <v>91.46</v>
      </c>
      <c r="S604" s="71">
        <v>6603</v>
      </c>
      <c r="T604" s="71">
        <v>22.01</v>
      </c>
    </row>
    <row r="605" spans="8:20">
      <c r="H605" s="51">
        <v>41024</v>
      </c>
      <c r="I605" s="71">
        <v>4404</v>
      </c>
      <c r="J605" s="71">
        <v>1473.4</v>
      </c>
      <c r="K605" s="71">
        <v>3413</v>
      </c>
      <c r="L605" s="71">
        <v>414.6</v>
      </c>
      <c r="M605" s="71">
        <v>2435</v>
      </c>
      <c r="N605" s="71">
        <v>613.6</v>
      </c>
      <c r="O605" s="71">
        <v>2077</v>
      </c>
      <c r="P605" s="71">
        <v>616.4</v>
      </c>
      <c r="Q605" s="71">
        <v>20415</v>
      </c>
      <c r="R605" s="71">
        <v>90.8</v>
      </c>
      <c r="S605" s="71">
        <v>6609</v>
      </c>
      <c r="T605" s="71">
        <v>22.14</v>
      </c>
    </row>
    <row r="606" spans="8:20">
      <c r="H606" s="51">
        <v>41025</v>
      </c>
      <c r="I606" s="71">
        <v>4388</v>
      </c>
      <c r="J606" s="71">
        <v>1480.6</v>
      </c>
      <c r="K606" s="71">
        <v>3420</v>
      </c>
      <c r="L606" s="71">
        <v>418.9</v>
      </c>
      <c r="M606" s="71">
        <v>2430</v>
      </c>
      <c r="N606" s="71">
        <v>624.4</v>
      </c>
      <c r="O606" s="71">
        <v>2064</v>
      </c>
      <c r="P606" s="71">
        <v>626.4</v>
      </c>
      <c r="Q606" s="71">
        <v>20415</v>
      </c>
      <c r="R606" s="71">
        <v>92.11</v>
      </c>
      <c r="S606" s="71">
        <v>6605</v>
      </c>
      <c r="T606" s="71">
        <v>21.31</v>
      </c>
    </row>
    <row r="607" spans="8:20">
      <c r="H607" s="51">
        <v>41026</v>
      </c>
      <c r="I607" s="71">
        <v>4384</v>
      </c>
      <c r="J607" s="71">
        <v>1495</v>
      </c>
      <c r="K607" s="71">
        <v>3449</v>
      </c>
      <c r="L607" s="71">
        <v>426.9</v>
      </c>
      <c r="M607" s="71">
        <v>2449</v>
      </c>
      <c r="N607" s="71">
        <v>654.4</v>
      </c>
      <c r="O607" s="71">
        <v>2079</v>
      </c>
      <c r="P607" s="71">
        <v>641</v>
      </c>
      <c r="Q607" s="71">
        <v>20355</v>
      </c>
      <c r="R607" s="71">
        <v>91.23</v>
      </c>
      <c r="S607" s="71">
        <v>6607</v>
      </c>
      <c r="T607" s="71">
        <v>21.33</v>
      </c>
    </row>
    <row r="608" spans="8:20">
      <c r="H608" s="51">
        <v>41029</v>
      </c>
      <c r="I608" s="71">
        <v>0</v>
      </c>
      <c r="J608" s="71">
        <v>1503</v>
      </c>
      <c r="K608" s="71">
        <v>0</v>
      </c>
      <c r="L608" s="71">
        <v>434.1</v>
      </c>
      <c r="M608" s="71">
        <v>0</v>
      </c>
      <c r="N608" s="71">
        <v>660.2</v>
      </c>
      <c r="O608" s="71">
        <v>0</v>
      </c>
      <c r="P608" s="71">
        <v>647.4</v>
      </c>
      <c r="Q608" s="71">
        <v>0</v>
      </c>
      <c r="R608" s="71">
        <v>89.4</v>
      </c>
      <c r="S608" s="71">
        <v>0</v>
      </c>
      <c r="T608" s="71">
        <v>21.2</v>
      </c>
    </row>
    <row r="609" spans="8:20">
      <c r="H609" s="51">
        <v>41030</v>
      </c>
      <c r="I609" s="71">
        <v>0</v>
      </c>
      <c r="J609" s="71">
        <v>1496</v>
      </c>
      <c r="K609" s="71">
        <v>0</v>
      </c>
      <c r="L609" s="71">
        <v>433.2</v>
      </c>
      <c r="M609" s="71">
        <v>0</v>
      </c>
      <c r="N609" s="71">
        <v>656</v>
      </c>
      <c r="O609" s="71">
        <v>0</v>
      </c>
      <c r="P609" s="71">
        <v>635.6</v>
      </c>
      <c r="Q609" s="71">
        <v>0</v>
      </c>
      <c r="R609" s="71">
        <v>89.68</v>
      </c>
      <c r="S609" s="71">
        <v>0</v>
      </c>
      <c r="T609" s="71">
        <v>20.99</v>
      </c>
    </row>
    <row r="610" spans="8:20">
      <c r="H610" s="51">
        <v>41031</v>
      </c>
      <c r="I610" s="71">
        <v>4389</v>
      </c>
      <c r="J610" s="71">
        <v>1480</v>
      </c>
      <c r="K610" s="71">
        <v>3504</v>
      </c>
      <c r="L610" s="71">
        <v>427.2</v>
      </c>
      <c r="M610" s="71">
        <v>2445</v>
      </c>
      <c r="N610" s="71">
        <v>640.20000000000005</v>
      </c>
      <c r="O610" s="71">
        <v>2078</v>
      </c>
      <c r="P610" s="71">
        <v>607.4</v>
      </c>
      <c r="Q610" s="71">
        <v>20265</v>
      </c>
      <c r="R610" s="71">
        <v>89.51</v>
      </c>
      <c r="S610" s="71">
        <v>6575</v>
      </c>
      <c r="T610" s="71">
        <v>20.53</v>
      </c>
    </row>
    <row r="611" spans="8:20">
      <c r="H611" s="51">
        <v>41032</v>
      </c>
      <c r="I611" s="71">
        <v>4370</v>
      </c>
      <c r="J611" s="71">
        <v>1468.75</v>
      </c>
      <c r="K611" s="71">
        <v>3400</v>
      </c>
      <c r="L611" s="71">
        <v>425</v>
      </c>
      <c r="M611" s="71">
        <v>2430</v>
      </c>
      <c r="N611" s="71">
        <v>650.75</v>
      </c>
      <c r="O611" s="71">
        <v>0</v>
      </c>
      <c r="P611" s="71">
        <v>608.25</v>
      </c>
      <c r="Q611" s="71">
        <v>20200</v>
      </c>
      <c r="R611" s="71">
        <v>89.21</v>
      </c>
      <c r="S611" s="71">
        <v>6570</v>
      </c>
      <c r="T611" s="71">
        <v>20.68</v>
      </c>
    </row>
    <row r="612" spans="8:20">
      <c r="H612" s="51">
        <v>41033</v>
      </c>
      <c r="I612" s="71">
        <v>4379</v>
      </c>
      <c r="J612" s="71">
        <v>1474.4</v>
      </c>
      <c r="K612" s="71">
        <v>3400</v>
      </c>
      <c r="L612" s="71">
        <v>432.4</v>
      </c>
      <c r="M612" s="71">
        <v>2425</v>
      </c>
      <c r="N612" s="71">
        <v>661</v>
      </c>
      <c r="O612" s="71">
        <v>2106</v>
      </c>
      <c r="P612" s="71">
        <v>605</v>
      </c>
      <c r="Q612" s="71">
        <v>20245</v>
      </c>
      <c r="R612" s="71">
        <v>87.99</v>
      </c>
      <c r="S612" s="71">
        <v>6586</v>
      </c>
      <c r="T612" s="71">
        <v>20.85</v>
      </c>
    </row>
    <row r="613" spans="8:20">
      <c r="H613" s="51">
        <v>41036</v>
      </c>
      <c r="I613" s="71">
        <v>4349</v>
      </c>
      <c r="J613" s="71">
        <v>1462</v>
      </c>
      <c r="K613" s="71">
        <v>3400</v>
      </c>
      <c r="L613" s="71">
        <v>426.7</v>
      </c>
      <c r="M613" s="71">
        <v>2425</v>
      </c>
      <c r="N613" s="71">
        <v>669.6</v>
      </c>
      <c r="O613" s="71">
        <v>0</v>
      </c>
      <c r="P613" s="71">
        <v>606</v>
      </c>
      <c r="Q613" s="71">
        <v>20050</v>
      </c>
      <c r="R613" s="71">
        <v>86.67</v>
      </c>
      <c r="S613" s="71">
        <v>6613</v>
      </c>
      <c r="T613" s="71">
        <v>21.11</v>
      </c>
    </row>
    <row r="614" spans="8:20">
      <c r="H614" s="51">
        <v>41037</v>
      </c>
      <c r="I614" s="71">
        <v>4356</v>
      </c>
      <c r="J614" s="71">
        <v>1439</v>
      </c>
      <c r="K614" s="71">
        <v>3400</v>
      </c>
      <c r="L614" s="71">
        <v>416.2</v>
      </c>
      <c r="M614" s="71">
        <v>2418</v>
      </c>
      <c r="N614" s="71">
        <v>664.4</v>
      </c>
      <c r="O614" s="71">
        <v>0</v>
      </c>
      <c r="P614" s="71">
        <v>610.6</v>
      </c>
      <c r="Q614" s="71">
        <v>20110</v>
      </c>
      <c r="R614" s="71">
        <v>86.18</v>
      </c>
      <c r="S614" s="71">
        <v>6622</v>
      </c>
      <c r="T614" s="71">
        <v>20.329999999999998</v>
      </c>
    </row>
    <row r="615" spans="8:20">
      <c r="H615" s="51">
        <v>41038</v>
      </c>
      <c r="I615" s="71">
        <v>4333</v>
      </c>
      <c r="J615" s="71">
        <v>1427.75</v>
      </c>
      <c r="K615" s="71">
        <v>3480</v>
      </c>
      <c r="L615" s="71">
        <v>414.9</v>
      </c>
      <c r="M615" s="71">
        <v>2415</v>
      </c>
      <c r="N615" s="71">
        <v>641.25</v>
      </c>
      <c r="O615" s="71">
        <v>0</v>
      </c>
      <c r="P615" s="71">
        <v>591.25</v>
      </c>
      <c r="Q615" s="71">
        <v>19875</v>
      </c>
      <c r="R615" s="71">
        <v>85.82</v>
      </c>
      <c r="S615" s="71">
        <v>6611</v>
      </c>
      <c r="T615" s="71">
        <v>20.420000000000002</v>
      </c>
    </row>
    <row r="616" spans="8:20">
      <c r="H616" s="51">
        <v>41039</v>
      </c>
      <c r="I616" s="71">
        <v>4330</v>
      </c>
      <c r="J616" s="71">
        <v>1450</v>
      </c>
      <c r="K616" s="71">
        <v>3480</v>
      </c>
      <c r="L616" s="71">
        <v>423.2</v>
      </c>
      <c r="M616" s="71">
        <v>2415</v>
      </c>
      <c r="N616" s="71">
        <v>626.4</v>
      </c>
      <c r="O616" s="71">
        <v>0</v>
      </c>
      <c r="P616" s="71">
        <v>593.6</v>
      </c>
      <c r="Q616" s="71">
        <v>19790</v>
      </c>
      <c r="R616" s="71">
        <v>81.819999999999993</v>
      </c>
      <c r="S616" s="71">
        <v>6610</v>
      </c>
      <c r="T616" s="71">
        <v>20.39</v>
      </c>
    </row>
    <row r="617" spans="8:20">
      <c r="H617" s="51">
        <v>41040</v>
      </c>
      <c r="I617" s="71">
        <v>4330</v>
      </c>
      <c r="J617" s="71">
        <v>1402.6</v>
      </c>
      <c r="K617" s="71">
        <v>3500</v>
      </c>
      <c r="L617" s="71">
        <v>409</v>
      </c>
      <c r="M617" s="71">
        <v>2415</v>
      </c>
      <c r="N617" s="71">
        <v>610.6</v>
      </c>
      <c r="O617" s="71">
        <v>2050</v>
      </c>
      <c r="P617" s="71">
        <v>591.20000000000005</v>
      </c>
      <c r="Q617" s="71">
        <v>19025</v>
      </c>
      <c r="R617" s="71">
        <v>78.97</v>
      </c>
      <c r="S617" s="71">
        <v>6610</v>
      </c>
      <c r="T617" s="71">
        <v>20.2</v>
      </c>
    </row>
    <row r="618" spans="8:20">
      <c r="H618" s="51">
        <v>41043</v>
      </c>
      <c r="I618" s="71">
        <v>4297</v>
      </c>
      <c r="J618" s="71">
        <v>1390</v>
      </c>
      <c r="K618" s="71">
        <v>3480</v>
      </c>
      <c r="L618" s="71">
        <v>406.8</v>
      </c>
      <c r="M618" s="71">
        <v>2415</v>
      </c>
      <c r="N618" s="71">
        <v>608</v>
      </c>
      <c r="O618" s="71">
        <v>0</v>
      </c>
      <c r="P618" s="71">
        <v>597.6</v>
      </c>
      <c r="Q618" s="71">
        <v>18655</v>
      </c>
      <c r="R618" s="71">
        <v>78.819999999999993</v>
      </c>
      <c r="S618" s="71">
        <v>6476</v>
      </c>
      <c r="T618" s="71">
        <v>20.27</v>
      </c>
    </row>
    <row r="619" spans="8:20">
      <c r="H619" s="51">
        <v>41044</v>
      </c>
      <c r="I619" s="71">
        <v>4298</v>
      </c>
      <c r="J619" s="71">
        <v>1413.2</v>
      </c>
      <c r="K619" s="71">
        <v>3480</v>
      </c>
      <c r="L619" s="71">
        <v>416.5</v>
      </c>
      <c r="M619" s="71">
        <v>2415</v>
      </c>
      <c r="N619" s="71">
        <v>597.4</v>
      </c>
      <c r="O619" s="71">
        <v>0</v>
      </c>
      <c r="P619" s="71">
        <v>607</v>
      </c>
      <c r="Q619" s="71">
        <v>18310</v>
      </c>
      <c r="R619" s="71">
        <v>79.16</v>
      </c>
      <c r="S619" s="71">
        <v>6511</v>
      </c>
      <c r="T619" s="71">
        <v>20.39</v>
      </c>
    </row>
    <row r="620" spans="8:20">
      <c r="H620" s="51">
        <v>41045</v>
      </c>
      <c r="I620" s="71">
        <v>4267</v>
      </c>
      <c r="J620" s="71">
        <v>1421</v>
      </c>
      <c r="K620" s="71">
        <v>3282</v>
      </c>
      <c r="L620" s="71">
        <v>424.3</v>
      </c>
      <c r="M620" s="71">
        <v>2411</v>
      </c>
      <c r="N620" s="71">
        <v>619.20000000000005</v>
      </c>
      <c r="O620" s="71">
        <v>0</v>
      </c>
      <c r="P620" s="71">
        <v>638.6</v>
      </c>
      <c r="Q620" s="71">
        <v>18565</v>
      </c>
      <c r="R620" s="71">
        <v>76.97</v>
      </c>
      <c r="S620" s="71">
        <v>6394</v>
      </c>
      <c r="T620" s="71">
        <v>20.85</v>
      </c>
    </row>
    <row r="621" spans="8:20">
      <c r="H621" s="51">
        <v>41046</v>
      </c>
      <c r="I621" s="71">
        <v>4282</v>
      </c>
      <c r="J621" s="71">
        <v>1437</v>
      </c>
      <c r="K621" s="71">
        <v>3370</v>
      </c>
      <c r="L621" s="71">
        <v>429.3</v>
      </c>
      <c r="M621" s="71">
        <v>2406</v>
      </c>
      <c r="N621" s="71">
        <v>623.6</v>
      </c>
      <c r="O621" s="71">
        <v>0</v>
      </c>
      <c r="P621" s="71">
        <v>657.2</v>
      </c>
      <c r="Q621" s="71">
        <v>18400</v>
      </c>
      <c r="R621" s="71">
        <v>76.650000000000006</v>
      </c>
      <c r="S621" s="71">
        <v>6475</v>
      </c>
      <c r="T621" s="71">
        <v>20.84</v>
      </c>
    </row>
    <row r="622" spans="8:20">
      <c r="H622" s="51">
        <v>41047</v>
      </c>
      <c r="I622" s="71">
        <v>4240</v>
      </c>
      <c r="J622" s="71">
        <v>1408.2</v>
      </c>
      <c r="K622" s="71">
        <v>3364</v>
      </c>
      <c r="L622" s="71">
        <v>418.2</v>
      </c>
      <c r="M622" s="71">
        <v>2422</v>
      </c>
      <c r="N622" s="71">
        <v>633.20000000000005</v>
      </c>
      <c r="O622" s="71">
        <v>0</v>
      </c>
      <c r="P622" s="71">
        <v>694.6</v>
      </c>
      <c r="Q622" s="71">
        <v>18585</v>
      </c>
      <c r="R622" s="71">
        <v>77.989999999999995</v>
      </c>
      <c r="S622" s="71">
        <v>6481</v>
      </c>
      <c r="T622" s="71">
        <v>20.420000000000002</v>
      </c>
    </row>
    <row r="623" spans="8:20">
      <c r="H623" s="51">
        <v>41050</v>
      </c>
      <c r="I623" s="71">
        <v>4269</v>
      </c>
      <c r="J623" s="71">
        <v>1412.4</v>
      </c>
      <c r="K623" s="71">
        <v>3358</v>
      </c>
      <c r="L623" s="71">
        <v>416.9</v>
      </c>
      <c r="M623" s="71">
        <v>2427</v>
      </c>
      <c r="N623" s="71">
        <v>632.6</v>
      </c>
      <c r="O623" s="71">
        <v>0</v>
      </c>
      <c r="P623" s="71">
        <v>705</v>
      </c>
      <c r="Q623" s="71">
        <v>18790</v>
      </c>
      <c r="R623" s="71">
        <v>77.52</v>
      </c>
      <c r="S623" s="71">
        <v>6478</v>
      </c>
      <c r="T623" s="71">
        <v>20.3</v>
      </c>
    </row>
    <row r="624" spans="8:20">
      <c r="H624" s="51">
        <v>41051</v>
      </c>
      <c r="I624" s="71">
        <v>4256</v>
      </c>
      <c r="J624" s="71">
        <v>1381.4</v>
      </c>
      <c r="K624" s="71">
        <v>3360</v>
      </c>
      <c r="L624" s="71">
        <v>406</v>
      </c>
      <c r="M624" s="71">
        <v>2433</v>
      </c>
      <c r="N624" s="71">
        <v>598.20000000000005</v>
      </c>
      <c r="O624" s="71">
        <v>0</v>
      </c>
      <c r="P624" s="71">
        <v>688</v>
      </c>
      <c r="Q624" s="71">
        <v>18585</v>
      </c>
      <c r="R624" s="71">
        <v>74.52</v>
      </c>
      <c r="S624" s="71">
        <v>6455</v>
      </c>
      <c r="T624" s="71">
        <v>19.920000000000002</v>
      </c>
    </row>
    <row r="625" spans="8:20">
      <c r="H625" s="51">
        <v>41052</v>
      </c>
      <c r="I625" s="71">
        <v>4204</v>
      </c>
      <c r="J625" s="71">
        <v>1365</v>
      </c>
      <c r="K625" s="71">
        <v>3307</v>
      </c>
      <c r="L625" s="71">
        <v>406.1</v>
      </c>
      <c r="M625" s="71">
        <v>2419</v>
      </c>
      <c r="N625" s="71">
        <v>602.4</v>
      </c>
      <c r="O625" s="71">
        <v>0</v>
      </c>
      <c r="P625" s="71">
        <v>667.4</v>
      </c>
      <c r="Q625" s="71">
        <v>18255</v>
      </c>
      <c r="R625" s="71">
        <v>71.510000000000005</v>
      </c>
      <c r="S625" s="71">
        <v>6367</v>
      </c>
      <c r="T625" s="71">
        <v>19.510000000000002</v>
      </c>
    </row>
    <row r="626" spans="8:20">
      <c r="H626" s="51">
        <v>41053</v>
      </c>
      <c r="I626" s="71">
        <v>4213</v>
      </c>
      <c r="J626" s="71">
        <v>1378.4</v>
      </c>
      <c r="K626" s="71">
        <v>3345</v>
      </c>
      <c r="L626" s="71">
        <v>410.6</v>
      </c>
      <c r="M626" s="71">
        <v>2423</v>
      </c>
      <c r="N626" s="71">
        <v>579</v>
      </c>
      <c r="O626" s="71">
        <v>0</v>
      </c>
      <c r="P626" s="71">
        <v>664.6</v>
      </c>
      <c r="Q626" s="71">
        <v>18390</v>
      </c>
      <c r="R626" s="71">
        <v>73.94</v>
      </c>
      <c r="S626" s="71">
        <v>6387</v>
      </c>
      <c r="T626" s="71">
        <v>19.510000000000002</v>
      </c>
    </row>
    <row r="627" spans="8:20">
      <c r="H627" s="51">
        <v>41054</v>
      </c>
      <c r="I627" s="71">
        <v>4182</v>
      </c>
      <c r="J627" s="71">
        <v>1382</v>
      </c>
      <c r="K627" s="71">
        <v>3344</v>
      </c>
      <c r="L627" s="71">
        <v>409.5</v>
      </c>
      <c r="M627" s="71">
        <v>2391</v>
      </c>
      <c r="N627" s="71">
        <v>579.6</v>
      </c>
      <c r="O627" s="71">
        <v>0</v>
      </c>
      <c r="P627" s="71">
        <v>678.4</v>
      </c>
      <c r="Q627" s="71">
        <v>18310</v>
      </c>
      <c r="R627" s="71">
        <v>73.62</v>
      </c>
      <c r="S627" s="71">
        <v>6395</v>
      </c>
      <c r="T627" s="71">
        <v>19.579999999999998</v>
      </c>
    </row>
    <row r="628" spans="8:20">
      <c r="H628" s="51">
        <v>41057</v>
      </c>
      <c r="I628" s="71">
        <v>4212</v>
      </c>
      <c r="J628" s="71">
        <v>0</v>
      </c>
      <c r="K628" s="71">
        <v>3339</v>
      </c>
      <c r="L628" s="71">
        <v>0</v>
      </c>
      <c r="M628" s="71">
        <v>2406</v>
      </c>
      <c r="N628" s="71">
        <v>0</v>
      </c>
      <c r="O628" s="71">
        <v>0</v>
      </c>
      <c r="P628" s="71">
        <v>0</v>
      </c>
      <c r="Q628" s="71">
        <v>18240</v>
      </c>
      <c r="R628" s="71">
        <v>0</v>
      </c>
      <c r="S628" s="71">
        <v>6391</v>
      </c>
      <c r="T628" s="71">
        <v>0</v>
      </c>
    </row>
    <row r="629" spans="8:20">
      <c r="H629" s="51">
        <v>41058</v>
      </c>
      <c r="I629" s="71">
        <v>4216</v>
      </c>
      <c r="J629" s="71">
        <v>1385.6</v>
      </c>
      <c r="K629" s="71">
        <v>3348</v>
      </c>
      <c r="L629" s="71">
        <v>412.3</v>
      </c>
      <c r="M629" s="71">
        <v>2409</v>
      </c>
      <c r="N629" s="71">
        <v>561</v>
      </c>
      <c r="O629" s="71">
        <v>0</v>
      </c>
      <c r="P629" s="71">
        <v>658.6</v>
      </c>
      <c r="Q629" s="71">
        <v>18380</v>
      </c>
      <c r="R629" s="71">
        <v>72.8</v>
      </c>
      <c r="S629" s="71">
        <v>6406</v>
      </c>
      <c r="T629" s="71">
        <v>19.62</v>
      </c>
    </row>
    <row r="630" spans="8:20">
      <c r="H630" s="51">
        <v>41059</v>
      </c>
      <c r="I630" s="71">
        <v>4204</v>
      </c>
      <c r="J630" s="71">
        <v>1377.6</v>
      </c>
      <c r="K630" s="71">
        <v>3351</v>
      </c>
      <c r="L630" s="71">
        <v>409.7</v>
      </c>
      <c r="M630" s="71">
        <v>2400</v>
      </c>
      <c r="N630" s="71">
        <v>560</v>
      </c>
      <c r="O630" s="71">
        <v>0</v>
      </c>
      <c r="P630" s="71">
        <v>652.4</v>
      </c>
      <c r="Q630" s="71">
        <v>18300</v>
      </c>
      <c r="R630" s="71">
        <v>70.91</v>
      </c>
      <c r="S630" s="71">
        <v>6413</v>
      </c>
      <c r="T630" s="71">
        <v>19.47</v>
      </c>
    </row>
    <row r="631" spans="8:20">
      <c r="H631" s="51">
        <v>41060</v>
      </c>
      <c r="I631" s="71">
        <v>4228</v>
      </c>
      <c r="J631" s="71">
        <v>1342</v>
      </c>
      <c r="K631" s="71">
        <v>3320</v>
      </c>
      <c r="L631" s="71">
        <v>394.7</v>
      </c>
      <c r="M631" s="71">
        <v>2401</v>
      </c>
      <c r="N631" s="71">
        <v>557</v>
      </c>
      <c r="O631" s="71">
        <v>0</v>
      </c>
      <c r="P631" s="71">
        <v>645.20000000000005</v>
      </c>
      <c r="Q631" s="71">
        <v>18245</v>
      </c>
      <c r="R631" s="71">
        <v>71.55</v>
      </c>
      <c r="S631" s="71">
        <v>6420</v>
      </c>
      <c r="T631" s="71">
        <v>19.46</v>
      </c>
    </row>
    <row r="632" spans="8:20">
      <c r="H632" s="51">
        <v>41061</v>
      </c>
      <c r="I632" s="71">
        <v>4212</v>
      </c>
      <c r="J632" s="71">
        <v>1344.25</v>
      </c>
      <c r="K632" s="71">
        <v>3314</v>
      </c>
      <c r="L632" s="71">
        <v>394.5</v>
      </c>
      <c r="M632" s="71">
        <v>2403</v>
      </c>
      <c r="N632" s="71">
        <v>551.5</v>
      </c>
      <c r="O632" s="71">
        <v>2055</v>
      </c>
      <c r="P632" s="71">
        <v>612.25</v>
      </c>
      <c r="Q632" s="71">
        <v>18110</v>
      </c>
      <c r="R632" s="71">
        <v>68.59</v>
      </c>
      <c r="S632" s="71">
        <v>6385</v>
      </c>
      <c r="T632" s="71">
        <v>19.149999999999999</v>
      </c>
    </row>
    <row r="633" spans="8:20">
      <c r="H633" s="51">
        <v>41064</v>
      </c>
      <c r="I633" s="71">
        <v>4200</v>
      </c>
      <c r="J633" s="71">
        <v>1340</v>
      </c>
      <c r="K633" s="71">
        <v>3300</v>
      </c>
      <c r="L633" s="71">
        <v>395.7</v>
      </c>
      <c r="M633" s="71">
        <v>2398</v>
      </c>
      <c r="N633" s="71">
        <v>568</v>
      </c>
      <c r="O633" s="71">
        <v>0</v>
      </c>
      <c r="P633" s="71">
        <v>627.75</v>
      </c>
      <c r="Q633" s="71">
        <v>17450</v>
      </c>
      <c r="R633" s="71">
        <v>68.53</v>
      </c>
      <c r="S633" s="71">
        <v>6334</v>
      </c>
      <c r="T633" s="71">
        <v>18.97</v>
      </c>
    </row>
    <row r="634" spans="8:20">
      <c r="H634" s="51">
        <v>41065</v>
      </c>
      <c r="I634" s="71">
        <v>4223</v>
      </c>
      <c r="J634" s="71">
        <v>1349.5</v>
      </c>
      <c r="K634" s="71">
        <v>3306</v>
      </c>
      <c r="L634" s="71">
        <v>400.9</v>
      </c>
      <c r="M634" s="71">
        <v>2418</v>
      </c>
      <c r="N634" s="71">
        <v>571</v>
      </c>
      <c r="O634" s="71">
        <v>2057</v>
      </c>
      <c r="P634" s="71">
        <v>615.6</v>
      </c>
      <c r="Q634" s="71">
        <v>17550</v>
      </c>
      <c r="R634" s="71">
        <v>66.89</v>
      </c>
      <c r="S634" s="71">
        <v>6390</v>
      </c>
      <c r="T634" s="71">
        <v>19.170000000000002</v>
      </c>
    </row>
    <row r="635" spans="8:20">
      <c r="H635" s="51">
        <v>41066</v>
      </c>
      <c r="I635" s="71">
        <v>4235</v>
      </c>
      <c r="J635" s="71">
        <v>1386.25</v>
      </c>
      <c r="K635" s="71">
        <v>3311</v>
      </c>
      <c r="L635" s="71">
        <v>414.6</v>
      </c>
      <c r="M635" s="71">
        <v>2412</v>
      </c>
      <c r="N635" s="71">
        <v>586.25</v>
      </c>
      <c r="O635" s="71">
        <v>0</v>
      </c>
      <c r="P635" s="71">
        <v>622.75</v>
      </c>
      <c r="Q635" s="71">
        <v>17490</v>
      </c>
      <c r="R635" s="71">
        <v>69.89</v>
      </c>
      <c r="S635" s="71">
        <v>6370</v>
      </c>
      <c r="T635" s="71">
        <v>19.88</v>
      </c>
    </row>
    <row r="636" spans="8:20">
      <c r="H636" s="51">
        <v>41067</v>
      </c>
      <c r="I636" s="71">
        <v>4240</v>
      </c>
      <c r="J636" s="71">
        <v>1426.2</v>
      </c>
      <c r="K636" s="71">
        <v>3330</v>
      </c>
      <c r="L636" s="71">
        <v>426.3</v>
      </c>
      <c r="M636" s="71">
        <v>2401</v>
      </c>
      <c r="N636" s="71">
        <v>594.6</v>
      </c>
      <c r="O636" s="71">
        <v>0</v>
      </c>
      <c r="P636" s="71">
        <v>638</v>
      </c>
      <c r="Q636" s="71">
        <v>17745</v>
      </c>
      <c r="R636" s="71">
        <v>73.89</v>
      </c>
      <c r="S636" s="71">
        <v>6450</v>
      </c>
      <c r="T636" s="71">
        <v>19.78</v>
      </c>
    </row>
    <row r="637" spans="8:20">
      <c r="H637" s="51">
        <v>41068</v>
      </c>
      <c r="I637" s="71">
        <v>4208</v>
      </c>
      <c r="J637" s="71">
        <v>1427.4</v>
      </c>
      <c r="K637" s="71">
        <v>3340</v>
      </c>
      <c r="L637" s="71">
        <v>429.9</v>
      </c>
      <c r="M637" s="71">
        <v>2409</v>
      </c>
      <c r="N637" s="71">
        <v>598.6</v>
      </c>
      <c r="O637" s="71">
        <v>2061</v>
      </c>
      <c r="P637" s="71">
        <v>630.6</v>
      </c>
      <c r="Q637" s="71">
        <v>17775</v>
      </c>
      <c r="R637" s="71">
        <v>72.900000000000006</v>
      </c>
      <c r="S637" s="71">
        <v>6464</v>
      </c>
      <c r="T637" s="71">
        <v>19.95</v>
      </c>
    </row>
    <row r="638" spans="8:20">
      <c r="H638" s="51">
        <v>41071</v>
      </c>
      <c r="I638" s="71">
        <v>4250</v>
      </c>
      <c r="J638" s="71">
        <v>1425.4</v>
      </c>
      <c r="K638" s="71">
        <v>3340</v>
      </c>
      <c r="L638" s="71">
        <v>427.8</v>
      </c>
      <c r="M638" s="71">
        <v>2397</v>
      </c>
      <c r="N638" s="71">
        <v>592.6</v>
      </c>
      <c r="O638" s="71">
        <v>0</v>
      </c>
      <c r="P638" s="71">
        <v>630.6</v>
      </c>
      <c r="Q638" s="71">
        <v>17830</v>
      </c>
      <c r="R638" s="71">
        <v>75.09</v>
      </c>
      <c r="S638" s="71">
        <v>6350</v>
      </c>
      <c r="T638" s="71">
        <v>20.39</v>
      </c>
    </row>
    <row r="639" spans="8:20">
      <c r="H639" s="51">
        <v>41072</v>
      </c>
      <c r="I639" s="71">
        <v>4242</v>
      </c>
      <c r="J639" s="71">
        <v>1436.2</v>
      </c>
      <c r="K639" s="71">
        <v>3340</v>
      </c>
      <c r="L639" s="71">
        <v>432.7</v>
      </c>
      <c r="M639" s="71">
        <v>2401</v>
      </c>
      <c r="N639" s="71">
        <v>582.6</v>
      </c>
      <c r="O639" s="71">
        <v>2101</v>
      </c>
      <c r="P639" s="71">
        <v>618</v>
      </c>
      <c r="Q639" s="71">
        <v>17845</v>
      </c>
      <c r="R639" s="71">
        <v>75.569999999999993</v>
      </c>
      <c r="S639" s="71">
        <v>6310</v>
      </c>
      <c r="T639" s="71">
        <v>20.309999999999999</v>
      </c>
    </row>
    <row r="640" spans="8:20">
      <c r="H640" s="51">
        <v>41073</v>
      </c>
      <c r="I640" s="71">
        <v>4240</v>
      </c>
      <c r="J640" s="71">
        <v>1408.25</v>
      </c>
      <c r="K640" s="71">
        <v>3390</v>
      </c>
      <c r="L640" s="71">
        <v>422</v>
      </c>
      <c r="M640" s="71">
        <v>2393</v>
      </c>
      <c r="N640" s="71">
        <v>592.5</v>
      </c>
      <c r="O640" s="71">
        <v>2068</v>
      </c>
      <c r="P640" s="71">
        <v>616</v>
      </c>
      <c r="Q640" s="71">
        <v>17860</v>
      </c>
      <c r="R640" s="71">
        <v>75.09</v>
      </c>
      <c r="S640" s="71">
        <v>6214</v>
      </c>
      <c r="T640" s="71">
        <v>20</v>
      </c>
    </row>
    <row r="641" spans="8:20">
      <c r="H641" s="51">
        <v>41074</v>
      </c>
      <c r="I641" s="71">
        <v>4219</v>
      </c>
      <c r="J641" s="71">
        <v>1386.4</v>
      </c>
      <c r="K641" s="71">
        <v>3340</v>
      </c>
      <c r="L641" s="71">
        <v>417.6</v>
      </c>
      <c r="M641" s="71">
        <v>2397</v>
      </c>
      <c r="N641" s="71">
        <v>601</v>
      </c>
      <c r="O641" s="71">
        <v>0</v>
      </c>
      <c r="P641" s="71">
        <v>622.4</v>
      </c>
      <c r="Q641" s="71">
        <v>18030</v>
      </c>
      <c r="R641" s="71">
        <v>78.09</v>
      </c>
      <c r="S641" s="71">
        <v>6200</v>
      </c>
      <c r="T641" s="71">
        <v>19.97</v>
      </c>
    </row>
    <row r="642" spans="8:20">
      <c r="H642" s="51">
        <v>41075</v>
      </c>
      <c r="I642" s="71">
        <v>4202</v>
      </c>
      <c r="J642" s="71">
        <v>1376</v>
      </c>
      <c r="K642" s="71">
        <v>3347</v>
      </c>
      <c r="L642" s="71">
        <v>410.6</v>
      </c>
      <c r="M642" s="71">
        <v>2398</v>
      </c>
      <c r="N642" s="71">
        <v>579.5</v>
      </c>
      <c r="O642" s="71">
        <v>0</v>
      </c>
      <c r="P642" s="71">
        <v>609.5</v>
      </c>
      <c r="Q642" s="71">
        <v>18280</v>
      </c>
      <c r="R642" s="71">
        <v>79.98</v>
      </c>
      <c r="S642" s="71">
        <v>6197</v>
      </c>
      <c r="T642" s="71">
        <v>20.77</v>
      </c>
    </row>
    <row r="643" spans="8:20">
      <c r="H643" s="51">
        <v>41078</v>
      </c>
      <c r="I643" s="71">
        <v>4204</v>
      </c>
      <c r="J643" s="71">
        <v>1387.4</v>
      </c>
      <c r="K643" s="71">
        <v>3352</v>
      </c>
      <c r="L643" s="71">
        <v>412.4</v>
      </c>
      <c r="M643" s="71">
        <v>2419</v>
      </c>
      <c r="N643" s="71">
        <v>601</v>
      </c>
      <c r="O643" s="71">
        <v>2081</v>
      </c>
      <c r="P643" s="71">
        <v>630</v>
      </c>
      <c r="Q643" s="71">
        <v>18340</v>
      </c>
      <c r="R643" s="71">
        <v>82.98</v>
      </c>
      <c r="S643" s="71">
        <v>6150</v>
      </c>
      <c r="T643" s="71">
        <v>20.83</v>
      </c>
    </row>
    <row r="644" spans="8:20">
      <c r="H644" s="51">
        <v>41079</v>
      </c>
      <c r="I644" s="71">
        <v>4204</v>
      </c>
      <c r="J644" s="71">
        <v>1435.6</v>
      </c>
      <c r="K644" s="71">
        <v>3420</v>
      </c>
      <c r="L644" s="71">
        <v>427.8</v>
      </c>
      <c r="M644" s="71">
        <v>2407</v>
      </c>
      <c r="N644" s="71">
        <v>612.5</v>
      </c>
      <c r="O644" s="71">
        <v>2080</v>
      </c>
      <c r="P644" s="71">
        <v>649.6</v>
      </c>
      <c r="Q644" s="71">
        <v>18315</v>
      </c>
      <c r="R644" s="71">
        <v>87.98</v>
      </c>
      <c r="S644" s="71">
        <v>6145</v>
      </c>
      <c r="T644" s="71">
        <v>21.47</v>
      </c>
    </row>
    <row r="645" spans="8:20">
      <c r="H645" s="51">
        <v>41080</v>
      </c>
      <c r="I645" s="71">
        <v>4204</v>
      </c>
      <c r="J645" s="71">
        <v>1444.2</v>
      </c>
      <c r="K645" s="71">
        <v>3394</v>
      </c>
      <c r="L645" s="71">
        <v>426.8</v>
      </c>
      <c r="M645" s="71">
        <v>2409</v>
      </c>
      <c r="N645" s="71">
        <v>611.4</v>
      </c>
      <c r="O645" s="71">
        <v>2075</v>
      </c>
      <c r="P645" s="71">
        <v>663</v>
      </c>
      <c r="Q645" s="71">
        <v>18380</v>
      </c>
      <c r="R645" s="71">
        <v>83.17</v>
      </c>
      <c r="S645" s="71">
        <v>6199</v>
      </c>
      <c r="T645" s="71">
        <v>21.62</v>
      </c>
    </row>
    <row r="646" spans="8:20">
      <c r="H646" s="51">
        <v>41081</v>
      </c>
      <c r="I646" s="71">
        <v>4210</v>
      </c>
      <c r="J646" s="71">
        <v>1443.6</v>
      </c>
      <c r="K646" s="71">
        <v>3456</v>
      </c>
      <c r="L646" s="71">
        <v>427.9</v>
      </c>
      <c r="M646" s="71">
        <v>2414</v>
      </c>
      <c r="N646" s="71">
        <v>587.4</v>
      </c>
      <c r="O646" s="71">
        <v>2059</v>
      </c>
      <c r="P646" s="71">
        <v>661.6</v>
      </c>
      <c r="Q646" s="71">
        <v>18050</v>
      </c>
      <c r="R646" s="71">
        <v>78.17</v>
      </c>
      <c r="S646" s="71">
        <v>6204</v>
      </c>
      <c r="T646" s="71">
        <v>21.1</v>
      </c>
    </row>
    <row r="647" spans="8:20">
      <c r="H647" s="51">
        <v>41082</v>
      </c>
      <c r="I647" s="71">
        <v>0</v>
      </c>
      <c r="J647" s="71">
        <v>1442.6</v>
      </c>
      <c r="K647" s="71">
        <v>0</v>
      </c>
      <c r="L647" s="71">
        <v>423.4</v>
      </c>
      <c r="M647" s="71">
        <v>0</v>
      </c>
      <c r="N647" s="71">
        <v>591.4</v>
      </c>
      <c r="O647" s="71">
        <v>0</v>
      </c>
      <c r="P647" s="71">
        <v>676.4</v>
      </c>
      <c r="Q647" s="71">
        <v>0</v>
      </c>
      <c r="R647" s="71">
        <v>78.17</v>
      </c>
      <c r="S647" s="71">
        <v>0</v>
      </c>
      <c r="T647" s="71">
        <v>20.36</v>
      </c>
    </row>
    <row r="648" spans="8:20">
      <c r="H648" s="51">
        <v>41085</v>
      </c>
      <c r="I648" s="71">
        <v>4359</v>
      </c>
      <c r="J648" s="71">
        <v>1478.4</v>
      </c>
      <c r="K648" s="71">
        <v>3520</v>
      </c>
      <c r="L648" s="71">
        <v>429.7</v>
      </c>
      <c r="M648" s="71">
        <v>2415</v>
      </c>
      <c r="N648" s="71">
        <v>630.6</v>
      </c>
      <c r="O648" s="71">
        <v>0</v>
      </c>
      <c r="P648" s="71">
        <v>715.4</v>
      </c>
      <c r="Q648" s="71">
        <v>18130</v>
      </c>
      <c r="R648" s="71">
        <v>70.510000000000005</v>
      </c>
      <c r="S648" s="71">
        <v>6140</v>
      </c>
      <c r="T648" s="71">
        <v>20.23</v>
      </c>
    </row>
    <row r="649" spans="8:20">
      <c r="H649" s="51">
        <v>41086</v>
      </c>
      <c r="I649" s="71">
        <v>4311</v>
      </c>
      <c r="J649" s="71">
        <v>1470.5</v>
      </c>
      <c r="K649" s="71">
        <v>3525</v>
      </c>
      <c r="L649" s="71">
        <v>427.2</v>
      </c>
      <c r="M649" s="71">
        <v>2386</v>
      </c>
      <c r="N649" s="71">
        <v>640</v>
      </c>
      <c r="O649" s="71">
        <v>2074</v>
      </c>
      <c r="P649" s="71">
        <v>729</v>
      </c>
      <c r="Q649" s="71">
        <v>18050</v>
      </c>
      <c r="R649" s="71">
        <v>68.349999999999994</v>
      </c>
      <c r="S649" s="71">
        <v>6155</v>
      </c>
      <c r="T649" s="71">
        <v>20.52</v>
      </c>
    </row>
    <row r="650" spans="8:20">
      <c r="H650" s="51">
        <v>41087</v>
      </c>
      <c r="I650" s="71">
        <v>4320</v>
      </c>
      <c r="J650" s="71">
        <v>1471</v>
      </c>
      <c r="K650" s="71">
        <v>3520</v>
      </c>
      <c r="L650" s="71">
        <v>428.5</v>
      </c>
      <c r="M650" s="71">
        <v>2363</v>
      </c>
      <c r="N650" s="71">
        <v>649.5</v>
      </c>
      <c r="O650" s="71">
        <v>0</v>
      </c>
      <c r="P650" s="71">
        <v>732</v>
      </c>
      <c r="Q650" s="71">
        <v>17985</v>
      </c>
      <c r="R650" s="71">
        <v>67.81</v>
      </c>
      <c r="S650" s="71">
        <v>6160</v>
      </c>
      <c r="T650" s="71">
        <v>21.3</v>
      </c>
    </row>
    <row r="651" spans="8:20">
      <c r="H651" s="51">
        <v>41088</v>
      </c>
      <c r="I651" s="71">
        <v>4357</v>
      </c>
      <c r="J651" s="71">
        <v>1469.2</v>
      </c>
      <c r="K651" s="71">
        <v>3550</v>
      </c>
      <c r="L651" s="71">
        <v>430.3</v>
      </c>
      <c r="M651" s="71">
        <v>2401</v>
      </c>
      <c r="N651" s="71">
        <v>646.6</v>
      </c>
      <c r="O651" s="71">
        <v>0</v>
      </c>
      <c r="P651" s="71">
        <v>726</v>
      </c>
      <c r="Q651" s="71">
        <v>18040</v>
      </c>
      <c r="R651" s="71">
        <v>69.510000000000005</v>
      </c>
      <c r="S651" s="71">
        <v>6176</v>
      </c>
      <c r="T651" s="71">
        <v>21.14</v>
      </c>
    </row>
    <row r="652" spans="8:20">
      <c r="H652" s="51">
        <v>41089</v>
      </c>
      <c r="I652" s="71">
        <v>4210</v>
      </c>
      <c r="J652" s="71">
        <v>1512.75</v>
      </c>
      <c r="K652" s="71">
        <v>3408</v>
      </c>
      <c r="L652" s="71">
        <v>436.2</v>
      </c>
      <c r="M652" s="71">
        <v>2305</v>
      </c>
      <c r="N652" s="71">
        <v>672.5</v>
      </c>
      <c r="O652" s="71">
        <v>0</v>
      </c>
      <c r="P652" s="71">
        <v>735.4</v>
      </c>
      <c r="Q652" s="71">
        <v>18130</v>
      </c>
      <c r="R652" s="71">
        <v>71.569999999999993</v>
      </c>
      <c r="S652" s="71">
        <v>6180</v>
      </c>
      <c r="T652" s="71">
        <v>21.72</v>
      </c>
    </row>
    <row r="653" spans="8:20">
      <c r="H653" s="51">
        <v>41092</v>
      </c>
      <c r="I653" s="71">
        <v>4252</v>
      </c>
      <c r="J653" s="71">
        <v>1530.4</v>
      </c>
      <c r="K653" s="71">
        <v>3260</v>
      </c>
      <c r="L653" s="71">
        <v>441.8</v>
      </c>
      <c r="M653" s="71">
        <v>2182</v>
      </c>
      <c r="N653" s="71">
        <v>691</v>
      </c>
      <c r="O653" s="71">
        <v>0</v>
      </c>
      <c r="P653" s="71">
        <v>750</v>
      </c>
      <c r="Q653" s="71">
        <v>18280</v>
      </c>
      <c r="R653" s="71">
        <v>72.3</v>
      </c>
      <c r="S653" s="71">
        <v>6190</v>
      </c>
      <c r="T653" s="71">
        <v>21.41</v>
      </c>
    </row>
    <row r="654" spans="8:20">
      <c r="H654" s="51">
        <v>41093</v>
      </c>
      <c r="I654" s="71">
        <v>4252</v>
      </c>
      <c r="J654" s="71">
        <v>1569</v>
      </c>
      <c r="K654" s="71">
        <v>3350</v>
      </c>
      <c r="L654" s="71">
        <v>453.6</v>
      </c>
      <c r="M654" s="71">
        <v>2182</v>
      </c>
      <c r="N654" s="71">
        <v>719</v>
      </c>
      <c r="O654" s="71">
        <v>0</v>
      </c>
      <c r="P654" s="71">
        <v>782.25</v>
      </c>
      <c r="Q654" s="71">
        <v>18360</v>
      </c>
      <c r="R654" s="71">
        <v>72.900000000000006</v>
      </c>
      <c r="S654" s="71">
        <v>6180</v>
      </c>
      <c r="T654" s="71">
        <v>22.01</v>
      </c>
    </row>
    <row r="655" spans="8:20">
      <c r="H655" s="51">
        <v>41094</v>
      </c>
      <c r="I655" s="71">
        <v>4252</v>
      </c>
      <c r="J655" s="71">
        <v>0</v>
      </c>
      <c r="K655" s="71">
        <v>3350</v>
      </c>
      <c r="L655" s="71">
        <v>0</v>
      </c>
      <c r="M655" s="71">
        <v>2182</v>
      </c>
      <c r="N655" s="71">
        <v>0</v>
      </c>
      <c r="O655" s="71">
        <v>0</v>
      </c>
      <c r="P655" s="71">
        <v>0</v>
      </c>
      <c r="Q655" s="71">
        <v>18270</v>
      </c>
      <c r="R655" s="71">
        <v>0</v>
      </c>
      <c r="S655" s="71">
        <v>6216</v>
      </c>
      <c r="T655" s="71">
        <v>0</v>
      </c>
    </row>
    <row r="656" spans="8:20">
      <c r="H656" s="51">
        <v>41095</v>
      </c>
      <c r="I656" s="71">
        <v>4252</v>
      </c>
      <c r="J656" s="71">
        <v>1626.5</v>
      </c>
      <c r="K656" s="71">
        <v>3551</v>
      </c>
      <c r="L656" s="71">
        <v>471.7</v>
      </c>
      <c r="M656" s="71">
        <v>2182</v>
      </c>
      <c r="N656" s="71">
        <v>758</v>
      </c>
      <c r="O656" s="71">
        <v>0</v>
      </c>
      <c r="P656" s="71">
        <v>822.5</v>
      </c>
      <c r="Q656" s="71">
        <v>18375</v>
      </c>
      <c r="R656" s="71">
        <v>70.77</v>
      </c>
      <c r="S656" s="71">
        <v>0</v>
      </c>
      <c r="T656" s="71">
        <v>21.88</v>
      </c>
    </row>
    <row r="657" spans="8:20">
      <c r="H657" s="51">
        <v>41096</v>
      </c>
      <c r="I657" s="71">
        <v>4252</v>
      </c>
      <c r="J657" s="71">
        <v>1619.75</v>
      </c>
      <c r="K657" s="71">
        <v>3551</v>
      </c>
      <c r="L657" s="71">
        <v>471.6</v>
      </c>
      <c r="M657" s="71">
        <v>2182</v>
      </c>
      <c r="N657" s="71">
        <v>755.4</v>
      </c>
      <c r="O657" s="71">
        <v>0</v>
      </c>
      <c r="P657" s="71">
        <v>791.25</v>
      </c>
      <c r="Q657" s="71">
        <v>18330</v>
      </c>
      <c r="R657" s="71">
        <v>70.53</v>
      </c>
      <c r="S657" s="71">
        <v>6202</v>
      </c>
      <c r="T657" s="71">
        <v>22.23</v>
      </c>
    </row>
    <row r="658" spans="8:20">
      <c r="H658" s="51">
        <v>41099</v>
      </c>
      <c r="I658" s="71">
        <v>4450</v>
      </c>
      <c r="J658" s="71">
        <v>1673</v>
      </c>
      <c r="K658" s="71">
        <v>3551</v>
      </c>
      <c r="L658" s="71">
        <v>485.5</v>
      </c>
      <c r="M658" s="71">
        <v>2182</v>
      </c>
      <c r="N658" s="71">
        <v>777.2</v>
      </c>
      <c r="O658" s="71">
        <v>0</v>
      </c>
      <c r="P658" s="71">
        <v>812.2</v>
      </c>
      <c r="Q658" s="71">
        <v>18350</v>
      </c>
      <c r="R658" s="71">
        <v>70.37</v>
      </c>
      <c r="S658" s="71">
        <v>6205</v>
      </c>
      <c r="T658" s="71">
        <v>22.63</v>
      </c>
    </row>
    <row r="659" spans="8:20">
      <c r="H659" s="51">
        <v>41100</v>
      </c>
      <c r="I659" s="71">
        <v>4450</v>
      </c>
      <c r="J659" s="71">
        <v>1654</v>
      </c>
      <c r="K659" s="71">
        <v>3551</v>
      </c>
      <c r="L659" s="71">
        <v>483.6</v>
      </c>
      <c r="M659" s="71">
        <v>2182</v>
      </c>
      <c r="N659" s="71">
        <v>762.4</v>
      </c>
      <c r="O659" s="71">
        <v>0</v>
      </c>
      <c r="P659" s="71">
        <v>807.2</v>
      </c>
      <c r="Q659" s="71">
        <v>18400</v>
      </c>
      <c r="R659" s="71">
        <v>70.069999999999993</v>
      </c>
      <c r="S659" s="71">
        <v>6250</v>
      </c>
      <c r="T659" s="71">
        <v>22.5</v>
      </c>
    </row>
    <row r="660" spans="8:20">
      <c r="H660" s="51">
        <v>41101</v>
      </c>
      <c r="I660" s="71">
        <v>4450</v>
      </c>
      <c r="J660" s="71">
        <v>1620.2</v>
      </c>
      <c r="K660" s="71">
        <v>3551</v>
      </c>
      <c r="L660" s="71">
        <v>475</v>
      </c>
      <c r="M660" s="71">
        <v>2182</v>
      </c>
      <c r="N660" s="71">
        <v>732.2</v>
      </c>
      <c r="O660" s="71">
        <v>0</v>
      </c>
      <c r="P660" s="71">
        <v>794</v>
      </c>
      <c r="Q660" s="71">
        <v>18355</v>
      </c>
      <c r="R660" s="71">
        <v>70.64</v>
      </c>
      <c r="S660" s="71">
        <v>6250</v>
      </c>
      <c r="T660" s="71">
        <v>22.95</v>
      </c>
    </row>
    <row r="661" spans="8:20">
      <c r="H661" s="51">
        <v>41102</v>
      </c>
      <c r="I661" s="71">
        <v>4450</v>
      </c>
      <c r="J661" s="71">
        <v>1627.4</v>
      </c>
      <c r="K661" s="71">
        <v>3551</v>
      </c>
      <c r="L661" s="71">
        <v>479.6</v>
      </c>
      <c r="M661" s="71">
        <v>2182</v>
      </c>
      <c r="N661" s="71">
        <v>780</v>
      </c>
      <c r="O661" s="71">
        <v>0</v>
      </c>
      <c r="P661" s="71">
        <v>841.4</v>
      </c>
      <c r="Q661" s="71">
        <v>18550</v>
      </c>
      <c r="R661" s="71">
        <v>69.36</v>
      </c>
      <c r="S661" s="71">
        <v>6260</v>
      </c>
      <c r="T661" s="71">
        <v>22.52</v>
      </c>
    </row>
    <row r="662" spans="8:20">
      <c r="H662" s="51">
        <v>41103</v>
      </c>
      <c r="I662" s="71">
        <v>4450</v>
      </c>
      <c r="J662" s="71">
        <v>1642</v>
      </c>
      <c r="K662" s="71">
        <v>3551</v>
      </c>
      <c r="L662" s="71">
        <v>488.9</v>
      </c>
      <c r="M662" s="71">
        <v>2182</v>
      </c>
      <c r="N662" s="71">
        <v>756</v>
      </c>
      <c r="O662" s="71">
        <v>0</v>
      </c>
      <c r="P662" s="71">
        <v>842</v>
      </c>
      <c r="Q662" s="71">
        <v>18500</v>
      </c>
      <c r="R662" s="71">
        <v>71.760000000000005</v>
      </c>
      <c r="S662" s="71">
        <v>6241</v>
      </c>
      <c r="T662" s="71">
        <v>22.71</v>
      </c>
    </row>
    <row r="663" spans="8:20">
      <c r="H663" s="51">
        <v>41106</v>
      </c>
      <c r="I663" s="71">
        <v>4678</v>
      </c>
      <c r="J663" s="71">
        <v>1630</v>
      </c>
      <c r="K663" s="71">
        <v>3921</v>
      </c>
      <c r="L663" s="71">
        <v>485.1</v>
      </c>
      <c r="M663" s="71">
        <v>2499</v>
      </c>
      <c r="N663" s="71">
        <v>779.6</v>
      </c>
      <c r="O663" s="71">
        <v>0</v>
      </c>
      <c r="P663" s="71">
        <v>887.4</v>
      </c>
      <c r="Q663" s="71">
        <v>18865</v>
      </c>
      <c r="R663" s="71">
        <v>72.3</v>
      </c>
      <c r="S663" s="71">
        <v>6044</v>
      </c>
      <c r="T663" s="71">
        <v>22.91</v>
      </c>
    </row>
    <row r="664" spans="8:20">
      <c r="H664" s="51">
        <v>41107</v>
      </c>
      <c r="I664" s="71">
        <v>4582</v>
      </c>
      <c r="J664" s="71">
        <v>1630</v>
      </c>
      <c r="K664" s="71">
        <v>4018</v>
      </c>
      <c r="L664" s="71">
        <v>489.3</v>
      </c>
      <c r="M664" s="71">
        <v>2495</v>
      </c>
      <c r="N664" s="71">
        <v>773</v>
      </c>
      <c r="O664" s="71">
        <v>0</v>
      </c>
      <c r="P664" s="71">
        <v>875.4</v>
      </c>
      <c r="Q664" s="71">
        <v>18745</v>
      </c>
      <c r="R664" s="71">
        <v>70.11</v>
      </c>
      <c r="S664" s="71">
        <v>5957</v>
      </c>
      <c r="T664" s="71">
        <v>22.82</v>
      </c>
    </row>
    <row r="665" spans="8:20">
      <c r="H665" s="51">
        <v>41108</v>
      </c>
      <c r="I665" s="71">
        <v>4562</v>
      </c>
      <c r="J665" s="71">
        <v>1672.6</v>
      </c>
      <c r="K665" s="71">
        <v>3988</v>
      </c>
      <c r="L665" s="71">
        <v>512.79999999999995</v>
      </c>
      <c r="M665" s="71">
        <v>2495</v>
      </c>
      <c r="N665" s="71">
        <v>790.4</v>
      </c>
      <c r="O665" s="71">
        <v>0</v>
      </c>
      <c r="P665" s="71">
        <v>892.4</v>
      </c>
      <c r="Q665" s="71">
        <v>18765</v>
      </c>
      <c r="R665" s="71">
        <v>71.099999999999994</v>
      </c>
      <c r="S665" s="71">
        <v>5955</v>
      </c>
      <c r="T665" s="71">
        <v>22.89</v>
      </c>
    </row>
    <row r="666" spans="8:20">
      <c r="H666" s="51">
        <v>41109</v>
      </c>
      <c r="I666" s="71">
        <v>4617</v>
      </c>
      <c r="J666" s="71">
        <v>1734.6</v>
      </c>
      <c r="K666" s="71">
        <v>4084</v>
      </c>
      <c r="L666" s="71">
        <v>533.5</v>
      </c>
      <c r="M666" s="71">
        <v>2515</v>
      </c>
      <c r="N666" s="71">
        <v>801.6</v>
      </c>
      <c r="O666" s="71">
        <v>0</v>
      </c>
      <c r="P666" s="71">
        <v>921.6</v>
      </c>
      <c r="Q666" s="71">
        <v>18830</v>
      </c>
      <c r="R666" s="71">
        <v>71.790000000000006</v>
      </c>
      <c r="S666" s="71">
        <v>5966</v>
      </c>
      <c r="T666" s="71">
        <v>23.19</v>
      </c>
    </row>
    <row r="667" spans="8:20">
      <c r="H667" s="51">
        <v>41110</v>
      </c>
      <c r="I667" s="71">
        <v>4660</v>
      </c>
      <c r="J667" s="71">
        <v>1762</v>
      </c>
      <c r="K667" s="71">
        <v>4067</v>
      </c>
      <c r="L667" s="71">
        <v>543.6</v>
      </c>
      <c r="M667" s="71">
        <v>2520</v>
      </c>
      <c r="N667" s="71">
        <v>819.4</v>
      </c>
      <c r="O667" s="71">
        <v>0</v>
      </c>
      <c r="P667" s="71">
        <v>940.2</v>
      </c>
      <c r="Q667" s="71">
        <v>18785</v>
      </c>
      <c r="R667" s="71">
        <v>72.06</v>
      </c>
      <c r="S667" s="71">
        <v>5965</v>
      </c>
      <c r="T667" s="71">
        <v>23.95</v>
      </c>
    </row>
    <row r="668" spans="8:20">
      <c r="H668" s="51">
        <v>41113</v>
      </c>
      <c r="I668" s="71">
        <v>4702</v>
      </c>
      <c r="J668" s="71">
        <v>1698.5</v>
      </c>
      <c r="K668" s="71">
        <v>4186</v>
      </c>
      <c r="L668" s="71">
        <v>523.1</v>
      </c>
      <c r="M668" s="71">
        <v>2536</v>
      </c>
      <c r="N668" s="71">
        <v>814</v>
      </c>
      <c r="O668" s="71">
        <v>0</v>
      </c>
      <c r="P668" s="71">
        <v>912.75</v>
      </c>
      <c r="Q668" s="71">
        <v>18725</v>
      </c>
      <c r="R668" s="71">
        <v>71.349999999999994</v>
      </c>
      <c r="S668" s="71">
        <v>5950</v>
      </c>
      <c r="T668" s="71">
        <v>23.71</v>
      </c>
    </row>
    <row r="669" spans="8:20">
      <c r="H669" s="51">
        <v>41114</v>
      </c>
      <c r="I669" s="71">
        <v>4531</v>
      </c>
      <c r="J669" s="71">
        <v>1651.4</v>
      </c>
      <c r="K669" s="71">
        <v>4166</v>
      </c>
      <c r="L669" s="71">
        <v>510.3</v>
      </c>
      <c r="M669" s="71">
        <v>2522</v>
      </c>
      <c r="N669" s="71">
        <v>789</v>
      </c>
      <c r="O669" s="71">
        <v>2163</v>
      </c>
      <c r="P669" s="71">
        <v>878.2</v>
      </c>
      <c r="Q669" s="71">
        <v>18755</v>
      </c>
      <c r="R669" s="71">
        <v>70.290000000000006</v>
      </c>
      <c r="S669" s="71">
        <v>5888</v>
      </c>
      <c r="T669" s="71">
        <v>23.48</v>
      </c>
    </row>
    <row r="670" spans="8:20">
      <c r="H670" s="51">
        <v>41115</v>
      </c>
      <c r="I670" s="71">
        <v>4494</v>
      </c>
      <c r="J670" s="71">
        <v>1697.4</v>
      </c>
      <c r="K670" s="71">
        <v>4190</v>
      </c>
      <c r="L670" s="71">
        <v>529.79999999999995</v>
      </c>
      <c r="M670" s="71">
        <v>2520</v>
      </c>
      <c r="N670" s="71">
        <v>796.4</v>
      </c>
      <c r="O670" s="71">
        <v>2160</v>
      </c>
      <c r="P670" s="71">
        <v>905.2</v>
      </c>
      <c r="Q670" s="71">
        <v>18590</v>
      </c>
      <c r="R670" s="71">
        <v>69.099999999999994</v>
      </c>
      <c r="S670" s="71">
        <v>5864</v>
      </c>
      <c r="T670" s="71">
        <v>23.4</v>
      </c>
    </row>
    <row r="671" spans="8:20">
      <c r="H671" s="51">
        <v>41116</v>
      </c>
      <c r="I671" s="71">
        <v>4513</v>
      </c>
      <c r="J671" s="71">
        <v>1665</v>
      </c>
      <c r="K671" s="71">
        <v>4188</v>
      </c>
      <c r="L671" s="71">
        <v>521</v>
      </c>
      <c r="M671" s="71">
        <v>2518</v>
      </c>
      <c r="N671" s="71">
        <v>781.4</v>
      </c>
      <c r="O671" s="71">
        <v>2163</v>
      </c>
      <c r="P671" s="71">
        <v>885</v>
      </c>
      <c r="Q671" s="71">
        <v>18550</v>
      </c>
      <c r="R671" s="71">
        <v>70.680000000000007</v>
      </c>
      <c r="S671" s="71">
        <v>5713</v>
      </c>
      <c r="T671" s="71">
        <v>22.42</v>
      </c>
    </row>
    <row r="672" spans="8:20">
      <c r="H672" s="51">
        <v>41117</v>
      </c>
      <c r="I672" s="71">
        <v>4542</v>
      </c>
      <c r="J672" s="71">
        <v>1684.25</v>
      </c>
      <c r="K672" s="71">
        <v>4037</v>
      </c>
      <c r="L672" s="71">
        <v>527.70000000000005</v>
      </c>
      <c r="M672" s="71">
        <v>2506</v>
      </c>
      <c r="N672" s="71">
        <v>798.5</v>
      </c>
      <c r="O672" s="71">
        <v>2170</v>
      </c>
      <c r="P672" s="71">
        <v>898</v>
      </c>
      <c r="Q672" s="71">
        <v>18545</v>
      </c>
      <c r="R672" s="71">
        <v>70.73</v>
      </c>
      <c r="S672" s="71">
        <v>5663</v>
      </c>
      <c r="T672" s="71">
        <v>22.5</v>
      </c>
    </row>
    <row r="673" spans="8:20">
      <c r="H673" s="51">
        <v>41120</v>
      </c>
      <c r="I673" s="71">
        <v>4655</v>
      </c>
      <c r="J673" s="71">
        <v>1725.6</v>
      </c>
      <c r="K673" s="71">
        <v>4229</v>
      </c>
      <c r="L673" s="71">
        <v>545.70000000000005</v>
      </c>
      <c r="M673" s="71">
        <v>2515</v>
      </c>
      <c r="N673" s="71">
        <v>820.4</v>
      </c>
      <c r="O673" s="71">
        <v>2178</v>
      </c>
      <c r="P673" s="71">
        <v>917.4</v>
      </c>
      <c r="Q673" s="71">
        <v>18255</v>
      </c>
      <c r="R673" s="71">
        <v>70.62</v>
      </c>
      <c r="S673" s="71">
        <v>5630</v>
      </c>
      <c r="T673" s="71">
        <v>22.88</v>
      </c>
    </row>
    <row r="674" spans="8:20">
      <c r="H674" s="51">
        <v>41121</v>
      </c>
      <c r="I674" s="71">
        <v>4651</v>
      </c>
      <c r="J674" s="71">
        <v>1721</v>
      </c>
      <c r="K674" s="71">
        <v>4172</v>
      </c>
      <c r="L674" s="71">
        <v>484</v>
      </c>
      <c r="M674" s="71">
        <v>2513</v>
      </c>
      <c r="N674" s="71">
        <v>806.5</v>
      </c>
      <c r="O674" s="71">
        <v>2176</v>
      </c>
      <c r="P674" s="71">
        <v>888.25</v>
      </c>
      <c r="Q674" s="71">
        <v>18370</v>
      </c>
      <c r="R674" s="71">
        <v>70.58</v>
      </c>
      <c r="S674" s="71">
        <v>5640</v>
      </c>
      <c r="T674" s="71">
        <v>22.65</v>
      </c>
    </row>
    <row r="675" spans="8:20">
      <c r="H675" s="51">
        <v>41122</v>
      </c>
      <c r="I675" s="71">
        <v>4629</v>
      </c>
      <c r="J675" s="71">
        <v>1682.25</v>
      </c>
      <c r="K675" s="71">
        <v>4172</v>
      </c>
      <c r="L675" s="71">
        <v>537.20000000000005</v>
      </c>
      <c r="M675" s="71">
        <v>2517</v>
      </c>
      <c r="N675" s="71">
        <v>800.5</v>
      </c>
      <c r="O675" s="71">
        <v>2183</v>
      </c>
      <c r="P675" s="71">
        <v>879.5</v>
      </c>
      <c r="Q675" s="71">
        <v>18330</v>
      </c>
      <c r="R675" s="71">
        <v>70.06</v>
      </c>
      <c r="S675" s="71">
        <v>5667</v>
      </c>
      <c r="T675" s="71">
        <v>22.48</v>
      </c>
    </row>
    <row r="676" spans="8:20">
      <c r="H676" s="51">
        <v>41123</v>
      </c>
      <c r="I676" s="71">
        <v>4699</v>
      </c>
      <c r="J676" s="71">
        <v>1661.4</v>
      </c>
      <c r="K676" s="71">
        <v>4172</v>
      </c>
      <c r="L676" s="71">
        <v>528</v>
      </c>
      <c r="M676" s="71">
        <v>2510</v>
      </c>
      <c r="N676" s="71">
        <v>801.2</v>
      </c>
      <c r="O676" s="71">
        <v>2181</v>
      </c>
      <c r="P676" s="71">
        <v>874.4</v>
      </c>
      <c r="Q676" s="71">
        <v>18305</v>
      </c>
      <c r="R676" s="71">
        <v>70.44</v>
      </c>
      <c r="S676" s="71">
        <v>5620</v>
      </c>
      <c r="T676" s="71">
        <v>21.95</v>
      </c>
    </row>
    <row r="677" spans="8:20">
      <c r="H677" s="51">
        <v>41124</v>
      </c>
      <c r="I677" s="71">
        <v>4675</v>
      </c>
      <c r="J677" s="71">
        <v>1656.25</v>
      </c>
      <c r="K677" s="71">
        <v>4172</v>
      </c>
      <c r="L677" s="71">
        <v>531.5</v>
      </c>
      <c r="M677" s="71">
        <v>2520</v>
      </c>
      <c r="N677" s="71">
        <v>810</v>
      </c>
      <c r="O677" s="71">
        <v>2178</v>
      </c>
      <c r="P677" s="71">
        <v>891.25</v>
      </c>
      <c r="Q677" s="71">
        <v>18250</v>
      </c>
      <c r="R677" s="71">
        <v>73.22</v>
      </c>
      <c r="S677" s="71">
        <v>5613</v>
      </c>
      <c r="T677" s="71">
        <v>21.96</v>
      </c>
    </row>
    <row r="678" spans="8:20">
      <c r="H678" s="51">
        <v>41127</v>
      </c>
      <c r="I678" s="71">
        <v>4630</v>
      </c>
      <c r="J678" s="71">
        <v>1607.5</v>
      </c>
      <c r="K678" s="71">
        <v>4172</v>
      </c>
      <c r="L678" s="71">
        <v>518.20000000000005</v>
      </c>
      <c r="M678" s="71">
        <v>2515</v>
      </c>
      <c r="N678" s="71">
        <v>803</v>
      </c>
      <c r="O678" s="71">
        <v>2182</v>
      </c>
      <c r="P678" s="71">
        <v>893.25</v>
      </c>
      <c r="Q678" s="71">
        <v>18460</v>
      </c>
      <c r="R678" s="71">
        <v>75.12</v>
      </c>
      <c r="S678" s="71">
        <v>5637</v>
      </c>
      <c r="T678" s="71">
        <v>21.73</v>
      </c>
    </row>
    <row r="679" spans="8:20">
      <c r="H679" s="51">
        <v>41128</v>
      </c>
      <c r="I679" s="71">
        <v>4642</v>
      </c>
      <c r="J679" s="71">
        <v>1605.25</v>
      </c>
      <c r="K679" s="71">
        <v>4172</v>
      </c>
      <c r="L679" s="71">
        <v>463.7</v>
      </c>
      <c r="M679" s="71">
        <v>2513</v>
      </c>
      <c r="N679" s="71">
        <v>796</v>
      </c>
      <c r="O679" s="71">
        <v>2186</v>
      </c>
      <c r="P679" s="71">
        <v>889</v>
      </c>
      <c r="Q679" s="71">
        <v>18675</v>
      </c>
      <c r="R679" s="71">
        <v>74.959999999999994</v>
      </c>
      <c r="S679" s="71">
        <v>5596</v>
      </c>
      <c r="T679" s="71">
        <v>21.41</v>
      </c>
    </row>
    <row r="680" spans="8:20">
      <c r="H680" s="51">
        <v>41129</v>
      </c>
      <c r="I680" s="71">
        <v>4569</v>
      </c>
      <c r="J680" s="71">
        <v>1620</v>
      </c>
      <c r="K680" s="71">
        <v>4172</v>
      </c>
      <c r="L680" s="71">
        <v>517.29999999999995</v>
      </c>
      <c r="M680" s="71">
        <v>2514</v>
      </c>
      <c r="N680" s="71">
        <v>809.4</v>
      </c>
      <c r="O680" s="71">
        <v>2182</v>
      </c>
      <c r="P680" s="71">
        <v>895</v>
      </c>
      <c r="Q680" s="71">
        <v>18545</v>
      </c>
      <c r="R680" s="71">
        <v>75.5</v>
      </c>
      <c r="S680" s="71">
        <v>5618</v>
      </c>
      <c r="T680" s="71">
        <v>21.15</v>
      </c>
    </row>
    <row r="681" spans="8:20">
      <c r="H681" s="51">
        <v>41130</v>
      </c>
      <c r="I681" s="71">
        <v>4597</v>
      </c>
      <c r="J681" s="71">
        <v>1692</v>
      </c>
      <c r="K681" s="71">
        <v>4172</v>
      </c>
      <c r="L681" s="71">
        <v>540.29999999999995</v>
      </c>
      <c r="M681" s="71">
        <v>2506</v>
      </c>
      <c r="N681" s="71">
        <v>825</v>
      </c>
      <c r="O681" s="71">
        <v>2182</v>
      </c>
      <c r="P681" s="71">
        <v>913</v>
      </c>
      <c r="Q681" s="71">
        <v>18665</v>
      </c>
      <c r="R681" s="71">
        <v>75.59</v>
      </c>
      <c r="S681" s="71">
        <v>5733</v>
      </c>
      <c r="T681" s="71">
        <v>20.92</v>
      </c>
    </row>
    <row r="682" spans="8:20">
      <c r="H682" s="51">
        <v>41131</v>
      </c>
      <c r="I682" s="71">
        <v>4623</v>
      </c>
      <c r="J682" s="71">
        <v>1709.5</v>
      </c>
      <c r="K682" s="71">
        <v>4172</v>
      </c>
      <c r="L682" s="71">
        <v>544.5</v>
      </c>
      <c r="M682" s="71">
        <v>2509</v>
      </c>
      <c r="N682" s="71">
        <v>800</v>
      </c>
      <c r="O682" s="71">
        <v>2180</v>
      </c>
      <c r="P682" s="71">
        <v>885.25</v>
      </c>
      <c r="Q682" s="71">
        <v>18675</v>
      </c>
      <c r="R682" s="71">
        <v>72.900000000000006</v>
      </c>
      <c r="S682" s="71">
        <v>5722</v>
      </c>
      <c r="T682" s="71">
        <v>20.88</v>
      </c>
    </row>
    <row r="683" spans="8:20">
      <c r="H683" s="51">
        <v>41134</v>
      </c>
      <c r="I683" s="71">
        <v>4595</v>
      </c>
      <c r="J683" s="71">
        <v>1663.5</v>
      </c>
      <c r="K683" s="71">
        <v>4172</v>
      </c>
      <c r="L683" s="71">
        <v>470.1</v>
      </c>
      <c r="M683" s="71">
        <v>2513</v>
      </c>
      <c r="N683" s="71">
        <v>782.75</v>
      </c>
      <c r="O683" s="71">
        <v>2183</v>
      </c>
      <c r="P683" s="71">
        <v>856.75</v>
      </c>
      <c r="Q683" s="71">
        <v>18505</v>
      </c>
      <c r="R683" s="71">
        <v>71.3</v>
      </c>
      <c r="S683" s="71">
        <v>5644</v>
      </c>
      <c r="T683" s="71">
        <v>20.52</v>
      </c>
    </row>
    <row r="684" spans="8:20">
      <c r="H684" s="51">
        <v>41135</v>
      </c>
      <c r="I684" s="71">
        <v>4573</v>
      </c>
      <c r="J684" s="71">
        <v>1680</v>
      </c>
      <c r="K684" s="71">
        <v>4172</v>
      </c>
      <c r="L684" s="71">
        <v>470</v>
      </c>
      <c r="M684" s="71">
        <v>2520</v>
      </c>
      <c r="N684" s="71">
        <v>779.75</v>
      </c>
      <c r="O684" s="71">
        <v>2180</v>
      </c>
      <c r="P684" s="71">
        <v>839.75</v>
      </c>
      <c r="Q684" s="71">
        <v>18520</v>
      </c>
      <c r="R684" s="71">
        <v>71.59</v>
      </c>
      <c r="S684" s="71">
        <v>5593</v>
      </c>
      <c r="T684" s="71">
        <v>20.260000000000002</v>
      </c>
    </row>
    <row r="685" spans="8:20">
      <c r="H685" s="51">
        <v>41136</v>
      </c>
      <c r="I685" s="71">
        <v>4605</v>
      </c>
      <c r="J685" s="71">
        <v>0</v>
      </c>
      <c r="K685" s="71">
        <v>4197</v>
      </c>
      <c r="L685" s="71">
        <v>0</v>
      </c>
      <c r="M685" s="71">
        <v>2531</v>
      </c>
      <c r="N685" s="71">
        <v>794</v>
      </c>
      <c r="O685" s="71">
        <v>2185</v>
      </c>
      <c r="P685" s="71">
        <v>846.75</v>
      </c>
      <c r="Q685" s="71">
        <v>18650</v>
      </c>
      <c r="R685" s="71">
        <v>72.709999999999994</v>
      </c>
      <c r="S685" s="71">
        <v>5821</v>
      </c>
      <c r="T685" s="71">
        <v>20.329999999999998</v>
      </c>
    </row>
    <row r="686" spans="8:20">
      <c r="H686" s="51">
        <v>41137</v>
      </c>
      <c r="I686" s="71">
        <v>4600</v>
      </c>
      <c r="J686" s="71">
        <v>1656.25</v>
      </c>
      <c r="K686" s="71">
        <v>4194</v>
      </c>
      <c r="L686" s="71">
        <v>479.2</v>
      </c>
      <c r="M686" s="71">
        <v>2526</v>
      </c>
      <c r="N686" s="71">
        <v>797.75</v>
      </c>
      <c r="O686" s="71">
        <v>2180</v>
      </c>
      <c r="P686" s="71">
        <v>861.75</v>
      </c>
      <c r="Q686" s="71">
        <v>18680</v>
      </c>
      <c r="R686" s="71">
        <v>72.37</v>
      </c>
      <c r="S686" s="71">
        <v>5999</v>
      </c>
      <c r="T686" s="71">
        <v>20.170000000000002</v>
      </c>
    </row>
    <row r="687" spans="8:20">
      <c r="H687" s="51">
        <v>41138</v>
      </c>
      <c r="I687" s="71">
        <v>4595</v>
      </c>
      <c r="J687" s="71">
        <v>1671</v>
      </c>
      <c r="K687" s="71">
        <v>4203</v>
      </c>
      <c r="L687" s="71">
        <v>520.1</v>
      </c>
      <c r="M687" s="71">
        <v>2527</v>
      </c>
      <c r="N687" s="71">
        <v>798.5</v>
      </c>
      <c r="O687" s="71">
        <v>2183</v>
      </c>
      <c r="P687" s="71">
        <v>874.5</v>
      </c>
      <c r="Q687" s="71">
        <v>18655</v>
      </c>
      <c r="R687" s="71">
        <v>72.66</v>
      </c>
      <c r="S687" s="71">
        <v>5870</v>
      </c>
      <c r="T687" s="71">
        <v>20.149999999999999</v>
      </c>
    </row>
    <row r="688" spans="8:20">
      <c r="H688" s="51">
        <v>41141</v>
      </c>
      <c r="I688" s="71">
        <v>4642</v>
      </c>
      <c r="J688" s="71">
        <v>1699.6</v>
      </c>
      <c r="K688" s="71">
        <v>4254</v>
      </c>
      <c r="L688" s="71">
        <v>530</v>
      </c>
      <c r="M688" s="71">
        <v>2520</v>
      </c>
      <c r="N688" s="71">
        <v>815.6</v>
      </c>
      <c r="O688" s="71">
        <v>2196</v>
      </c>
      <c r="P688" s="71">
        <v>880.4</v>
      </c>
      <c r="Q688" s="71">
        <v>18705</v>
      </c>
      <c r="R688" s="71">
        <v>74.17</v>
      </c>
      <c r="S688" s="71">
        <v>5939</v>
      </c>
      <c r="T688" s="71">
        <v>20.47</v>
      </c>
    </row>
    <row r="689" spans="8:20">
      <c r="H689" s="51">
        <v>41142</v>
      </c>
      <c r="I689" s="71">
        <v>4707</v>
      </c>
      <c r="J689" s="71">
        <v>1751</v>
      </c>
      <c r="K689" s="71">
        <v>4367</v>
      </c>
      <c r="L689" s="71">
        <v>542.79999999999995</v>
      </c>
      <c r="M689" s="71">
        <v>2515</v>
      </c>
      <c r="N689" s="71">
        <v>831</v>
      </c>
      <c r="O689" s="71">
        <v>2199</v>
      </c>
      <c r="P689" s="71">
        <v>899.6</v>
      </c>
      <c r="Q689" s="71">
        <v>18750</v>
      </c>
      <c r="R689" s="71">
        <v>76.45</v>
      </c>
      <c r="S689" s="71">
        <v>5970</v>
      </c>
      <c r="T689" s="71">
        <v>19.809999999999999</v>
      </c>
    </row>
    <row r="690" spans="8:20">
      <c r="H690" s="51">
        <v>41143</v>
      </c>
      <c r="I690" s="71">
        <v>4749</v>
      </c>
      <c r="J690" s="71">
        <v>1740.4</v>
      </c>
      <c r="K690" s="71">
        <v>4410</v>
      </c>
      <c r="L690" s="71">
        <v>533.20000000000005</v>
      </c>
      <c r="M690" s="71">
        <v>2511</v>
      </c>
      <c r="N690" s="71">
        <v>827.6</v>
      </c>
      <c r="O690" s="71">
        <v>2188</v>
      </c>
      <c r="P690" s="71">
        <v>894.4</v>
      </c>
      <c r="Q690" s="71">
        <v>18815</v>
      </c>
      <c r="R690" s="71">
        <v>76.069999999999993</v>
      </c>
      <c r="S690" s="71">
        <v>5954</v>
      </c>
      <c r="T690" s="71">
        <v>19.899999999999999</v>
      </c>
    </row>
    <row r="691" spans="8:20">
      <c r="H691" s="51">
        <v>41144</v>
      </c>
      <c r="I691" s="71">
        <v>4749</v>
      </c>
      <c r="J691" s="71">
        <v>1727.25</v>
      </c>
      <c r="K691" s="71">
        <v>4421</v>
      </c>
      <c r="L691" s="71">
        <v>506.2</v>
      </c>
      <c r="M691" s="71">
        <v>2497</v>
      </c>
      <c r="N691" s="71">
        <v>811.6</v>
      </c>
      <c r="O691" s="71">
        <v>2201</v>
      </c>
      <c r="P691" s="71">
        <v>874.5</v>
      </c>
      <c r="Q691" s="71">
        <v>18765</v>
      </c>
      <c r="R691" s="71">
        <v>75.900000000000006</v>
      </c>
      <c r="S691" s="71">
        <v>5915</v>
      </c>
      <c r="T691" s="71">
        <v>19.71</v>
      </c>
    </row>
    <row r="692" spans="8:20">
      <c r="H692" s="51">
        <v>41145</v>
      </c>
      <c r="I692" s="71">
        <v>4800</v>
      </c>
      <c r="J692" s="71">
        <v>1740</v>
      </c>
      <c r="K692" s="71">
        <v>4458</v>
      </c>
      <c r="L692" s="71">
        <v>533.79999999999995</v>
      </c>
      <c r="M692" s="71">
        <v>2490</v>
      </c>
      <c r="N692" s="71">
        <v>804</v>
      </c>
      <c r="O692" s="71">
        <v>2205</v>
      </c>
      <c r="P692" s="71">
        <v>869</v>
      </c>
      <c r="Q692" s="71">
        <v>18690</v>
      </c>
      <c r="R692" s="71">
        <v>74.45</v>
      </c>
      <c r="S692" s="71">
        <v>5889</v>
      </c>
      <c r="T692" s="71">
        <v>19.72</v>
      </c>
    </row>
    <row r="693" spans="8:20">
      <c r="H693" s="51">
        <v>41148</v>
      </c>
      <c r="I693" s="71">
        <v>4865</v>
      </c>
      <c r="J693" s="71">
        <v>1726.6</v>
      </c>
      <c r="K693" s="71">
        <v>4483</v>
      </c>
      <c r="L693" s="71">
        <v>528.4</v>
      </c>
      <c r="M693" s="71">
        <v>2490</v>
      </c>
      <c r="N693" s="71">
        <v>795.6</v>
      </c>
      <c r="O693" s="71">
        <v>2204</v>
      </c>
      <c r="P693" s="71">
        <v>861.6</v>
      </c>
      <c r="Q693" s="71">
        <v>18610</v>
      </c>
      <c r="R693" s="71">
        <v>75.33</v>
      </c>
      <c r="S693" s="71">
        <v>5915</v>
      </c>
      <c r="T693" s="71">
        <v>19.59</v>
      </c>
    </row>
    <row r="694" spans="8:20">
      <c r="H694" s="51">
        <v>41149</v>
      </c>
      <c r="I694" s="71">
        <v>4806</v>
      </c>
      <c r="J694" s="71">
        <v>1732.4</v>
      </c>
      <c r="K694" s="71">
        <v>4471</v>
      </c>
      <c r="L694" s="71">
        <v>533.20000000000005</v>
      </c>
      <c r="M694" s="71">
        <v>2484</v>
      </c>
      <c r="N694" s="71">
        <v>791.4</v>
      </c>
      <c r="O694" s="71">
        <v>2202</v>
      </c>
      <c r="P694" s="71">
        <v>856.6</v>
      </c>
      <c r="Q694" s="71">
        <v>18690</v>
      </c>
      <c r="R694" s="71">
        <v>74.790000000000006</v>
      </c>
      <c r="S694" s="71">
        <v>5837</v>
      </c>
      <c r="T694" s="71">
        <v>20.16</v>
      </c>
    </row>
    <row r="695" spans="8:20">
      <c r="H695" s="51">
        <v>41150</v>
      </c>
      <c r="I695" s="71">
        <v>4812</v>
      </c>
      <c r="J695" s="71">
        <v>1757.6</v>
      </c>
      <c r="K695" s="71">
        <v>4544</v>
      </c>
      <c r="L695" s="71">
        <v>539.29999999999995</v>
      </c>
      <c r="M695" s="71">
        <v>2490</v>
      </c>
      <c r="N695" s="71">
        <v>811</v>
      </c>
      <c r="O695" s="71">
        <v>2193</v>
      </c>
      <c r="P695" s="71">
        <v>884.4</v>
      </c>
      <c r="Q695" s="71">
        <v>18680</v>
      </c>
      <c r="R695" s="71">
        <v>75.83</v>
      </c>
      <c r="S695" s="71">
        <v>5741</v>
      </c>
      <c r="T695" s="71">
        <v>19.690000000000001</v>
      </c>
    </row>
    <row r="696" spans="8:20">
      <c r="H696" s="51">
        <v>41151</v>
      </c>
      <c r="I696" s="71">
        <v>4860</v>
      </c>
      <c r="J696" s="71">
        <v>1769.2</v>
      </c>
      <c r="K696" s="71">
        <v>4591</v>
      </c>
      <c r="L696" s="71">
        <v>547.5</v>
      </c>
      <c r="M696" s="71">
        <v>2486</v>
      </c>
      <c r="N696" s="71">
        <v>813.4</v>
      </c>
      <c r="O696" s="71">
        <v>2269</v>
      </c>
      <c r="P696" s="71">
        <v>888.6</v>
      </c>
      <c r="Q696" s="71">
        <v>18725</v>
      </c>
      <c r="R696" s="71">
        <v>76.150000000000006</v>
      </c>
      <c r="S696" s="71">
        <v>5832</v>
      </c>
      <c r="T696" s="71">
        <v>19.809999999999999</v>
      </c>
    </row>
    <row r="697" spans="8:20">
      <c r="H697" s="51">
        <v>41152</v>
      </c>
      <c r="I697" s="71">
        <v>4858</v>
      </c>
      <c r="J697" s="71">
        <v>1765.4</v>
      </c>
      <c r="K697" s="71">
        <v>4591</v>
      </c>
      <c r="L697" s="71">
        <v>546.6</v>
      </c>
      <c r="M697" s="71">
        <v>2494</v>
      </c>
      <c r="N697" s="71">
        <v>801.4</v>
      </c>
      <c r="O697" s="71">
        <v>2250</v>
      </c>
      <c r="P697" s="71">
        <v>872</v>
      </c>
      <c r="Q697" s="71">
        <v>18675</v>
      </c>
      <c r="R697" s="71">
        <v>76.48</v>
      </c>
      <c r="S697" s="71">
        <v>5920</v>
      </c>
      <c r="T697" s="71">
        <v>19.77</v>
      </c>
    </row>
    <row r="698" spans="8:20">
      <c r="H698" s="51">
        <v>41155</v>
      </c>
      <c r="I698" s="71">
        <v>4839</v>
      </c>
      <c r="J698" s="71">
        <v>0</v>
      </c>
      <c r="K698" s="71">
        <v>4634</v>
      </c>
      <c r="L698" s="71">
        <v>0</v>
      </c>
      <c r="M698" s="71">
        <v>2489</v>
      </c>
      <c r="N698" s="71">
        <v>0</v>
      </c>
      <c r="O698" s="71">
        <v>0</v>
      </c>
      <c r="P698" s="71">
        <v>0</v>
      </c>
      <c r="Q698" s="71">
        <v>18795</v>
      </c>
      <c r="R698" s="71">
        <v>0</v>
      </c>
      <c r="S698" s="71">
        <v>5860</v>
      </c>
      <c r="T698" s="71">
        <v>0</v>
      </c>
    </row>
    <row r="699" spans="8:20">
      <c r="H699" s="51">
        <v>41156</v>
      </c>
      <c r="I699" s="71">
        <v>4839</v>
      </c>
      <c r="J699" s="71">
        <v>1766.2</v>
      </c>
      <c r="K699" s="71">
        <v>4638</v>
      </c>
      <c r="L699" s="71">
        <v>540.20000000000005</v>
      </c>
      <c r="M699" s="71">
        <v>2485</v>
      </c>
      <c r="N699" s="71">
        <v>802</v>
      </c>
      <c r="O699" s="71">
        <v>0</v>
      </c>
      <c r="P699" s="71">
        <v>859</v>
      </c>
      <c r="Q699" s="71">
        <v>18670</v>
      </c>
      <c r="R699" s="71">
        <v>75.03</v>
      </c>
      <c r="S699" s="71">
        <v>5887</v>
      </c>
      <c r="T699" s="71">
        <v>19.399999999999999</v>
      </c>
    </row>
    <row r="700" spans="8:20">
      <c r="H700" s="51">
        <v>41157</v>
      </c>
      <c r="I700" s="71">
        <v>4950</v>
      </c>
      <c r="J700" s="71">
        <v>1751</v>
      </c>
      <c r="K700" s="71">
        <v>4620</v>
      </c>
      <c r="L700" s="71">
        <v>535.70000000000005</v>
      </c>
      <c r="M700" s="71">
        <v>2484</v>
      </c>
      <c r="N700" s="71">
        <v>791.4</v>
      </c>
      <c r="O700" s="71">
        <v>0</v>
      </c>
      <c r="P700" s="71">
        <v>850</v>
      </c>
      <c r="Q700" s="71">
        <v>18690</v>
      </c>
      <c r="R700" s="71">
        <v>74.89</v>
      </c>
      <c r="S700" s="71">
        <v>5900</v>
      </c>
      <c r="T700" s="71">
        <v>19.25</v>
      </c>
    </row>
    <row r="701" spans="8:20">
      <c r="H701" s="51">
        <v>41158</v>
      </c>
      <c r="I701" s="71">
        <v>4811</v>
      </c>
      <c r="J701" s="71">
        <v>1750.4</v>
      </c>
      <c r="K701" s="71">
        <v>4580</v>
      </c>
      <c r="L701" s="71">
        <v>531.5</v>
      </c>
      <c r="M701" s="71">
        <v>2490</v>
      </c>
      <c r="N701" s="71">
        <v>796.6</v>
      </c>
      <c r="O701" s="71">
        <v>0</v>
      </c>
      <c r="P701" s="71">
        <v>870.4</v>
      </c>
      <c r="Q701" s="71">
        <v>18645</v>
      </c>
      <c r="R701" s="71">
        <v>75.59</v>
      </c>
      <c r="S701" s="71">
        <v>5930</v>
      </c>
      <c r="T701" s="71">
        <v>18.89</v>
      </c>
    </row>
    <row r="702" spans="8:20">
      <c r="H702" s="51">
        <v>41159</v>
      </c>
      <c r="I702" s="71">
        <v>4811</v>
      </c>
      <c r="J702" s="71">
        <v>1731.75</v>
      </c>
      <c r="K702" s="71">
        <v>4570</v>
      </c>
      <c r="L702" s="71">
        <v>526.70000000000005</v>
      </c>
      <c r="M702" s="71">
        <v>2488</v>
      </c>
      <c r="N702" s="71">
        <v>795</v>
      </c>
      <c r="O702" s="71">
        <v>0</v>
      </c>
      <c r="P702" s="71">
        <v>884.75</v>
      </c>
      <c r="Q702" s="71">
        <v>18660</v>
      </c>
      <c r="R702" s="71">
        <v>75.72</v>
      </c>
      <c r="S702" s="71">
        <v>5930</v>
      </c>
      <c r="T702" s="71">
        <v>19.39</v>
      </c>
    </row>
    <row r="703" spans="8:20">
      <c r="H703" s="51">
        <v>41162</v>
      </c>
      <c r="I703" s="71">
        <v>4811</v>
      </c>
      <c r="J703" s="71">
        <v>1725.6</v>
      </c>
      <c r="K703" s="71">
        <v>4550</v>
      </c>
      <c r="L703" s="71">
        <v>529.9</v>
      </c>
      <c r="M703" s="71">
        <v>2488</v>
      </c>
      <c r="N703" s="71">
        <v>782</v>
      </c>
      <c r="O703" s="71">
        <v>0</v>
      </c>
      <c r="P703" s="71">
        <v>871.6</v>
      </c>
      <c r="Q703" s="71">
        <v>18670</v>
      </c>
      <c r="R703" s="71">
        <v>74.98</v>
      </c>
      <c r="S703" s="71">
        <v>5915</v>
      </c>
      <c r="T703" s="71">
        <v>19.440000000000001</v>
      </c>
    </row>
    <row r="704" spans="8:20">
      <c r="H704" s="51">
        <v>41163</v>
      </c>
      <c r="I704" s="71">
        <v>4811</v>
      </c>
      <c r="J704" s="71">
        <v>1699.6</v>
      </c>
      <c r="K704" s="71">
        <v>4520</v>
      </c>
      <c r="L704" s="71">
        <v>524.4</v>
      </c>
      <c r="M704" s="71">
        <v>2488</v>
      </c>
      <c r="N704" s="71">
        <v>781.4</v>
      </c>
      <c r="O704" s="71">
        <v>0</v>
      </c>
      <c r="P704" s="71">
        <v>863</v>
      </c>
      <c r="Q704" s="71">
        <v>18695</v>
      </c>
      <c r="R704" s="71">
        <v>74.28</v>
      </c>
      <c r="S704" s="71">
        <v>5908</v>
      </c>
      <c r="T704" s="71">
        <v>19.43</v>
      </c>
    </row>
    <row r="705" spans="8:20">
      <c r="H705" s="51">
        <v>41164</v>
      </c>
      <c r="I705" s="71">
        <v>4811</v>
      </c>
      <c r="J705" s="71">
        <v>1740.6</v>
      </c>
      <c r="K705" s="71">
        <v>4480</v>
      </c>
      <c r="L705" s="71">
        <v>535.4</v>
      </c>
      <c r="M705" s="71">
        <v>2488</v>
      </c>
      <c r="N705" s="71">
        <v>771</v>
      </c>
      <c r="O705" s="71">
        <v>0</v>
      </c>
      <c r="P705" s="71">
        <v>867</v>
      </c>
      <c r="Q705" s="71">
        <v>18700</v>
      </c>
      <c r="R705" s="71">
        <v>72.83</v>
      </c>
      <c r="S705" s="71">
        <v>5904</v>
      </c>
      <c r="T705" s="71">
        <v>19.670000000000002</v>
      </c>
    </row>
    <row r="706" spans="8:20">
      <c r="H706" s="51">
        <v>41165</v>
      </c>
      <c r="I706" s="71">
        <v>4811</v>
      </c>
      <c r="J706" s="71">
        <v>1743</v>
      </c>
      <c r="K706" s="71">
        <v>4552</v>
      </c>
      <c r="L706" s="71">
        <v>534.4</v>
      </c>
      <c r="M706" s="71">
        <v>2488</v>
      </c>
      <c r="N706" s="71">
        <v>775</v>
      </c>
      <c r="O706" s="71">
        <v>0</v>
      </c>
      <c r="P706" s="71">
        <v>875.6</v>
      </c>
      <c r="Q706" s="71">
        <v>18620</v>
      </c>
      <c r="R706" s="71">
        <v>72.95</v>
      </c>
      <c r="S706" s="71">
        <v>5759</v>
      </c>
      <c r="T706" s="71">
        <v>19.670000000000002</v>
      </c>
    </row>
    <row r="707" spans="8:20">
      <c r="H707" s="51">
        <v>41166</v>
      </c>
      <c r="I707" s="71">
        <v>4811</v>
      </c>
      <c r="J707" s="71">
        <v>1736.5</v>
      </c>
      <c r="K707" s="71">
        <v>4500</v>
      </c>
      <c r="L707" s="71">
        <v>534</v>
      </c>
      <c r="M707" s="71">
        <v>2488</v>
      </c>
      <c r="N707" s="71">
        <v>777.5</v>
      </c>
      <c r="O707" s="71">
        <v>0</v>
      </c>
      <c r="P707" s="71">
        <v>897.5</v>
      </c>
      <c r="Q707" s="71">
        <v>18620</v>
      </c>
      <c r="R707" s="71">
        <v>75.39</v>
      </c>
      <c r="S707" s="71">
        <v>5830</v>
      </c>
      <c r="T707" s="71">
        <v>19.899999999999999</v>
      </c>
    </row>
    <row r="708" spans="8:20">
      <c r="H708" s="51">
        <v>41169</v>
      </c>
      <c r="I708" s="71">
        <v>4920</v>
      </c>
      <c r="J708" s="71">
        <v>1669</v>
      </c>
      <c r="K708" s="71">
        <v>4357</v>
      </c>
      <c r="L708" s="71">
        <v>503.5</v>
      </c>
      <c r="M708" s="71">
        <v>2430</v>
      </c>
      <c r="N708" s="71">
        <v>751</v>
      </c>
      <c r="O708" s="71">
        <v>0</v>
      </c>
      <c r="P708" s="71">
        <v>886.25</v>
      </c>
      <c r="Q708" s="71">
        <v>19145</v>
      </c>
      <c r="R708" s="71">
        <v>74.53</v>
      </c>
      <c r="S708" s="71">
        <v>5741</v>
      </c>
      <c r="T708" s="71">
        <v>19.98</v>
      </c>
    </row>
    <row r="709" spans="8:20">
      <c r="H709" s="51">
        <v>41170</v>
      </c>
      <c r="I709" s="71">
        <v>4808</v>
      </c>
      <c r="J709" s="71">
        <v>1645.25</v>
      </c>
      <c r="K709" s="71">
        <v>4280</v>
      </c>
      <c r="L709" s="71">
        <v>494.2</v>
      </c>
      <c r="M709" s="71">
        <v>2427</v>
      </c>
      <c r="N709" s="71">
        <v>741.25</v>
      </c>
      <c r="O709" s="71">
        <v>0</v>
      </c>
      <c r="P709" s="71">
        <v>865.5</v>
      </c>
      <c r="Q709" s="71">
        <v>19340</v>
      </c>
      <c r="R709" s="71">
        <v>74.98</v>
      </c>
      <c r="S709" s="71">
        <v>5692</v>
      </c>
      <c r="T709" s="71">
        <v>19.329999999999998</v>
      </c>
    </row>
    <row r="710" spans="8:20">
      <c r="H710" s="51">
        <v>41171</v>
      </c>
      <c r="I710" s="71">
        <v>4800</v>
      </c>
      <c r="J710" s="71">
        <v>1669.5</v>
      </c>
      <c r="K710" s="71">
        <v>4306</v>
      </c>
      <c r="L710" s="71">
        <v>499.7</v>
      </c>
      <c r="M710" s="71">
        <v>2429</v>
      </c>
      <c r="N710" s="71">
        <v>756.5</v>
      </c>
      <c r="O710" s="71">
        <v>0</v>
      </c>
      <c r="P710" s="71">
        <v>881.5</v>
      </c>
      <c r="Q710" s="71">
        <v>19310</v>
      </c>
      <c r="R710" s="71">
        <v>74.88</v>
      </c>
      <c r="S710" s="71">
        <v>5695</v>
      </c>
      <c r="T710" s="71">
        <v>19.11</v>
      </c>
    </row>
    <row r="711" spans="8:20">
      <c r="H711" s="51">
        <v>41172</v>
      </c>
      <c r="I711" s="71">
        <v>4778</v>
      </c>
      <c r="J711" s="71">
        <v>1622.75</v>
      </c>
      <c r="K711" s="71">
        <v>4304</v>
      </c>
      <c r="L711" s="71">
        <v>484.4</v>
      </c>
      <c r="M711" s="71">
        <v>2428</v>
      </c>
      <c r="N711" s="71">
        <v>747</v>
      </c>
      <c r="O711" s="71">
        <v>0</v>
      </c>
      <c r="P711" s="71">
        <v>880.75</v>
      </c>
      <c r="Q711" s="71">
        <v>19345</v>
      </c>
      <c r="R711" s="71">
        <v>73.739999999999995</v>
      </c>
      <c r="S711" s="71">
        <v>5720</v>
      </c>
      <c r="T711" s="71">
        <v>19.23</v>
      </c>
    </row>
    <row r="712" spans="8:20">
      <c r="H712" s="51">
        <v>41173</v>
      </c>
      <c r="I712" s="71">
        <v>4800</v>
      </c>
      <c r="J712" s="71">
        <v>1611.25</v>
      </c>
      <c r="K712" s="71">
        <v>4276</v>
      </c>
      <c r="L712" s="71">
        <v>480.9</v>
      </c>
      <c r="M712" s="71">
        <v>2399</v>
      </c>
      <c r="N712" s="71">
        <v>748</v>
      </c>
      <c r="O712" s="71">
        <v>2285</v>
      </c>
      <c r="P712" s="71">
        <v>895</v>
      </c>
      <c r="Q712" s="71">
        <v>19225</v>
      </c>
      <c r="R712" s="71">
        <v>73.739999999999995</v>
      </c>
      <c r="S712" s="71">
        <v>5612</v>
      </c>
      <c r="T712" s="71">
        <v>19.399999999999999</v>
      </c>
    </row>
    <row r="713" spans="8:20">
      <c r="H713" s="51">
        <v>41176</v>
      </c>
      <c r="I713" s="71">
        <v>4829</v>
      </c>
      <c r="J713" s="71">
        <v>1610</v>
      </c>
      <c r="K713" s="71">
        <v>4218</v>
      </c>
      <c r="L713" s="71">
        <v>481.6</v>
      </c>
      <c r="M713" s="71">
        <v>0</v>
      </c>
      <c r="N713" s="71">
        <v>744.75</v>
      </c>
      <c r="O713" s="71">
        <v>2296</v>
      </c>
      <c r="P713" s="71">
        <v>892</v>
      </c>
      <c r="Q713" s="71">
        <v>19080</v>
      </c>
      <c r="R713" s="71">
        <v>72.5</v>
      </c>
      <c r="S713" s="71">
        <v>5541</v>
      </c>
      <c r="T713" s="71">
        <v>19.37</v>
      </c>
    </row>
    <row r="714" spans="8:20">
      <c r="H714" s="51">
        <v>41177</v>
      </c>
      <c r="I714" s="71">
        <v>4835</v>
      </c>
      <c r="J714" s="71">
        <v>1606</v>
      </c>
      <c r="K714" s="71">
        <v>4233</v>
      </c>
      <c r="L714" s="71">
        <v>482.6</v>
      </c>
      <c r="M714" s="71">
        <v>2318</v>
      </c>
      <c r="N714" s="71">
        <v>743.75</v>
      </c>
      <c r="O714" s="71">
        <v>2291</v>
      </c>
      <c r="P714" s="71">
        <v>883</v>
      </c>
      <c r="Q714" s="71">
        <v>19045</v>
      </c>
      <c r="R714" s="71">
        <v>72.33</v>
      </c>
      <c r="S714" s="71">
        <v>5514</v>
      </c>
      <c r="T714" s="71">
        <v>19.8</v>
      </c>
    </row>
    <row r="715" spans="8:20">
      <c r="H715" s="51">
        <v>41178</v>
      </c>
      <c r="I715" s="71">
        <v>4838</v>
      </c>
      <c r="J715" s="71">
        <v>1573.6</v>
      </c>
      <c r="K715" s="71">
        <v>4239</v>
      </c>
      <c r="L715" s="71">
        <v>474</v>
      </c>
      <c r="M715" s="71">
        <v>2310</v>
      </c>
      <c r="N715" s="71">
        <v>725</v>
      </c>
      <c r="O715" s="71">
        <v>2296</v>
      </c>
      <c r="P715" s="71">
        <v>871</v>
      </c>
      <c r="Q715" s="71">
        <v>18955</v>
      </c>
      <c r="R715" s="71">
        <v>71.02</v>
      </c>
      <c r="S715" s="71">
        <v>5431</v>
      </c>
      <c r="T715" s="71">
        <v>19.43</v>
      </c>
    </row>
    <row r="716" spans="8:20">
      <c r="H716" s="51">
        <v>41179</v>
      </c>
      <c r="I716" s="71">
        <v>4838</v>
      </c>
      <c r="J716" s="71">
        <v>1576.6</v>
      </c>
      <c r="K716" s="71">
        <v>4223</v>
      </c>
      <c r="L716" s="71">
        <v>475.3</v>
      </c>
      <c r="M716" s="71">
        <v>2308</v>
      </c>
      <c r="N716" s="71">
        <v>714.6</v>
      </c>
      <c r="O716" s="71">
        <v>2294</v>
      </c>
      <c r="P716" s="71">
        <v>852.4</v>
      </c>
      <c r="Q716" s="71">
        <v>18990</v>
      </c>
      <c r="R716" s="71">
        <v>71.53</v>
      </c>
      <c r="S716" s="71">
        <v>5486</v>
      </c>
      <c r="T716" s="71">
        <v>19.61</v>
      </c>
    </row>
    <row r="717" spans="8:20">
      <c r="H717" s="51">
        <v>41180</v>
      </c>
      <c r="I717" s="71">
        <v>4710</v>
      </c>
      <c r="J717" s="71">
        <v>1601</v>
      </c>
      <c r="K717" s="71">
        <v>4225</v>
      </c>
      <c r="L717" s="71">
        <v>473.1</v>
      </c>
      <c r="M717" s="71">
        <v>2324</v>
      </c>
      <c r="N717" s="71">
        <v>756.25</v>
      </c>
      <c r="O717" s="71">
        <v>2378</v>
      </c>
      <c r="P717" s="71">
        <v>902.5</v>
      </c>
      <c r="Q717" s="71">
        <v>19070</v>
      </c>
      <c r="R717" s="71">
        <v>70.650000000000006</v>
      </c>
      <c r="S717" s="71">
        <v>5447</v>
      </c>
      <c r="T717" s="71">
        <v>19.54</v>
      </c>
    </row>
    <row r="718" spans="8:20">
      <c r="H718" s="51">
        <v>41183</v>
      </c>
      <c r="I718" s="71">
        <v>0</v>
      </c>
      <c r="J718" s="71">
        <v>1566.4</v>
      </c>
      <c r="K718" s="71">
        <v>0</v>
      </c>
      <c r="L718" s="71">
        <v>477.7</v>
      </c>
      <c r="M718" s="71">
        <v>0</v>
      </c>
      <c r="N718" s="71">
        <v>757.4</v>
      </c>
      <c r="O718" s="71">
        <v>0</v>
      </c>
      <c r="P718" s="71">
        <v>880.6</v>
      </c>
      <c r="Q718" s="71">
        <v>0</v>
      </c>
      <c r="R718" s="71">
        <v>71.2</v>
      </c>
      <c r="S718" s="71">
        <v>0</v>
      </c>
      <c r="T718" s="71">
        <v>21.07</v>
      </c>
    </row>
    <row r="719" spans="8:20">
      <c r="H719" s="51">
        <v>41184</v>
      </c>
      <c r="I719" s="71">
        <v>0</v>
      </c>
      <c r="J719" s="71">
        <v>1530.5</v>
      </c>
      <c r="K719" s="71">
        <v>0</v>
      </c>
      <c r="L719" s="71">
        <v>463.4</v>
      </c>
      <c r="M719" s="71">
        <v>0</v>
      </c>
      <c r="N719" s="71">
        <v>758.25</v>
      </c>
      <c r="O719" s="71">
        <v>0</v>
      </c>
      <c r="P719" s="71">
        <v>871.5</v>
      </c>
      <c r="Q719" s="71">
        <v>0</v>
      </c>
      <c r="R719" s="71">
        <v>71.849999999999994</v>
      </c>
      <c r="S719" s="71">
        <v>0</v>
      </c>
      <c r="T719" s="71">
        <v>21.49</v>
      </c>
    </row>
    <row r="720" spans="8:20">
      <c r="H720" s="51">
        <v>41185</v>
      </c>
      <c r="I720" s="71">
        <v>0</v>
      </c>
      <c r="J720" s="71">
        <v>1534.75</v>
      </c>
      <c r="K720" s="71">
        <v>0</v>
      </c>
      <c r="L720" s="71">
        <v>466.2</v>
      </c>
      <c r="M720" s="71">
        <v>0</v>
      </c>
      <c r="N720" s="71">
        <v>754.25</v>
      </c>
      <c r="O720" s="71">
        <v>0</v>
      </c>
      <c r="P720" s="71">
        <v>873</v>
      </c>
      <c r="Q720" s="71">
        <v>0</v>
      </c>
      <c r="R720" s="71">
        <v>72.16</v>
      </c>
      <c r="S720" s="71">
        <v>0</v>
      </c>
      <c r="T720" s="71">
        <v>21.56</v>
      </c>
    </row>
    <row r="721" spans="8:20">
      <c r="H721" s="51">
        <v>41186</v>
      </c>
      <c r="I721" s="71">
        <v>0</v>
      </c>
      <c r="J721" s="71">
        <v>1551.5</v>
      </c>
      <c r="K721" s="71">
        <v>0</v>
      </c>
      <c r="L721" s="71">
        <v>474.1</v>
      </c>
      <c r="M721" s="71">
        <v>0</v>
      </c>
      <c r="N721" s="71">
        <v>757</v>
      </c>
      <c r="O721" s="71">
        <v>0</v>
      </c>
      <c r="P721" s="71">
        <v>869.25</v>
      </c>
      <c r="Q721" s="71">
        <v>0</v>
      </c>
      <c r="R721" s="71">
        <v>72.09</v>
      </c>
      <c r="S721" s="71">
        <v>0</v>
      </c>
      <c r="T721" s="71">
        <v>21.65</v>
      </c>
    </row>
    <row r="722" spans="8:20">
      <c r="H722" s="51">
        <v>41187</v>
      </c>
      <c r="I722" s="71">
        <v>0</v>
      </c>
      <c r="J722" s="71">
        <v>1552.4</v>
      </c>
      <c r="K722" s="71">
        <v>0</v>
      </c>
      <c r="L722" s="71">
        <v>475</v>
      </c>
      <c r="M722" s="71">
        <v>0</v>
      </c>
      <c r="N722" s="71">
        <v>749.2</v>
      </c>
      <c r="O722" s="71">
        <v>0</v>
      </c>
      <c r="P722" s="71">
        <v>859</v>
      </c>
      <c r="Q722" s="71">
        <v>0</v>
      </c>
      <c r="R722" s="71">
        <v>71.489999999999995</v>
      </c>
      <c r="S722" s="71">
        <v>0</v>
      </c>
      <c r="T722" s="71">
        <v>21.55</v>
      </c>
    </row>
    <row r="723" spans="8:20">
      <c r="H723" s="51">
        <v>41190</v>
      </c>
      <c r="I723" s="71">
        <v>4675</v>
      </c>
      <c r="J723" s="71">
        <v>1551</v>
      </c>
      <c r="K723" s="71">
        <v>4124</v>
      </c>
      <c r="L723" s="71">
        <v>465.3</v>
      </c>
      <c r="M723" s="71">
        <v>2313</v>
      </c>
      <c r="N723" s="71">
        <v>742</v>
      </c>
      <c r="O723" s="71">
        <v>0</v>
      </c>
      <c r="P723" s="71">
        <v>861</v>
      </c>
      <c r="Q723" s="71">
        <v>19140</v>
      </c>
      <c r="R723" s="71">
        <v>71.78</v>
      </c>
      <c r="S723" s="71">
        <v>5502</v>
      </c>
      <c r="T723" s="71">
        <v>21.35</v>
      </c>
    </row>
    <row r="724" spans="8:20">
      <c r="H724" s="51">
        <v>41191</v>
      </c>
      <c r="I724" s="71">
        <v>4700</v>
      </c>
      <c r="J724" s="71">
        <v>1550</v>
      </c>
      <c r="K724" s="71">
        <v>4121</v>
      </c>
      <c r="L724" s="71">
        <v>467.8</v>
      </c>
      <c r="M724" s="71">
        <v>2315</v>
      </c>
      <c r="N724" s="71">
        <v>742</v>
      </c>
      <c r="O724" s="71">
        <v>2331</v>
      </c>
      <c r="P724" s="71">
        <v>864.25</v>
      </c>
      <c r="Q724" s="71">
        <v>19250</v>
      </c>
      <c r="R724" s="71">
        <v>71.84</v>
      </c>
      <c r="S724" s="71">
        <v>5550</v>
      </c>
      <c r="T724" s="71">
        <v>21.42</v>
      </c>
    </row>
    <row r="725" spans="8:20">
      <c r="H725" s="51">
        <v>41192</v>
      </c>
      <c r="I725" s="71">
        <v>4703</v>
      </c>
      <c r="J725" s="71">
        <v>1523.25</v>
      </c>
      <c r="K725" s="71">
        <v>4015</v>
      </c>
      <c r="L725" s="71">
        <v>470.1</v>
      </c>
      <c r="M725" s="71">
        <v>2316</v>
      </c>
      <c r="N725" s="71">
        <v>736.75</v>
      </c>
      <c r="O725" s="71">
        <v>0</v>
      </c>
      <c r="P725" s="71">
        <v>869.75</v>
      </c>
      <c r="Q725" s="71">
        <v>19200</v>
      </c>
      <c r="R725" s="71">
        <v>72.099999999999994</v>
      </c>
      <c r="S725" s="71">
        <v>5575</v>
      </c>
      <c r="T725" s="71">
        <v>21.08</v>
      </c>
    </row>
    <row r="726" spans="8:20">
      <c r="H726" s="51">
        <v>41193</v>
      </c>
      <c r="I726" s="71">
        <v>4745</v>
      </c>
      <c r="J726" s="71">
        <v>1548.5</v>
      </c>
      <c r="K726" s="71">
        <v>3997</v>
      </c>
      <c r="L726" s="71">
        <v>482.7</v>
      </c>
      <c r="M726" s="71">
        <v>2320</v>
      </c>
      <c r="N726" s="71">
        <v>773.25</v>
      </c>
      <c r="O726" s="71">
        <v>2250</v>
      </c>
      <c r="P726" s="71">
        <v>886</v>
      </c>
      <c r="Q726" s="71">
        <v>19110</v>
      </c>
      <c r="R726" s="71">
        <v>70.709999999999994</v>
      </c>
      <c r="S726" s="71">
        <v>5600</v>
      </c>
      <c r="T726" s="71">
        <v>20.48</v>
      </c>
    </row>
    <row r="727" spans="8:20">
      <c r="H727" s="51">
        <v>41194</v>
      </c>
      <c r="I727" s="71">
        <v>4740</v>
      </c>
      <c r="J727" s="71">
        <v>1548.4</v>
      </c>
      <c r="K727" s="71">
        <v>3951</v>
      </c>
      <c r="L727" s="71">
        <v>482.7</v>
      </c>
      <c r="M727" s="71">
        <v>2301</v>
      </c>
      <c r="N727" s="71">
        <v>773.2</v>
      </c>
      <c r="O727" s="71">
        <v>2301</v>
      </c>
      <c r="P727" s="71">
        <v>886</v>
      </c>
      <c r="Q727" s="71">
        <v>19085</v>
      </c>
      <c r="R727" s="71">
        <v>71.36</v>
      </c>
      <c r="S727" s="71">
        <v>5600</v>
      </c>
      <c r="T727" s="71">
        <v>20.14</v>
      </c>
    </row>
    <row r="728" spans="8:20">
      <c r="H728" s="51">
        <v>41197</v>
      </c>
      <c r="I728" s="71">
        <v>4670</v>
      </c>
      <c r="J728" s="71">
        <v>1491.4</v>
      </c>
      <c r="K728" s="71">
        <v>3850</v>
      </c>
      <c r="L728" s="71">
        <v>456.2</v>
      </c>
      <c r="M728" s="71">
        <v>2268</v>
      </c>
      <c r="N728" s="71">
        <v>737.2</v>
      </c>
      <c r="O728" s="71">
        <v>2330</v>
      </c>
      <c r="P728" s="71">
        <v>847</v>
      </c>
      <c r="Q728" s="71">
        <v>19100</v>
      </c>
      <c r="R728" s="71">
        <v>72.34</v>
      </c>
      <c r="S728" s="71">
        <v>5580</v>
      </c>
      <c r="T728" s="71">
        <v>19.850000000000001</v>
      </c>
    </row>
    <row r="729" spans="8:20">
      <c r="H729" s="51">
        <v>41198</v>
      </c>
      <c r="I729" s="71">
        <v>4692</v>
      </c>
      <c r="J729" s="71">
        <v>1498</v>
      </c>
      <c r="K729" s="71">
        <v>3874</v>
      </c>
      <c r="L729" s="71">
        <v>454.7</v>
      </c>
      <c r="M729" s="71">
        <v>2313</v>
      </c>
      <c r="N729" s="71">
        <v>736.4</v>
      </c>
      <c r="O729" s="71">
        <v>2346</v>
      </c>
      <c r="P729" s="71">
        <v>846.4</v>
      </c>
      <c r="Q729" s="71">
        <v>19100</v>
      </c>
      <c r="R729" s="71">
        <v>74.86</v>
      </c>
      <c r="S729" s="71">
        <v>5660</v>
      </c>
      <c r="T729" s="71">
        <v>20.16</v>
      </c>
    </row>
    <row r="730" spans="8:20">
      <c r="H730" s="51">
        <v>41199</v>
      </c>
      <c r="I730" s="71">
        <v>4709</v>
      </c>
      <c r="J730" s="71">
        <v>1502.6</v>
      </c>
      <c r="K730" s="71">
        <v>3860</v>
      </c>
      <c r="L730" s="71">
        <v>452</v>
      </c>
      <c r="M730" s="71">
        <v>2333</v>
      </c>
      <c r="N730" s="71">
        <v>743.6</v>
      </c>
      <c r="O730" s="71">
        <v>0</v>
      </c>
      <c r="P730" s="71">
        <v>853.2</v>
      </c>
      <c r="Q730" s="71">
        <v>19190</v>
      </c>
      <c r="R730" s="71">
        <v>77.86</v>
      </c>
      <c r="S730" s="71">
        <v>5702</v>
      </c>
      <c r="T730" s="71">
        <v>20.059999999999999</v>
      </c>
    </row>
    <row r="731" spans="8:20">
      <c r="H731" s="51">
        <v>41200</v>
      </c>
      <c r="I731" s="71">
        <v>4726</v>
      </c>
      <c r="J731" s="71">
        <v>1544.25</v>
      </c>
      <c r="K731" s="71">
        <v>3895</v>
      </c>
      <c r="L731" s="71">
        <v>463.4</v>
      </c>
      <c r="M731" s="71">
        <v>2314</v>
      </c>
      <c r="N731" s="71">
        <v>760.5</v>
      </c>
      <c r="O731" s="71">
        <v>2358</v>
      </c>
      <c r="P731" s="71">
        <v>868.5</v>
      </c>
      <c r="Q731" s="71">
        <v>19390</v>
      </c>
      <c r="R731" s="71">
        <v>77.72</v>
      </c>
      <c r="S731" s="71">
        <v>5702</v>
      </c>
      <c r="T731" s="71">
        <v>19.920000000000002</v>
      </c>
    </row>
    <row r="732" spans="8:20">
      <c r="H732" s="51">
        <v>41201</v>
      </c>
      <c r="I732" s="71">
        <v>4700</v>
      </c>
      <c r="J732" s="71">
        <v>1534.25</v>
      </c>
      <c r="K732" s="71">
        <v>3910</v>
      </c>
      <c r="L732" s="71">
        <v>463.3</v>
      </c>
      <c r="M732" s="71">
        <v>2343</v>
      </c>
      <c r="N732" s="71">
        <v>761.5</v>
      </c>
      <c r="O732" s="71">
        <v>2381</v>
      </c>
      <c r="P732" s="71">
        <v>872.5</v>
      </c>
      <c r="Q732" s="71">
        <v>19275</v>
      </c>
      <c r="R732" s="71">
        <v>76.88</v>
      </c>
      <c r="S732" s="71">
        <v>5583</v>
      </c>
      <c r="T732" s="71">
        <v>20.28</v>
      </c>
    </row>
    <row r="733" spans="8:20">
      <c r="H733" s="51">
        <v>41204</v>
      </c>
      <c r="I733" s="71">
        <v>4702</v>
      </c>
      <c r="J733" s="71">
        <v>1546.5</v>
      </c>
      <c r="K733" s="71">
        <v>3911</v>
      </c>
      <c r="L733" s="71">
        <v>470.8</v>
      </c>
      <c r="M733" s="71">
        <v>2304</v>
      </c>
      <c r="N733" s="71">
        <v>761.25</v>
      </c>
      <c r="O733" s="71">
        <v>2390</v>
      </c>
      <c r="P733" s="71">
        <v>878.25</v>
      </c>
      <c r="Q733" s="71">
        <v>19355</v>
      </c>
      <c r="R733" s="71">
        <v>76.930000000000007</v>
      </c>
      <c r="S733" s="71">
        <v>5670</v>
      </c>
      <c r="T733" s="71">
        <v>19.989999999999998</v>
      </c>
    </row>
    <row r="734" spans="8:20">
      <c r="H734" s="51">
        <v>41205</v>
      </c>
      <c r="I734" s="71">
        <v>4706</v>
      </c>
      <c r="J734" s="71">
        <v>1553.25</v>
      </c>
      <c r="K734" s="71">
        <v>3841</v>
      </c>
      <c r="L734" s="71">
        <v>476.2</v>
      </c>
      <c r="M734" s="71">
        <v>2302</v>
      </c>
      <c r="N734" s="71">
        <v>756</v>
      </c>
      <c r="O734" s="71">
        <v>2396</v>
      </c>
      <c r="P734" s="71">
        <v>868.75</v>
      </c>
      <c r="Q734" s="71">
        <v>19250</v>
      </c>
      <c r="R734" s="71">
        <v>74.27</v>
      </c>
      <c r="S734" s="71">
        <v>5700</v>
      </c>
      <c r="T734" s="71">
        <v>19.7</v>
      </c>
    </row>
    <row r="735" spans="8:20">
      <c r="H735" s="51">
        <v>41206</v>
      </c>
      <c r="I735" s="71">
        <v>4706</v>
      </c>
      <c r="J735" s="71">
        <v>1570.5</v>
      </c>
      <c r="K735" s="71">
        <v>3894</v>
      </c>
      <c r="L735" s="71">
        <v>480.7</v>
      </c>
      <c r="M735" s="71">
        <v>2309</v>
      </c>
      <c r="N735" s="71">
        <v>754.5</v>
      </c>
      <c r="O735" s="71">
        <v>0</v>
      </c>
      <c r="P735" s="71">
        <v>884</v>
      </c>
      <c r="Q735" s="71">
        <v>19220</v>
      </c>
      <c r="R735" s="71">
        <v>72.67</v>
      </c>
      <c r="S735" s="71">
        <v>5700</v>
      </c>
      <c r="T735" s="71">
        <v>19.73</v>
      </c>
    </row>
    <row r="736" spans="8:20">
      <c r="H736" s="51">
        <v>41207</v>
      </c>
      <c r="I736" s="71">
        <v>0</v>
      </c>
      <c r="J736" s="71">
        <v>1561.4</v>
      </c>
      <c r="K736" s="71">
        <v>3881</v>
      </c>
      <c r="L736" s="71">
        <v>480.5</v>
      </c>
      <c r="M736" s="71">
        <v>2310</v>
      </c>
      <c r="N736" s="71">
        <v>744.2</v>
      </c>
      <c r="O736" s="71">
        <v>2387</v>
      </c>
      <c r="P736" s="71">
        <v>874.4</v>
      </c>
      <c r="Q736" s="71">
        <v>0</v>
      </c>
      <c r="R736" s="71">
        <v>72.73</v>
      </c>
      <c r="S736" s="71">
        <v>0</v>
      </c>
      <c r="T736" s="71">
        <v>19.579999999999998</v>
      </c>
    </row>
    <row r="737" spans="8:20">
      <c r="H737" s="51">
        <v>41208</v>
      </c>
      <c r="I737" s="71">
        <v>4710</v>
      </c>
      <c r="J737" s="71">
        <v>1560.6</v>
      </c>
      <c r="K737" s="71">
        <v>3855</v>
      </c>
      <c r="L737" s="71">
        <v>483</v>
      </c>
      <c r="M737" s="71">
        <v>2290</v>
      </c>
      <c r="N737" s="71">
        <v>739</v>
      </c>
      <c r="O737" s="71">
        <v>2360</v>
      </c>
      <c r="P737" s="71">
        <v>865</v>
      </c>
      <c r="Q737" s="71">
        <v>19235</v>
      </c>
      <c r="R737" s="71">
        <v>72.42</v>
      </c>
      <c r="S737" s="71">
        <v>5665</v>
      </c>
      <c r="T737" s="71">
        <v>19.43</v>
      </c>
    </row>
    <row r="738" spans="8:20">
      <c r="H738" s="51">
        <v>41211</v>
      </c>
      <c r="I738" s="71">
        <v>4700</v>
      </c>
      <c r="J738" s="71">
        <v>1527.25</v>
      </c>
      <c r="K738" s="71">
        <v>3806</v>
      </c>
      <c r="L738" s="71">
        <v>467.1</v>
      </c>
      <c r="M738" s="71">
        <v>2257</v>
      </c>
      <c r="N738" s="71">
        <v>737</v>
      </c>
      <c r="O738" s="71">
        <v>0</v>
      </c>
      <c r="P738" s="71">
        <v>858</v>
      </c>
      <c r="Q738" s="71">
        <v>19110</v>
      </c>
      <c r="R738" s="71">
        <v>72.61</v>
      </c>
      <c r="S738" s="71">
        <v>5740</v>
      </c>
      <c r="T738" s="71">
        <v>19.46</v>
      </c>
    </row>
    <row r="739" spans="8:20">
      <c r="H739" s="51">
        <v>41212</v>
      </c>
      <c r="I739" s="71">
        <v>4685</v>
      </c>
      <c r="J739" s="71">
        <v>1533.75</v>
      </c>
      <c r="K739" s="71">
        <v>3830</v>
      </c>
      <c r="L739" s="71">
        <v>469</v>
      </c>
      <c r="M739" s="71">
        <v>2174</v>
      </c>
      <c r="N739" s="71">
        <v>741.75</v>
      </c>
      <c r="O739" s="71">
        <v>2321</v>
      </c>
      <c r="P739" s="71">
        <v>856.75</v>
      </c>
      <c r="Q739" s="71">
        <v>19230</v>
      </c>
      <c r="R739" s="71">
        <v>70.92</v>
      </c>
      <c r="S739" s="71">
        <v>5840</v>
      </c>
      <c r="T739" s="71">
        <v>19.61</v>
      </c>
    </row>
    <row r="740" spans="8:20">
      <c r="H740" s="51">
        <v>41213</v>
      </c>
      <c r="I740" s="71">
        <v>4697</v>
      </c>
      <c r="J740" s="71">
        <v>1548.2</v>
      </c>
      <c r="K740" s="71">
        <v>3705</v>
      </c>
      <c r="L740" s="71">
        <v>483.2</v>
      </c>
      <c r="M740" s="71">
        <v>2190</v>
      </c>
      <c r="N740" s="71">
        <v>756</v>
      </c>
      <c r="O740" s="71">
        <v>0</v>
      </c>
      <c r="P740" s="71">
        <v>865.2</v>
      </c>
      <c r="Q740" s="71">
        <v>19105</v>
      </c>
      <c r="R740" s="71">
        <v>70.069999999999993</v>
      </c>
      <c r="S740" s="71">
        <v>5755</v>
      </c>
      <c r="T740" s="71">
        <v>19.48</v>
      </c>
    </row>
    <row r="741" spans="8:20">
      <c r="H741" s="51">
        <v>41214</v>
      </c>
      <c r="I741" s="71">
        <v>4511</v>
      </c>
      <c r="J741" s="71">
        <v>1559.6</v>
      </c>
      <c r="K741" s="71">
        <v>3701</v>
      </c>
      <c r="L741" s="71">
        <v>484.5</v>
      </c>
      <c r="M741" s="71">
        <v>2195</v>
      </c>
      <c r="N741" s="71">
        <v>750</v>
      </c>
      <c r="O741" s="71">
        <v>0</v>
      </c>
      <c r="P741" s="71">
        <v>867.4</v>
      </c>
      <c r="Q741" s="71">
        <v>19235</v>
      </c>
      <c r="R741" s="71">
        <v>70.209999999999994</v>
      </c>
      <c r="S741" s="71">
        <v>5767</v>
      </c>
      <c r="T741" s="71">
        <v>19.440000000000001</v>
      </c>
    </row>
    <row r="742" spans="8:20">
      <c r="H742" s="51">
        <v>41215</v>
      </c>
      <c r="I742" s="71">
        <v>4511</v>
      </c>
      <c r="J742" s="71">
        <v>1526.2</v>
      </c>
      <c r="K742" s="71">
        <v>0</v>
      </c>
      <c r="L742" s="71">
        <v>475.7</v>
      </c>
      <c r="M742" s="71">
        <v>2195</v>
      </c>
      <c r="N742" s="71">
        <v>740.2</v>
      </c>
      <c r="O742" s="71">
        <v>0</v>
      </c>
      <c r="P742" s="71">
        <v>866.4</v>
      </c>
      <c r="Q742" s="71">
        <v>19150</v>
      </c>
      <c r="R742" s="71">
        <v>70.349999999999994</v>
      </c>
      <c r="S742" s="71">
        <v>5704</v>
      </c>
      <c r="T742" s="71">
        <v>19.41</v>
      </c>
    </row>
    <row r="743" spans="8:20">
      <c r="H743" s="51">
        <v>41218</v>
      </c>
      <c r="I743" s="71">
        <v>4511</v>
      </c>
      <c r="J743" s="71">
        <v>1507.2</v>
      </c>
      <c r="K743" s="71">
        <v>3701</v>
      </c>
      <c r="L743" s="71">
        <v>470.1</v>
      </c>
      <c r="M743" s="71">
        <v>2195</v>
      </c>
      <c r="N743" s="71">
        <v>734.2</v>
      </c>
      <c r="O743" s="71">
        <v>0</v>
      </c>
      <c r="P743" s="71">
        <v>865.4</v>
      </c>
      <c r="Q743" s="71">
        <v>19010</v>
      </c>
      <c r="R743" s="71">
        <v>70.400000000000006</v>
      </c>
      <c r="S743" s="71">
        <v>5820</v>
      </c>
      <c r="T743" s="71">
        <v>19.37</v>
      </c>
    </row>
    <row r="744" spans="8:20">
      <c r="H744" s="51">
        <v>41219</v>
      </c>
      <c r="I744" s="71">
        <v>4511</v>
      </c>
      <c r="J744" s="71">
        <v>1523.6</v>
      </c>
      <c r="K744" s="71">
        <v>3701</v>
      </c>
      <c r="L744" s="71">
        <v>472.2</v>
      </c>
      <c r="M744" s="71">
        <v>2195</v>
      </c>
      <c r="N744" s="71">
        <v>740</v>
      </c>
      <c r="O744" s="71">
        <v>0</v>
      </c>
      <c r="P744" s="71">
        <v>873.2</v>
      </c>
      <c r="Q744" s="71">
        <v>19105</v>
      </c>
      <c r="R744" s="71">
        <v>70.099999999999994</v>
      </c>
      <c r="S744" s="71">
        <v>0</v>
      </c>
      <c r="T744" s="71">
        <v>19.57</v>
      </c>
    </row>
    <row r="745" spans="8:20">
      <c r="H745" s="51">
        <v>41220</v>
      </c>
      <c r="I745" s="71">
        <v>4511</v>
      </c>
      <c r="J745" s="71">
        <v>1508.75</v>
      </c>
      <c r="K745" s="71">
        <v>3701</v>
      </c>
      <c r="L745" s="71">
        <v>465.1</v>
      </c>
      <c r="M745" s="71">
        <v>2195</v>
      </c>
      <c r="N745" s="71">
        <v>744.25</v>
      </c>
      <c r="O745" s="71">
        <v>0</v>
      </c>
      <c r="P745" s="71">
        <v>894</v>
      </c>
      <c r="Q745" s="71">
        <v>19240</v>
      </c>
      <c r="R745" s="71">
        <v>69.83</v>
      </c>
      <c r="S745" s="71">
        <v>5980</v>
      </c>
      <c r="T745" s="71">
        <v>18.97</v>
      </c>
    </row>
    <row r="746" spans="8:20">
      <c r="H746" s="51">
        <v>41221</v>
      </c>
      <c r="I746" s="71">
        <v>4511</v>
      </c>
      <c r="J746" s="71">
        <v>1499.25</v>
      </c>
      <c r="K746" s="71">
        <v>3701</v>
      </c>
      <c r="L746" s="71">
        <v>462.9</v>
      </c>
      <c r="M746" s="71">
        <v>2195</v>
      </c>
      <c r="N746" s="71">
        <v>741.25</v>
      </c>
      <c r="O746" s="71">
        <v>0</v>
      </c>
      <c r="P746" s="71">
        <v>902.5</v>
      </c>
      <c r="Q746" s="71">
        <v>19210</v>
      </c>
      <c r="R746" s="71">
        <v>69.260000000000005</v>
      </c>
      <c r="S746" s="71">
        <v>5925</v>
      </c>
      <c r="T746" s="71">
        <v>18.899999999999999</v>
      </c>
    </row>
    <row r="747" spans="8:20">
      <c r="H747" s="51">
        <v>41222</v>
      </c>
      <c r="I747" s="71">
        <v>4511</v>
      </c>
      <c r="J747" s="71">
        <v>1452</v>
      </c>
      <c r="K747" s="71">
        <v>3701</v>
      </c>
      <c r="L747" s="71">
        <v>462.9</v>
      </c>
      <c r="M747" s="71">
        <v>2195</v>
      </c>
      <c r="N747" s="71">
        <v>738.75</v>
      </c>
      <c r="O747" s="71">
        <v>0</v>
      </c>
      <c r="P747" s="71">
        <v>886.5</v>
      </c>
      <c r="Q747" s="71">
        <v>19300</v>
      </c>
      <c r="R747" s="71">
        <v>69.58</v>
      </c>
      <c r="S747" s="71">
        <v>0</v>
      </c>
      <c r="T747" s="71">
        <v>19.170000000000002</v>
      </c>
    </row>
    <row r="748" spans="8:20">
      <c r="H748" s="51">
        <v>41225</v>
      </c>
      <c r="I748" s="71">
        <v>4511</v>
      </c>
      <c r="J748" s="71">
        <v>1411</v>
      </c>
      <c r="K748" s="71">
        <v>3701</v>
      </c>
      <c r="L748" s="71">
        <v>429.7</v>
      </c>
      <c r="M748" s="71">
        <v>2195</v>
      </c>
      <c r="N748" s="71">
        <v>718</v>
      </c>
      <c r="O748" s="71">
        <v>0</v>
      </c>
      <c r="P748" s="71">
        <v>857.75</v>
      </c>
      <c r="Q748" s="71">
        <v>19205</v>
      </c>
      <c r="R748" s="71">
        <v>70.88</v>
      </c>
      <c r="S748" s="71">
        <v>0</v>
      </c>
      <c r="T748" s="71">
        <v>19.29</v>
      </c>
    </row>
    <row r="749" spans="8:20">
      <c r="H749" s="51">
        <v>41226</v>
      </c>
      <c r="I749" s="71">
        <v>4511</v>
      </c>
      <c r="J749" s="71">
        <v>1427</v>
      </c>
      <c r="K749" s="71">
        <v>3701</v>
      </c>
      <c r="L749" s="71">
        <v>426.4</v>
      </c>
      <c r="M749" s="71">
        <v>2195</v>
      </c>
      <c r="N749" s="71">
        <v>723.5</v>
      </c>
      <c r="O749" s="71">
        <v>0</v>
      </c>
      <c r="P749" s="71">
        <v>851</v>
      </c>
      <c r="Q749" s="71">
        <v>19300</v>
      </c>
      <c r="R749" s="71">
        <v>70.81</v>
      </c>
      <c r="S749" s="71">
        <v>0</v>
      </c>
      <c r="T749" s="71">
        <v>19.32</v>
      </c>
    </row>
    <row r="750" spans="8:20">
      <c r="H750" s="51">
        <v>41227</v>
      </c>
      <c r="I750" s="71">
        <v>4511</v>
      </c>
      <c r="J750" s="71">
        <v>1432.75</v>
      </c>
      <c r="K750" s="71">
        <v>3701</v>
      </c>
      <c r="L750" s="71">
        <v>436</v>
      </c>
      <c r="M750" s="71">
        <v>2195</v>
      </c>
      <c r="N750" s="71">
        <v>725.75</v>
      </c>
      <c r="O750" s="71">
        <v>0</v>
      </c>
      <c r="P750" s="71">
        <v>848.75</v>
      </c>
      <c r="Q750" s="71">
        <v>19380</v>
      </c>
      <c r="R750" s="71">
        <v>71.63</v>
      </c>
      <c r="S750" s="71">
        <v>6156</v>
      </c>
      <c r="T750" s="71">
        <v>19.23</v>
      </c>
    </row>
    <row r="751" spans="8:20">
      <c r="H751" s="51">
        <v>41228</v>
      </c>
      <c r="I751" s="71">
        <v>4603</v>
      </c>
      <c r="J751" s="71">
        <v>1407.2</v>
      </c>
      <c r="K751" s="71">
        <v>3542</v>
      </c>
      <c r="L751" s="71">
        <v>431.4</v>
      </c>
      <c r="M751" s="71">
        <v>2328</v>
      </c>
      <c r="N751" s="71">
        <v>721.4</v>
      </c>
      <c r="O751" s="71">
        <v>0</v>
      </c>
      <c r="P751" s="71">
        <v>846.2</v>
      </c>
      <c r="Q751" s="71">
        <v>19570</v>
      </c>
      <c r="R751" s="71">
        <v>73.959999999999994</v>
      </c>
      <c r="S751" s="71">
        <v>5542</v>
      </c>
      <c r="T751" s="71">
        <v>19.02</v>
      </c>
    </row>
    <row r="752" spans="8:20">
      <c r="H752" s="51">
        <v>41229</v>
      </c>
      <c r="I752" s="71">
        <v>4631</v>
      </c>
      <c r="J752" s="71">
        <v>1385.2</v>
      </c>
      <c r="K752" s="71">
        <v>3487</v>
      </c>
      <c r="L752" s="71">
        <v>426.1</v>
      </c>
      <c r="M752" s="71">
        <v>2332</v>
      </c>
      <c r="N752" s="71">
        <v>725.2</v>
      </c>
      <c r="O752" s="71">
        <v>0</v>
      </c>
      <c r="P752" s="71">
        <v>837.2</v>
      </c>
      <c r="Q752" s="71">
        <v>19610</v>
      </c>
      <c r="R752" s="71">
        <v>72.73</v>
      </c>
      <c r="S752" s="71">
        <v>5562</v>
      </c>
      <c r="T752" s="71">
        <v>19.11</v>
      </c>
    </row>
    <row r="753" spans="8:20">
      <c r="H753" s="51">
        <v>41232</v>
      </c>
      <c r="I753" s="71">
        <v>4625</v>
      </c>
      <c r="J753" s="71">
        <v>1394.75</v>
      </c>
      <c r="K753" s="71">
        <v>3494</v>
      </c>
      <c r="L753" s="71">
        <v>421</v>
      </c>
      <c r="M753" s="71">
        <v>2347</v>
      </c>
      <c r="N753" s="71">
        <v>738.75</v>
      </c>
      <c r="O753" s="71">
        <v>0</v>
      </c>
      <c r="P753" s="71">
        <v>841.75</v>
      </c>
      <c r="Q753" s="71">
        <v>19645</v>
      </c>
      <c r="R753" s="71">
        <v>72.05</v>
      </c>
      <c r="S753" s="71">
        <v>5578</v>
      </c>
      <c r="T753" s="71">
        <v>19.93</v>
      </c>
    </row>
    <row r="754" spans="8:20">
      <c r="H754" s="51">
        <v>41233</v>
      </c>
      <c r="I754" s="71">
        <v>4630</v>
      </c>
      <c r="J754" s="71">
        <v>1412.75</v>
      </c>
      <c r="K754" s="71">
        <v>3525</v>
      </c>
      <c r="L754" s="71">
        <v>429.6</v>
      </c>
      <c r="M754" s="71">
        <v>2346</v>
      </c>
      <c r="N754" s="71">
        <v>743.25</v>
      </c>
      <c r="O754" s="71">
        <v>0</v>
      </c>
      <c r="P754" s="71">
        <v>845</v>
      </c>
      <c r="Q754" s="71">
        <v>19725</v>
      </c>
      <c r="R754" s="71">
        <v>72.5</v>
      </c>
      <c r="S754" s="71">
        <v>5557</v>
      </c>
      <c r="T754" s="71">
        <v>19.86</v>
      </c>
    </row>
    <row r="755" spans="8:20">
      <c r="H755" s="51">
        <v>41234</v>
      </c>
      <c r="I755" s="71">
        <v>4645</v>
      </c>
      <c r="J755" s="71">
        <v>1408.25</v>
      </c>
      <c r="K755" s="71">
        <v>3510</v>
      </c>
      <c r="L755" s="71">
        <v>423.3</v>
      </c>
      <c r="M755" s="71">
        <v>2349</v>
      </c>
      <c r="N755" s="71">
        <v>741</v>
      </c>
      <c r="O755" s="71">
        <v>0</v>
      </c>
      <c r="P755" s="71">
        <v>845.25</v>
      </c>
      <c r="Q755" s="71">
        <v>19800</v>
      </c>
      <c r="R755" s="71">
        <v>72.38</v>
      </c>
      <c r="S755" s="71">
        <v>5569</v>
      </c>
      <c r="T755" s="71">
        <v>19.600000000000001</v>
      </c>
    </row>
    <row r="756" spans="8:20">
      <c r="H756" s="51">
        <v>41235</v>
      </c>
      <c r="I756" s="71">
        <v>4645</v>
      </c>
      <c r="J756" s="71">
        <v>0</v>
      </c>
      <c r="K756" s="71">
        <v>3520</v>
      </c>
      <c r="L756" s="71">
        <v>0</v>
      </c>
      <c r="M756" s="71">
        <v>2355</v>
      </c>
      <c r="N756" s="71">
        <v>0</v>
      </c>
      <c r="O756" s="71">
        <v>0</v>
      </c>
      <c r="P756" s="71">
        <v>0</v>
      </c>
      <c r="Q756" s="71">
        <v>19780</v>
      </c>
      <c r="R756" s="71">
        <v>0</v>
      </c>
      <c r="S756" s="71">
        <v>5573</v>
      </c>
      <c r="T756" s="71">
        <v>0</v>
      </c>
    </row>
    <row r="757" spans="8:20">
      <c r="H757" s="51">
        <v>41236</v>
      </c>
      <c r="I757" s="71">
        <v>4660</v>
      </c>
      <c r="J757" s="71">
        <v>1418.75</v>
      </c>
      <c r="K757" s="71">
        <v>3578</v>
      </c>
      <c r="L757" s="71">
        <v>422.4</v>
      </c>
      <c r="M757" s="71">
        <v>2370</v>
      </c>
      <c r="N757" s="71">
        <v>745.5</v>
      </c>
      <c r="O757" s="71">
        <v>0</v>
      </c>
      <c r="P757" s="71">
        <v>847.75</v>
      </c>
      <c r="Q757" s="71">
        <v>19820</v>
      </c>
      <c r="R757" s="71">
        <v>69.83</v>
      </c>
      <c r="S757" s="71">
        <v>5574</v>
      </c>
      <c r="T757" s="71">
        <v>19.2</v>
      </c>
    </row>
    <row r="758" spans="8:20">
      <c r="H758" s="51">
        <v>41239</v>
      </c>
      <c r="I758" s="71">
        <v>4653</v>
      </c>
      <c r="J758" s="71">
        <v>1424.75</v>
      </c>
      <c r="K758" s="71">
        <v>3590</v>
      </c>
      <c r="L758" s="71">
        <v>431.7</v>
      </c>
      <c r="M758" s="71">
        <v>2367</v>
      </c>
      <c r="N758" s="71">
        <v>747.25</v>
      </c>
      <c r="O758" s="71">
        <v>0</v>
      </c>
      <c r="P758" s="71">
        <v>849</v>
      </c>
      <c r="Q758" s="71">
        <v>19830</v>
      </c>
      <c r="R758" s="71">
        <v>72.62</v>
      </c>
      <c r="S758" s="71">
        <v>5563</v>
      </c>
      <c r="T758" s="71">
        <v>19.16</v>
      </c>
    </row>
    <row r="759" spans="8:20">
      <c r="H759" s="51">
        <v>41240</v>
      </c>
      <c r="I759" s="71">
        <v>4637</v>
      </c>
      <c r="J759" s="71">
        <v>1448.2</v>
      </c>
      <c r="K759" s="71">
        <v>3590</v>
      </c>
      <c r="L759" s="71">
        <v>439.2</v>
      </c>
      <c r="M759" s="71">
        <v>2365</v>
      </c>
      <c r="N759" s="71">
        <v>752.4</v>
      </c>
      <c r="O759" s="71">
        <v>0</v>
      </c>
      <c r="P759" s="71">
        <v>868.4</v>
      </c>
      <c r="Q759" s="71">
        <v>19850</v>
      </c>
      <c r="R759" s="71">
        <v>72.52</v>
      </c>
      <c r="S759" s="71">
        <v>5521</v>
      </c>
      <c r="T759" s="71">
        <v>19.28</v>
      </c>
    </row>
    <row r="760" spans="8:20">
      <c r="H760" s="51">
        <v>41241</v>
      </c>
      <c r="I760" s="71">
        <v>4641</v>
      </c>
      <c r="J760" s="71">
        <v>1448.6</v>
      </c>
      <c r="K760" s="71">
        <v>3590</v>
      </c>
      <c r="L760" s="71">
        <v>442</v>
      </c>
      <c r="M760" s="71">
        <v>2363</v>
      </c>
      <c r="N760" s="71">
        <v>760</v>
      </c>
      <c r="O760" s="71">
        <v>0</v>
      </c>
      <c r="P760" s="71">
        <v>877.4</v>
      </c>
      <c r="Q760" s="71">
        <v>19835</v>
      </c>
      <c r="R760" s="71">
        <v>72.63</v>
      </c>
      <c r="S760" s="71">
        <v>5516</v>
      </c>
      <c r="T760" s="71">
        <v>19.12</v>
      </c>
    </row>
    <row r="761" spans="8:20">
      <c r="H761" s="51">
        <v>41242</v>
      </c>
      <c r="I761" s="71">
        <v>4657</v>
      </c>
      <c r="J761" s="71">
        <v>1444.2</v>
      </c>
      <c r="K761" s="71">
        <v>3650</v>
      </c>
      <c r="L761" s="71">
        <v>441.4</v>
      </c>
      <c r="M761" s="71">
        <v>2355</v>
      </c>
      <c r="N761" s="71">
        <v>753</v>
      </c>
      <c r="O761" s="71">
        <v>0</v>
      </c>
      <c r="P761" s="71">
        <v>866</v>
      </c>
      <c r="Q761" s="71">
        <v>19855</v>
      </c>
      <c r="R761" s="71">
        <v>73.349999999999994</v>
      </c>
      <c r="S761" s="71">
        <v>5488</v>
      </c>
      <c r="T761" s="71">
        <v>19.309999999999999</v>
      </c>
    </row>
    <row r="762" spans="8:20">
      <c r="H762" s="51">
        <v>41243</v>
      </c>
      <c r="I762" s="71">
        <v>4649</v>
      </c>
      <c r="J762" s="71">
        <v>1435.4</v>
      </c>
      <c r="K762" s="71">
        <v>3800</v>
      </c>
      <c r="L762" s="71">
        <v>439.3</v>
      </c>
      <c r="M762" s="71">
        <v>2361</v>
      </c>
      <c r="N762" s="71">
        <v>748</v>
      </c>
      <c r="O762" s="71">
        <v>0</v>
      </c>
      <c r="P762" s="71">
        <v>848.4</v>
      </c>
      <c r="Q762" s="71">
        <v>19830</v>
      </c>
      <c r="R762" s="71">
        <v>73.91</v>
      </c>
      <c r="S762" s="71">
        <v>5546</v>
      </c>
      <c r="T762" s="71">
        <v>19.329999999999998</v>
      </c>
    </row>
    <row r="763" spans="8:20">
      <c r="H763" s="51">
        <v>41246</v>
      </c>
      <c r="I763" s="71">
        <v>4652</v>
      </c>
      <c r="J763" s="71">
        <v>1449.4</v>
      </c>
      <c r="K763" s="71">
        <v>3794</v>
      </c>
      <c r="L763" s="71">
        <v>443.6</v>
      </c>
      <c r="M763" s="71">
        <v>2370</v>
      </c>
      <c r="N763" s="71">
        <v>746</v>
      </c>
      <c r="O763" s="71">
        <v>0</v>
      </c>
      <c r="P763" s="71">
        <v>842.2</v>
      </c>
      <c r="Q763" s="71">
        <v>19765</v>
      </c>
      <c r="R763" s="71">
        <v>73.98</v>
      </c>
      <c r="S763" s="71">
        <v>5566</v>
      </c>
      <c r="T763" s="71">
        <v>19.7</v>
      </c>
    </row>
    <row r="764" spans="8:20">
      <c r="H764" s="51">
        <v>41247</v>
      </c>
      <c r="I764" s="71">
        <v>4637</v>
      </c>
      <c r="J764" s="71">
        <v>1446.4</v>
      </c>
      <c r="K764" s="71">
        <v>3794</v>
      </c>
      <c r="L764" s="71">
        <v>445.4</v>
      </c>
      <c r="M764" s="71">
        <v>2374</v>
      </c>
      <c r="N764" s="71">
        <v>743.4</v>
      </c>
      <c r="O764" s="71">
        <v>0</v>
      </c>
      <c r="P764" s="71">
        <v>836</v>
      </c>
      <c r="Q764" s="71">
        <v>19760</v>
      </c>
      <c r="R764" s="71">
        <v>72.91</v>
      </c>
      <c r="S764" s="71">
        <v>5556</v>
      </c>
      <c r="T764" s="71">
        <v>19.440000000000001</v>
      </c>
    </row>
    <row r="765" spans="8:20">
      <c r="H765" s="51">
        <v>41248</v>
      </c>
      <c r="I765" s="71">
        <v>4641</v>
      </c>
      <c r="J765" s="71">
        <v>1478.6</v>
      </c>
      <c r="K765" s="71">
        <v>3800</v>
      </c>
      <c r="L765" s="71">
        <v>453.2</v>
      </c>
      <c r="M765" s="71">
        <v>2376</v>
      </c>
      <c r="N765" s="71">
        <v>753</v>
      </c>
      <c r="O765" s="71">
        <v>0</v>
      </c>
      <c r="P765" s="71">
        <v>845.6</v>
      </c>
      <c r="Q765" s="71">
        <v>19690</v>
      </c>
      <c r="R765" s="71">
        <v>73.040000000000006</v>
      </c>
      <c r="S765" s="71">
        <v>5535</v>
      </c>
      <c r="T765" s="71">
        <v>19.52</v>
      </c>
    </row>
    <row r="766" spans="8:20">
      <c r="H766" s="51">
        <v>41249</v>
      </c>
      <c r="I766" s="71">
        <v>4648</v>
      </c>
      <c r="J766" s="71">
        <v>1484.6</v>
      </c>
      <c r="K766" s="71">
        <v>3800</v>
      </c>
      <c r="L766" s="71">
        <v>457.2</v>
      </c>
      <c r="M766" s="71">
        <v>2373</v>
      </c>
      <c r="N766" s="71">
        <v>745.6</v>
      </c>
      <c r="O766" s="71">
        <v>0</v>
      </c>
      <c r="P766" s="71">
        <v>840</v>
      </c>
      <c r="Q766" s="71">
        <v>19700</v>
      </c>
      <c r="R766" s="71">
        <v>73.55</v>
      </c>
      <c r="S766" s="71">
        <v>5522</v>
      </c>
      <c r="T766" s="71">
        <v>19.29</v>
      </c>
    </row>
    <row r="767" spans="8:20">
      <c r="H767" s="51">
        <v>41250</v>
      </c>
      <c r="I767" s="71">
        <v>4650</v>
      </c>
      <c r="J767" s="71">
        <v>1472.25</v>
      </c>
      <c r="K767" s="71">
        <v>3800</v>
      </c>
      <c r="L767" s="71">
        <v>450.5</v>
      </c>
      <c r="M767" s="71">
        <v>2374</v>
      </c>
      <c r="N767" s="71">
        <v>732.75</v>
      </c>
      <c r="O767" s="71">
        <v>0</v>
      </c>
      <c r="P767" s="71">
        <v>844.25</v>
      </c>
      <c r="Q767" s="71">
        <v>19755</v>
      </c>
      <c r="R767" s="71">
        <v>73.790000000000006</v>
      </c>
      <c r="S767" s="71">
        <v>5516</v>
      </c>
      <c r="T767" s="71">
        <v>19.18</v>
      </c>
    </row>
    <row r="768" spans="8:20">
      <c r="H768" s="51">
        <v>41253</v>
      </c>
      <c r="I768" s="71">
        <v>4642</v>
      </c>
      <c r="J768" s="71">
        <v>1474.75</v>
      </c>
      <c r="K768" s="71">
        <v>3800</v>
      </c>
      <c r="L768" s="71">
        <v>444</v>
      </c>
      <c r="M768" s="71">
        <v>2370</v>
      </c>
      <c r="N768" s="71">
        <v>726.75</v>
      </c>
      <c r="O768" s="71">
        <v>0</v>
      </c>
      <c r="P768" s="71">
        <v>832.75</v>
      </c>
      <c r="Q768" s="71">
        <v>19795</v>
      </c>
      <c r="R768" s="71">
        <v>73.400000000000006</v>
      </c>
      <c r="S768" s="71">
        <v>5562</v>
      </c>
      <c r="T768" s="71">
        <v>18.78</v>
      </c>
    </row>
    <row r="769" spans="8:20">
      <c r="H769" s="51">
        <v>41254</v>
      </c>
      <c r="I769" s="71">
        <v>4632</v>
      </c>
      <c r="J769" s="71">
        <v>1472</v>
      </c>
      <c r="K769" s="71">
        <v>3800</v>
      </c>
      <c r="L769" s="71">
        <v>446.1</v>
      </c>
      <c r="M769" s="71">
        <v>2372</v>
      </c>
      <c r="N769" s="71">
        <v>724.25</v>
      </c>
      <c r="O769" s="71">
        <v>0</v>
      </c>
      <c r="P769" s="71">
        <v>805.75</v>
      </c>
      <c r="Q769" s="71">
        <v>19750</v>
      </c>
      <c r="R769" s="71">
        <v>74.900000000000006</v>
      </c>
      <c r="S769" s="71">
        <v>5575</v>
      </c>
      <c r="T769" s="71">
        <v>18.89</v>
      </c>
    </row>
    <row r="770" spans="8:20">
      <c r="H770" s="51">
        <v>41255</v>
      </c>
      <c r="I770" s="71">
        <v>4632</v>
      </c>
      <c r="J770" s="71">
        <v>1473.5</v>
      </c>
      <c r="K770" s="71">
        <v>3800</v>
      </c>
      <c r="L770" s="71">
        <v>452.9</v>
      </c>
      <c r="M770" s="71">
        <v>2368</v>
      </c>
      <c r="N770" s="71">
        <v>721</v>
      </c>
      <c r="O770" s="71">
        <v>0</v>
      </c>
      <c r="P770" s="71">
        <v>794.75</v>
      </c>
      <c r="Q770" s="71">
        <v>20015</v>
      </c>
      <c r="R770" s="71">
        <v>75.12</v>
      </c>
      <c r="S770" s="71">
        <v>5603</v>
      </c>
      <c r="T770" s="71">
        <v>18.52</v>
      </c>
    </row>
    <row r="771" spans="8:20">
      <c r="H771" s="51">
        <v>41256</v>
      </c>
      <c r="I771" s="71">
        <v>4627</v>
      </c>
      <c r="J771" s="71">
        <v>1476.5</v>
      </c>
      <c r="K771" s="71">
        <v>3800</v>
      </c>
      <c r="L771" s="71">
        <v>454</v>
      </c>
      <c r="M771" s="71">
        <v>2353</v>
      </c>
      <c r="N771" s="71">
        <v>712.25</v>
      </c>
      <c r="O771" s="71">
        <v>0</v>
      </c>
      <c r="P771" s="71">
        <v>793</v>
      </c>
      <c r="Q771" s="71">
        <v>20090</v>
      </c>
      <c r="R771" s="71">
        <v>74.56</v>
      </c>
      <c r="S771" s="71">
        <v>5604</v>
      </c>
      <c r="T771" s="71">
        <v>18.61</v>
      </c>
    </row>
    <row r="772" spans="8:20">
      <c r="H772" s="51">
        <v>41257</v>
      </c>
      <c r="I772" s="71">
        <v>4640</v>
      </c>
      <c r="J772" s="71">
        <v>1476.4</v>
      </c>
      <c r="K772" s="71">
        <v>3800</v>
      </c>
      <c r="L772" s="71">
        <v>460.5</v>
      </c>
      <c r="M772" s="71">
        <v>2358</v>
      </c>
      <c r="N772" s="71">
        <v>712.2</v>
      </c>
      <c r="O772" s="71">
        <v>0</v>
      </c>
      <c r="P772" s="71">
        <v>793</v>
      </c>
      <c r="Q772" s="71">
        <v>20320</v>
      </c>
      <c r="R772" s="71">
        <v>75.09</v>
      </c>
      <c r="S772" s="71">
        <v>5662</v>
      </c>
      <c r="T772" s="71">
        <v>18.97</v>
      </c>
    </row>
    <row r="773" spans="8:20">
      <c r="H773" s="51">
        <v>41260</v>
      </c>
      <c r="I773" s="71">
        <v>4692</v>
      </c>
      <c r="J773" s="71">
        <v>1499.6</v>
      </c>
      <c r="K773" s="71">
        <v>3937</v>
      </c>
      <c r="L773" s="71">
        <v>457.6</v>
      </c>
      <c r="M773" s="71">
        <v>2350</v>
      </c>
      <c r="N773" s="71">
        <v>723.6</v>
      </c>
      <c r="O773" s="71">
        <v>0</v>
      </c>
      <c r="P773" s="71">
        <v>808.2</v>
      </c>
      <c r="Q773" s="71">
        <v>20655</v>
      </c>
      <c r="R773" s="71">
        <v>75.849999999999994</v>
      </c>
      <c r="S773" s="71">
        <v>5686</v>
      </c>
      <c r="T773" s="71">
        <v>19.36</v>
      </c>
    </row>
    <row r="774" spans="8:20">
      <c r="H774" s="51">
        <v>41261</v>
      </c>
      <c r="I774" s="71">
        <v>4656</v>
      </c>
      <c r="J774" s="71">
        <v>1466</v>
      </c>
      <c r="K774" s="71">
        <v>3896</v>
      </c>
      <c r="L774" s="71">
        <v>0</v>
      </c>
      <c r="M774" s="71">
        <v>2350</v>
      </c>
      <c r="N774" s="71">
        <v>720</v>
      </c>
      <c r="O774" s="71">
        <v>0</v>
      </c>
      <c r="P774" s="71">
        <v>811.25</v>
      </c>
      <c r="Q774" s="71">
        <v>20655</v>
      </c>
      <c r="R774" s="71">
        <v>75.95</v>
      </c>
      <c r="S774" s="71">
        <v>5650</v>
      </c>
      <c r="T774" s="71">
        <v>19.309999999999999</v>
      </c>
    </row>
    <row r="775" spans="8:20">
      <c r="H775" s="51">
        <v>41262</v>
      </c>
      <c r="I775" s="71">
        <v>4633</v>
      </c>
      <c r="J775" s="71">
        <v>1437</v>
      </c>
      <c r="K775" s="71">
        <v>3858</v>
      </c>
      <c r="L775" s="71">
        <v>436.5</v>
      </c>
      <c r="M775" s="71">
        <v>2354</v>
      </c>
      <c r="N775" s="71">
        <v>703</v>
      </c>
      <c r="O775" s="71">
        <v>0</v>
      </c>
      <c r="P775" s="71">
        <v>805.75</v>
      </c>
      <c r="Q775" s="71">
        <v>20700</v>
      </c>
      <c r="R775" s="71">
        <v>75.89</v>
      </c>
      <c r="S775" s="71">
        <v>5653</v>
      </c>
      <c r="T775" s="71">
        <v>19.25</v>
      </c>
    </row>
    <row r="776" spans="8:20">
      <c r="H776" s="51">
        <v>41263</v>
      </c>
      <c r="I776" s="71">
        <v>4610</v>
      </c>
      <c r="J776" s="71">
        <v>1407.4</v>
      </c>
      <c r="K776" s="71">
        <v>3785</v>
      </c>
      <c r="L776" s="71">
        <v>427.1</v>
      </c>
      <c r="M776" s="71">
        <v>2352</v>
      </c>
      <c r="N776" s="71">
        <v>696.4</v>
      </c>
      <c r="O776" s="71">
        <v>0</v>
      </c>
      <c r="P776" s="71">
        <v>789.6</v>
      </c>
      <c r="Q776" s="71">
        <v>20815</v>
      </c>
      <c r="R776" s="71">
        <v>75.83</v>
      </c>
      <c r="S776" s="71">
        <v>5670</v>
      </c>
      <c r="T776" s="71">
        <v>19.23</v>
      </c>
    </row>
    <row r="777" spans="8:20">
      <c r="H777" s="51">
        <v>41264</v>
      </c>
      <c r="I777" s="71">
        <v>4613</v>
      </c>
      <c r="J777" s="71">
        <v>1435</v>
      </c>
      <c r="K777" s="71">
        <v>3749</v>
      </c>
      <c r="L777" s="71">
        <v>434.4</v>
      </c>
      <c r="M777" s="71">
        <v>2352</v>
      </c>
      <c r="N777" s="71">
        <v>702</v>
      </c>
      <c r="O777" s="71">
        <v>0</v>
      </c>
      <c r="P777" s="71">
        <v>791</v>
      </c>
      <c r="Q777" s="71">
        <v>20705</v>
      </c>
      <c r="R777" s="71">
        <v>76.180000000000007</v>
      </c>
      <c r="S777" s="71">
        <v>5679</v>
      </c>
      <c r="T777" s="71">
        <v>19.09</v>
      </c>
    </row>
    <row r="778" spans="8:20">
      <c r="H778" s="51">
        <v>41267</v>
      </c>
      <c r="I778" s="71">
        <v>4615</v>
      </c>
      <c r="J778" s="71">
        <v>1439.75</v>
      </c>
      <c r="K778" s="71">
        <v>3758</v>
      </c>
      <c r="L778" s="71">
        <v>434.5</v>
      </c>
      <c r="M778" s="71">
        <v>2351</v>
      </c>
      <c r="N778" s="71">
        <v>704.25</v>
      </c>
      <c r="O778" s="71">
        <v>0</v>
      </c>
      <c r="P778" s="71">
        <v>793.75</v>
      </c>
      <c r="Q778" s="71">
        <v>20020</v>
      </c>
      <c r="R778" s="71">
        <v>76.400000000000006</v>
      </c>
      <c r="S778" s="71">
        <v>5700</v>
      </c>
      <c r="T778" s="71">
        <v>19</v>
      </c>
    </row>
    <row r="779" spans="8:20">
      <c r="H779" s="51">
        <v>41268</v>
      </c>
      <c r="I779" s="71">
        <v>4605</v>
      </c>
      <c r="J779" s="71">
        <v>0</v>
      </c>
      <c r="K779" s="71">
        <v>3770</v>
      </c>
      <c r="L779" s="71">
        <v>0</v>
      </c>
      <c r="M779" s="71">
        <v>2350</v>
      </c>
      <c r="N779" s="71">
        <v>0</v>
      </c>
      <c r="O779" s="71">
        <v>0</v>
      </c>
      <c r="P779" s="71">
        <v>0</v>
      </c>
      <c r="Q779" s="71">
        <v>20130</v>
      </c>
      <c r="R779" s="71">
        <v>0</v>
      </c>
      <c r="S779" s="71">
        <v>5668</v>
      </c>
      <c r="T779" s="71">
        <v>0</v>
      </c>
    </row>
    <row r="780" spans="8:20">
      <c r="H780" s="51">
        <v>41269</v>
      </c>
      <c r="I780" s="71">
        <v>4606</v>
      </c>
      <c r="J780" s="71">
        <v>1423.4</v>
      </c>
      <c r="K780" s="71">
        <v>3844</v>
      </c>
      <c r="L780" s="71">
        <v>429.4</v>
      </c>
      <c r="M780" s="71">
        <v>2348</v>
      </c>
      <c r="N780" s="71">
        <v>693</v>
      </c>
      <c r="O780" s="71">
        <v>0</v>
      </c>
      <c r="P780" s="71">
        <v>776</v>
      </c>
      <c r="Q780" s="71">
        <v>20150</v>
      </c>
      <c r="R780" s="71">
        <v>77.06</v>
      </c>
      <c r="S780" s="71">
        <v>5669</v>
      </c>
      <c r="T780" s="71">
        <v>19.100000000000001</v>
      </c>
    </row>
    <row r="781" spans="8:20">
      <c r="H781" s="51">
        <v>41270</v>
      </c>
      <c r="I781" s="71">
        <v>4612</v>
      </c>
      <c r="J781" s="71">
        <v>1417.4</v>
      </c>
      <c r="K781" s="71">
        <v>3829</v>
      </c>
      <c r="L781" s="71">
        <v>429.7</v>
      </c>
      <c r="M781" s="71">
        <v>2348</v>
      </c>
      <c r="N781" s="71">
        <v>690.4</v>
      </c>
      <c r="O781" s="71">
        <v>0</v>
      </c>
      <c r="P781" s="71">
        <v>769.6</v>
      </c>
      <c r="Q781" s="71">
        <v>20135</v>
      </c>
      <c r="R781" s="71">
        <v>76.010000000000005</v>
      </c>
      <c r="S781" s="71">
        <v>5680</v>
      </c>
      <c r="T781" s="71">
        <v>19.510000000000002</v>
      </c>
    </row>
    <row r="782" spans="8:20">
      <c r="H782" s="51">
        <v>41271</v>
      </c>
      <c r="I782" s="71">
        <v>4624</v>
      </c>
      <c r="J782" s="71">
        <v>1424</v>
      </c>
      <c r="K782" s="71">
        <v>3828</v>
      </c>
      <c r="L782" s="71">
        <v>427.3</v>
      </c>
      <c r="M782" s="71">
        <v>2341</v>
      </c>
      <c r="N782" s="71">
        <v>692.4</v>
      </c>
      <c r="O782" s="71">
        <v>0</v>
      </c>
      <c r="P782" s="71">
        <v>777.6</v>
      </c>
      <c r="Q782" s="71">
        <v>20055</v>
      </c>
      <c r="R782" s="71">
        <v>74.66</v>
      </c>
      <c r="S782" s="71">
        <v>5681</v>
      </c>
      <c r="T782" s="71">
        <v>19.41</v>
      </c>
    </row>
    <row r="783" spans="8:20">
      <c r="H783" s="51">
        <v>41274</v>
      </c>
      <c r="I783" s="71">
        <v>4610</v>
      </c>
      <c r="J783" s="71">
        <v>1418.75</v>
      </c>
      <c r="K783" s="71">
        <v>3840</v>
      </c>
      <c r="L783" s="71">
        <v>0</v>
      </c>
      <c r="M783" s="71">
        <v>2320</v>
      </c>
      <c r="N783" s="71">
        <v>698.25</v>
      </c>
      <c r="O783" s="71">
        <v>0</v>
      </c>
      <c r="P783" s="71">
        <v>778</v>
      </c>
      <c r="Q783" s="71">
        <v>19935</v>
      </c>
      <c r="R783" s="71">
        <v>75.14</v>
      </c>
      <c r="S783" s="71">
        <v>5685</v>
      </c>
      <c r="T783" s="71">
        <v>19.55</v>
      </c>
    </row>
    <row r="784" spans="8:20">
      <c r="H784" s="51">
        <v>41276</v>
      </c>
      <c r="I784" s="71">
        <v>0</v>
      </c>
      <c r="J784" s="71">
        <v>1405.5</v>
      </c>
      <c r="K784" s="71">
        <v>0</v>
      </c>
      <c r="L784" s="71">
        <v>407.1</v>
      </c>
      <c r="M784" s="71">
        <v>0</v>
      </c>
      <c r="N784" s="71">
        <v>690.75</v>
      </c>
      <c r="O784" s="71">
        <v>0</v>
      </c>
      <c r="P784" s="71">
        <v>755.25</v>
      </c>
      <c r="Q784" s="71">
        <v>0</v>
      </c>
      <c r="R784" s="71">
        <v>75.36</v>
      </c>
      <c r="S784" s="71">
        <v>0</v>
      </c>
      <c r="T784" s="71">
        <v>19.7</v>
      </c>
    </row>
    <row r="785" spans="8:20">
      <c r="H785" s="51">
        <v>41277</v>
      </c>
      <c r="I785" s="71">
        <v>0</v>
      </c>
      <c r="J785" s="71">
        <v>1390</v>
      </c>
      <c r="K785" s="71">
        <v>0</v>
      </c>
      <c r="L785" s="71">
        <v>400.8</v>
      </c>
      <c r="M785" s="71">
        <v>0</v>
      </c>
      <c r="N785" s="71">
        <v>690</v>
      </c>
      <c r="O785" s="71">
        <v>0</v>
      </c>
      <c r="P785" s="71">
        <v>757.4</v>
      </c>
      <c r="Q785" s="71">
        <v>0</v>
      </c>
      <c r="R785" s="71">
        <v>75.39</v>
      </c>
      <c r="S785" s="71">
        <v>0</v>
      </c>
      <c r="T785" s="71">
        <v>19.059999999999999</v>
      </c>
    </row>
    <row r="786" spans="8:20">
      <c r="H786" s="51">
        <v>41278</v>
      </c>
      <c r="I786" s="71">
        <v>4625</v>
      </c>
      <c r="J786" s="71">
        <v>1393</v>
      </c>
      <c r="K786" s="71">
        <v>3781</v>
      </c>
      <c r="L786" s="71">
        <v>399.1</v>
      </c>
      <c r="M786" s="71">
        <v>2310</v>
      </c>
      <c r="N786" s="71">
        <v>683</v>
      </c>
      <c r="O786" s="71">
        <v>0</v>
      </c>
      <c r="P786" s="71">
        <v>746.2</v>
      </c>
      <c r="Q786" s="71">
        <v>19970</v>
      </c>
      <c r="R786" s="71">
        <v>75.05</v>
      </c>
      <c r="S786" s="71">
        <v>5636</v>
      </c>
      <c r="T786" s="71">
        <v>18.86</v>
      </c>
    </row>
    <row r="787" spans="8:20">
      <c r="H787" s="51">
        <v>41281</v>
      </c>
      <c r="I787" s="71">
        <v>4590</v>
      </c>
      <c r="J787" s="71">
        <v>1410.75</v>
      </c>
      <c r="K787" s="71">
        <v>3749</v>
      </c>
      <c r="L787" s="71">
        <v>0</v>
      </c>
      <c r="M787" s="71">
        <v>2315</v>
      </c>
      <c r="N787" s="71">
        <v>685.5</v>
      </c>
      <c r="O787" s="71">
        <v>0</v>
      </c>
      <c r="P787" s="71">
        <v>751.25</v>
      </c>
      <c r="Q787" s="71">
        <v>20000</v>
      </c>
      <c r="R787" s="71">
        <v>75.709999999999994</v>
      </c>
      <c r="S787" s="71">
        <v>5713</v>
      </c>
      <c r="T787" s="71">
        <v>18.899999999999999</v>
      </c>
    </row>
    <row r="788" spans="8:20">
      <c r="H788" s="51">
        <v>41282</v>
      </c>
      <c r="I788" s="71">
        <v>4622</v>
      </c>
      <c r="J788" s="71">
        <v>1413.75</v>
      </c>
      <c r="K788" s="71">
        <v>3774</v>
      </c>
      <c r="L788" s="71">
        <v>410.6</v>
      </c>
      <c r="M788" s="71">
        <v>2309</v>
      </c>
      <c r="N788" s="71">
        <v>688.75</v>
      </c>
      <c r="O788" s="71">
        <v>0</v>
      </c>
      <c r="P788" s="71">
        <v>750.5</v>
      </c>
      <c r="Q788" s="71">
        <v>19900</v>
      </c>
      <c r="R788" s="71">
        <v>75.12</v>
      </c>
      <c r="S788" s="71">
        <v>5721</v>
      </c>
      <c r="T788" s="71">
        <v>18.61</v>
      </c>
    </row>
    <row r="789" spans="8:20">
      <c r="H789" s="51">
        <v>41283</v>
      </c>
      <c r="I789" s="71">
        <v>4625</v>
      </c>
      <c r="J789" s="71">
        <v>1420</v>
      </c>
      <c r="K789" s="71">
        <v>3768</v>
      </c>
      <c r="L789" s="71">
        <v>411.5</v>
      </c>
      <c r="M789" s="71">
        <v>2309</v>
      </c>
      <c r="N789" s="71">
        <v>694.6</v>
      </c>
      <c r="O789" s="71">
        <v>0</v>
      </c>
      <c r="P789" s="71">
        <v>748.4</v>
      </c>
      <c r="Q789" s="71">
        <v>19850</v>
      </c>
      <c r="R789" s="71">
        <v>74.790000000000006</v>
      </c>
      <c r="S789" s="71">
        <v>5689</v>
      </c>
      <c r="T789" s="71">
        <v>18.8</v>
      </c>
    </row>
    <row r="790" spans="8:20">
      <c r="H790" s="51">
        <v>41284</v>
      </c>
      <c r="I790" s="71">
        <v>4625</v>
      </c>
      <c r="J790" s="71">
        <v>1415</v>
      </c>
      <c r="K790" s="71">
        <v>3765</v>
      </c>
      <c r="L790" s="71">
        <v>410.3</v>
      </c>
      <c r="M790" s="71">
        <v>2309</v>
      </c>
      <c r="N790" s="71">
        <v>698.25</v>
      </c>
      <c r="O790" s="71">
        <v>0</v>
      </c>
      <c r="P790" s="71">
        <v>745.25</v>
      </c>
      <c r="Q790" s="71">
        <v>19710</v>
      </c>
      <c r="R790" s="71">
        <v>75.2</v>
      </c>
      <c r="S790" s="71">
        <v>5692</v>
      </c>
      <c r="T790" s="71">
        <v>18.97</v>
      </c>
    </row>
    <row r="791" spans="8:20">
      <c r="H791" s="51">
        <v>41285</v>
      </c>
      <c r="I791" s="71">
        <v>4625</v>
      </c>
      <c r="J791" s="71">
        <v>1424.75</v>
      </c>
      <c r="K791" s="71">
        <v>3750</v>
      </c>
      <c r="L791" s="71">
        <v>406</v>
      </c>
      <c r="M791" s="71">
        <v>2309</v>
      </c>
      <c r="N791" s="71">
        <v>708.75</v>
      </c>
      <c r="O791" s="71">
        <v>0</v>
      </c>
      <c r="P791" s="71">
        <v>754.75</v>
      </c>
      <c r="Q791" s="71">
        <v>19650</v>
      </c>
      <c r="R791" s="71">
        <v>75.62</v>
      </c>
      <c r="S791" s="71">
        <v>5693</v>
      </c>
      <c r="T791" s="71">
        <v>19.190000000000001</v>
      </c>
    </row>
    <row r="792" spans="8:20">
      <c r="H792" s="51">
        <v>41288</v>
      </c>
      <c r="I792" s="71">
        <v>4625</v>
      </c>
      <c r="J792" s="71">
        <v>1459.75</v>
      </c>
      <c r="K792" s="71">
        <v>3755</v>
      </c>
      <c r="L792" s="71">
        <v>417.9</v>
      </c>
      <c r="M792" s="71">
        <v>2309</v>
      </c>
      <c r="N792" s="71">
        <v>724</v>
      </c>
      <c r="O792" s="71">
        <v>0</v>
      </c>
      <c r="P792" s="71">
        <v>767</v>
      </c>
      <c r="Q792" s="71">
        <v>19685</v>
      </c>
      <c r="R792" s="71">
        <v>75.52</v>
      </c>
      <c r="S792" s="71">
        <v>5644</v>
      </c>
      <c r="T792" s="71">
        <v>18.87</v>
      </c>
    </row>
    <row r="793" spans="8:20">
      <c r="H793" s="51">
        <v>41289</v>
      </c>
      <c r="I793" s="71">
        <v>4625</v>
      </c>
      <c r="J793" s="71">
        <v>1414.6</v>
      </c>
      <c r="K793" s="71">
        <v>3800</v>
      </c>
      <c r="L793" s="71">
        <v>412.4</v>
      </c>
      <c r="M793" s="71">
        <v>2309</v>
      </c>
      <c r="N793" s="71">
        <v>729.4</v>
      </c>
      <c r="O793" s="71">
        <v>0</v>
      </c>
      <c r="P793" s="71">
        <v>783</v>
      </c>
      <c r="Q793" s="71">
        <v>19690</v>
      </c>
      <c r="R793" s="71">
        <v>76.209999999999994</v>
      </c>
      <c r="S793" s="71">
        <v>0</v>
      </c>
      <c r="T793" s="71">
        <v>18.7</v>
      </c>
    </row>
    <row r="794" spans="8:20">
      <c r="H794" s="51">
        <v>41290</v>
      </c>
      <c r="I794" s="71">
        <v>4625</v>
      </c>
      <c r="J794" s="71">
        <v>1438.5</v>
      </c>
      <c r="K794" s="71">
        <v>3800</v>
      </c>
      <c r="L794" s="71">
        <v>419.5</v>
      </c>
      <c r="M794" s="71">
        <v>2309</v>
      </c>
      <c r="N794" s="71">
        <v>731.75</v>
      </c>
      <c r="O794" s="71">
        <v>0</v>
      </c>
      <c r="P794" s="71">
        <v>787</v>
      </c>
      <c r="Q794" s="71">
        <v>19800</v>
      </c>
      <c r="R794" s="71">
        <v>77.33</v>
      </c>
      <c r="S794" s="71">
        <v>5650</v>
      </c>
      <c r="T794" s="71">
        <v>18.52</v>
      </c>
    </row>
    <row r="795" spans="8:20">
      <c r="H795" s="51">
        <v>41291</v>
      </c>
      <c r="I795" s="71">
        <v>4625</v>
      </c>
      <c r="J795" s="71">
        <v>1431</v>
      </c>
      <c r="K795" s="71">
        <v>3800</v>
      </c>
      <c r="L795" s="71">
        <v>414</v>
      </c>
      <c r="M795" s="71">
        <v>2309</v>
      </c>
      <c r="N795" s="71">
        <v>724.5</v>
      </c>
      <c r="O795" s="71">
        <v>0</v>
      </c>
      <c r="P795" s="71">
        <v>782.5</v>
      </c>
      <c r="Q795" s="71">
        <v>19400</v>
      </c>
      <c r="R795" s="71">
        <v>77.78</v>
      </c>
      <c r="S795" s="71">
        <v>0</v>
      </c>
      <c r="T795" s="71">
        <v>18.399999999999999</v>
      </c>
    </row>
    <row r="796" spans="8:20">
      <c r="H796" s="51">
        <v>41292</v>
      </c>
      <c r="I796" s="71">
        <v>4757</v>
      </c>
      <c r="J796" s="71">
        <v>1427</v>
      </c>
      <c r="K796" s="71">
        <v>3630</v>
      </c>
      <c r="L796" s="71">
        <v>414.2</v>
      </c>
      <c r="M796" s="71">
        <v>2369</v>
      </c>
      <c r="N796" s="71">
        <v>727.75</v>
      </c>
      <c r="O796" s="71">
        <v>0</v>
      </c>
      <c r="P796" s="71">
        <v>792.5</v>
      </c>
      <c r="Q796" s="71">
        <v>19995</v>
      </c>
      <c r="R796" s="71">
        <v>78.55</v>
      </c>
      <c r="S796" s="71">
        <v>5580</v>
      </c>
      <c r="T796" s="71">
        <v>18.46</v>
      </c>
    </row>
    <row r="797" spans="8:20">
      <c r="H797" s="51">
        <v>41295</v>
      </c>
      <c r="I797" s="71">
        <v>4790</v>
      </c>
      <c r="J797" s="71">
        <v>0</v>
      </c>
      <c r="K797" s="71">
        <v>3638</v>
      </c>
      <c r="L797" s="71">
        <v>0</v>
      </c>
      <c r="M797" s="71">
        <v>2358</v>
      </c>
      <c r="N797" s="71">
        <v>0</v>
      </c>
      <c r="O797" s="71">
        <v>0</v>
      </c>
      <c r="P797" s="71">
        <v>0</v>
      </c>
      <c r="Q797" s="71">
        <v>19950</v>
      </c>
      <c r="R797" s="71">
        <v>0</v>
      </c>
      <c r="S797" s="71">
        <v>5515</v>
      </c>
      <c r="T797" s="71">
        <v>0</v>
      </c>
    </row>
    <row r="798" spans="8:20">
      <c r="H798" s="51">
        <v>41296</v>
      </c>
      <c r="I798" s="71">
        <v>4779</v>
      </c>
      <c r="J798" s="71">
        <v>1449.5</v>
      </c>
      <c r="K798" s="71">
        <v>3670</v>
      </c>
      <c r="L798" s="71">
        <v>421.5</v>
      </c>
      <c r="M798" s="71">
        <v>2362</v>
      </c>
      <c r="N798" s="71">
        <v>728</v>
      </c>
      <c r="O798" s="71">
        <v>0</v>
      </c>
      <c r="P798" s="71">
        <v>779.5</v>
      </c>
      <c r="Q798" s="71">
        <v>19945</v>
      </c>
      <c r="R798" s="71">
        <v>79.930000000000007</v>
      </c>
      <c r="S798" s="71">
        <v>5516</v>
      </c>
      <c r="T798" s="71">
        <v>18.170000000000002</v>
      </c>
    </row>
    <row r="799" spans="8:20">
      <c r="H799" s="51">
        <v>41297</v>
      </c>
      <c r="I799" s="71">
        <v>4801</v>
      </c>
      <c r="J799" s="71">
        <v>1437</v>
      </c>
      <c r="K799" s="71">
        <v>3679</v>
      </c>
      <c r="L799" s="71">
        <v>416.5</v>
      </c>
      <c r="M799" s="71">
        <v>2361</v>
      </c>
      <c r="N799" s="71">
        <v>720.75</v>
      </c>
      <c r="O799" s="71">
        <v>0</v>
      </c>
      <c r="P799" s="71">
        <v>775</v>
      </c>
      <c r="Q799" s="71">
        <v>20070</v>
      </c>
      <c r="R799" s="71">
        <v>80.48</v>
      </c>
      <c r="S799" s="71">
        <v>5463</v>
      </c>
      <c r="T799" s="71">
        <v>18.559999999999999</v>
      </c>
    </row>
    <row r="800" spans="8:20">
      <c r="H800" s="51">
        <v>41298</v>
      </c>
      <c r="I800" s="71">
        <v>4780</v>
      </c>
      <c r="J800" s="71">
        <v>1435.5</v>
      </c>
      <c r="K800" s="71">
        <v>3636</v>
      </c>
      <c r="L800" s="71">
        <v>414.9</v>
      </c>
      <c r="M800" s="71">
        <v>2357</v>
      </c>
      <c r="N800" s="71">
        <v>723.5</v>
      </c>
      <c r="O800" s="71">
        <v>0</v>
      </c>
      <c r="P800" s="71">
        <v>767.5</v>
      </c>
      <c r="Q800" s="71">
        <v>20090</v>
      </c>
      <c r="R800" s="71">
        <v>82.89</v>
      </c>
      <c r="S800" s="71">
        <v>5467</v>
      </c>
      <c r="T800" s="71">
        <v>18.52</v>
      </c>
    </row>
    <row r="801" spans="8:20">
      <c r="H801" s="51">
        <v>41299</v>
      </c>
      <c r="I801" s="71">
        <v>4771</v>
      </c>
      <c r="J801" s="71">
        <v>1443.5</v>
      </c>
      <c r="K801" s="71">
        <v>3647</v>
      </c>
      <c r="L801" s="71">
        <v>416.2</v>
      </c>
      <c r="M801" s="71">
        <v>2356</v>
      </c>
      <c r="N801" s="71">
        <v>720.25</v>
      </c>
      <c r="O801" s="71">
        <v>0</v>
      </c>
      <c r="P801" s="71">
        <v>775</v>
      </c>
      <c r="Q801" s="71">
        <v>20105</v>
      </c>
      <c r="R801" s="71">
        <v>80.52</v>
      </c>
      <c r="S801" s="71">
        <v>5442</v>
      </c>
      <c r="T801" s="71">
        <v>18.350000000000001</v>
      </c>
    </row>
    <row r="802" spans="8:20">
      <c r="H802" s="51">
        <v>41302</v>
      </c>
      <c r="I802" s="71">
        <v>4779</v>
      </c>
      <c r="J802" s="71">
        <v>1447</v>
      </c>
      <c r="K802" s="71">
        <v>3719</v>
      </c>
      <c r="L802" s="71">
        <v>420.4</v>
      </c>
      <c r="M802" s="71">
        <v>2358</v>
      </c>
      <c r="N802" s="71">
        <v>729.25</v>
      </c>
      <c r="O802" s="71">
        <v>0</v>
      </c>
      <c r="P802" s="71">
        <v>778.5</v>
      </c>
      <c r="Q802" s="71">
        <v>20135</v>
      </c>
      <c r="R802" s="71">
        <v>81.05</v>
      </c>
      <c r="S802" s="71">
        <v>5372</v>
      </c>
      <c r="T802" s="71">
        <v>18.78</v>
      </c>
    </row>
    <row r="803" spans="8:20">
      <c r="H803" s="51">
        <v>41303</v>
      </c>
      <c r="I803" s="71">
        <v>4791</v>
      </c>
      <c r="J803" s="71">
        <v>1451</v>
      </c>
      <c r="K803" s="71">
        <v>3702</v>
      </c>
      <c r="L803" s="71">
        <v>423.9</v>
      </c>
      <c r="M803" s="71">
        <v>2360</v>
      </c>
      <c r="N803" s="71">
        <v>729.5</v>
      </c>
      <c r="O803" s="71">
        <v>0</v>
      </c>
      <c r="P803" s="71">
        <v>777</v>
      </c>
      <c r="Q803" s="71">
        <v>20295</v>
      </c>
      <c r="R803" s="71">
        <v>82.39</v>
      </c>
      <c r="S803" s="71">
        <v>5388</v>
      </c>
      <c r="T803" s="71">
        <v>18.350000000000001</v>
      </c>
    </row>
    <row r="804" spans="8:20">
      <c r="H804" s="51">
        <v>41304</v>
      </c>
      <c r="I804" s="71">
        <v>4800</v>
      </c>
      <c r="J804" s="71">
        <v>1479</v>
      </c>
      <c r="K804" s="71">
        <v>3780</v>
      </c>
      <c r="L804" s="71">
        <v>432.7</v>
      </c>
      <c r="M804" s="71">
        <v>2362</v>
      </c>
      <c r="N804" s="71">
        <v>740</v>
      </c>
      <c r="O804" s="71">
        <v>0</v>
      </c>
      <c r="P804" s="71">
        <v>787.5</v>
      </c>
      <c r="Q804" s="71">
        <v>20290</v>
      </c>
      <c r="R804" s="71">
        <v>82.96</v>
      </c>
      <c r="S804" s="71">
        <v>5418</v>
      </c>
      <c r="T804" s="71">
        <v>18.670000000000002</v>
      </c>
    </row>
    <row r="805" spans="8:20">
      <c r="H805" s="51">
        <v>41305</v>
      </c>
      <c r="I805" s="71">
        <v>4800</v>
      </c>
      <c r="J805" s="71">
        <v>1469.5</v>
      </c>
      <c r="K805" s="71">
        <v>3810</v>
      </c>
      <c r="L805" s="71">
        <v>426.7</v>
      </c>
      <c r="M805" s="71">
        <v>2369</v>
      </c>
      <c r="N805" s="71">
        <v>740.75</v>
      </c>
      <c r="O805" s="71">
        <v>0</v>
      </c>
      <c r="P805" s="71">
        <v>782</v>
      </c>
      <c r="Q805" s="71">
        <v>20140</v>
      </c>
      <c r="R805" s="71">
        <v>82.95</v>
      </c>
      <c r="S805" s="71">
        <v>5461</v>
      </c>
      <c r="T805" s="71">
        <v>18.829999999999998</v>
      </c>
    </row>
    <row r="806" spans="8:20">
      <c r="H806" s="51">
        <v>41306</v>
      </c>
      <c r="I806" s="71">
        <v>4802</v>
      </c>
      <c r="J806" s="71">
        <v>1474</v>
      </c>
      <c r="K806" s="71">
        <v>3827</v>
      </c>
      <c r="L806" s="71">
        <v>427.9</v>
      </c>
      <c r="M806" s="71">
        <v>2365</v>
      </c>
      <c r="N806" s="71">
        <v>736</v>
      </c>
      <c r="O806" s="71">
        <v>0</v>
      </c>
      <c r="P806" s="71">
        <v>765.5</v>
      </c>
      <c r="Q806" s="71">
        <v>19960</v>
      </c>
      <c r="R806" s="71">
        <v>82.98</v>
      </c>
      <c r="S806" s="71">
        <v>5479</v>
      </c>
      <c r="T806" s="71">
        <v>18.7</v>
      </c>
    </row>
    <row r="807" spans="8:20">
      <c r="H807" s="51">
        <v>41309</v>
      </c>
      <c r="I807" s="71">
        <v>4812</v>
      </c>
      <c r="J807" s="71">
        <v>1487.5</v>
      </c>
      <c r="K807" s="71">
        <v>3835</v>
      </c>
      <c r="L807" s="71">
        <v>433.5</v>
      </c>
      <c r="M807" s="71">
        <v>2357</v>
      </c>
      <c r="N807" s="71">
        <v>734</v>
      </c>
      <c r="O807" s="71">
        <v>0</v>
      </c>
      <c r="P807" s="71">
        <v>762.5</v>
      </c>
      <c r="Q807" s="71">
        <v>19910</v>
      </c>
      <c r="R807" s="71">
        <v>81.739999999999995</v>
      </c>
      <c r="S807" s="71">
        <v>5458</v>
      </c>
      <c r="T807" s="71">
        <v>18.73</v>
      </c>
    </row>
    <row r="808" spans="8:20">
      <c r="H808" s="51">
        <v>41310</v>
      </c>
      <c r="I808" s="71">
        <v>4819</v>
      </c>
      <c r="J808" s="71">
        <v>1496</v>
      </c>
      <c r="K808" s="71">
        <v>3857</v>
      </c>
      <c r="L808" s="71">
        <v>438.7</v>
      </c>
      <c r="M808" s="71">
        <v>2358</v>
      </c>
      <c r="N808" s="71">
        <v>729.5</v>
      </c>
      <c r="O808" s="71">
        <v>0</v>
      </c>
      <c r="P808" s="71">
        <v>758</v>
      </c>
      <c r="Q808" s="71">
        <v>19860</v>
      </c>
      <c r="R808" s="71">
        <v>81.510000000000005</v>
      </c>
      <c r="S808" s="71">
        <v>5427</v>
      </c>
      <c r="T808" s="71">
        <v>18.54</v>
      </c>
    </row>
    <row r="809" spans="8:20">
      <c r="H809" s="51">
        <v>41311</v>
      </c>
      <c r="I809" s="71">
        <v>4801</v>
      </c>
      <c r="J809" s="71">
        <v>1490.5</v>
      </c>
      <c r="K809" s="71">
        <v>3881</v>
      </c>
      <c r="L809" s="71">
        <v>437.5</v>
      </c>
      <c r="M809" s="71">
        <v>2361</v>
      </c>
      <c r="N809" s="71">
        <v>721.75</v>
      </c>
      <c r="O809" s="71">
        <v>0</v>
      </c>
      <c r="P809" s="71">
        <v>760.5</v>
      </c>
      <c r="Q809" s="71">
        <v>19925</v>
      </c>
      <c r="R809" s="71">
        <v>81.72</v>
      </c>
      <c r="S809" s="71">
        <v>5461</v>
      </c>
      <c r="T809" s="71">
        <v>18.23</v>
      </c>
    </row>
    <row r="810" spans="8:20">
      <c r="H810" s="51">
        <v>41312</v>
      </c>
      <c r="I810" s="71">
        <v>4792</v>
      </c>
      <c r="J810" s="71">
        <v>1487</v>
      </c>
      <c r="K810" s="71">
        <v>3875</v>
      </c>
      <c r="L810" s="71">
        <v>437.5</v>
      </c>
      <c r="M810" s="71">
        <v>2360</v>
      </c>
      <c r="N810" s="71">
        <v>710.5</v>
      </c>
      <c r="O810" s="71">
        <v>0</v>
      </c>
      <c r="P810" s="71">
        <v>755</v>
      </c>
      <c r="Q810" s="71">
        <v>19660</v>
      </c>
      <c r="R810" s="71">
        <v>81.400000000000006</v>
      </c>
      <c r="S810" s="71">
        <v>5372</v>
      </c>
      <c r="T810" s="71">
        <v>18.149999999999999</v>
      </c>
    </row>
    <row r="811" spans="8:20">
      <c r="H811" s="51">
        <v>41313</v>
      </c>
      <c r="I811" s="71">
        <v>4805</v>
      </c>
      <c r="J811" s="71">
        <v>1452</v>
      </c>
      <c r="K811" s="71">
        <v>3862</v>
      </c>
      <c r="L811" s="71">
        <v>422.3</v>
      </c>
      <c r="M811" s="71">
        <v>2359</v>
      </c>
      <c r="N811" s="71">
        <v>710</v>
      </c>
      <c r="O811" s="71">
        <v>0</v>
      </c>
      <c r="P811" s="71">
        <v>756.5</v>
      </c>
      <c r="Q811" s="71">
        <v>19655</v>
      </c>
      <c r="R811" s="71">
        <v>82.67</v>
      </c>
      <c r="S811" s="71">
        <v>5398</v>
      </c>
      <c r="T811" s="71">
        <v>18.170000000000002</v>
      </c>
    </row>
    <row r="812" spans="8:20">
      <c r="H812" s="51">
        <v>41316</v>
      </c>
      <c r="I812" s="71">
        <v>0</v>
      </c>
      <c r="J812" s="71">
        <v>1431.5</v>
      </c>
      <c r="K812" s="71">
        <v>0</v>
      </c>
      <c r="L812" s="71">
        <v>413</v>
      </c>
      <c r="M812" s="71">
        <v>0</v>
      </c>
      <c r="N812" s="71">
        <v>701.75</v>
      </c>
      <c r="O812" s="71">
        <v>0</v>
      </c>
      <c r="P812" s="71">
        <v>741.5</v>
      </c>
      <c r="Q812" s="71">
        <v>0</v>
      </c>
      <c r="R812" s="71">
        <v>82.92</v>
      </c>
      <c r="S812" s="71">
        <v>0</v>
      </c>
      <c r="T812" s="71">
        <v>18.48</v>
      </c>
    </row>
    <row r="813" spans="8:20">
      <c r="H813" s="51">
        <v>41317</v>
      </c>
      <c r="I813" s="71">
        <v>0</v>
      </c>
      <c r="J813" s="71">
        <v>1421</v>
      </c>
      <c r="K813" s="71">
        <v>0</v>
      </c>
      <c r="L813" s="71">
        <v>410.8</v>
      </c>
      <c r="M813" s="71">
        <v>0</v>
      </c>
      <c r="N813" s="71">
        <v>696.25</v>
      </c>
      <c r="O813" s="71">
        <v>0</v>
      </c>
      <c r="P813" s="71">
        <v>731</v>
      </c>
      <c r="Q813" s="71">
        <v>0</v>
      </c>
      <c r="R813" s="71">
        <v>81.81</v>
      </c>
      <c r="S813" s="71">
        <v>0</v>
      </c>
      <c r="T813" s="71">
        <v>18.09</v>
      </c>
    </row>
    <row r="814" spans="8:20">
      <c r="H814" s="51">
        <v>41318</v>
      </c>
      <c r="I814" s="71">
        <v>0</v>
      </c>
      <c r="J814" s="71">
        <v>1422</v>
      </c>
      <c r="K814" s="71">
        <v>0</v>
      </c>
      <c r="L814" s="71">
        <v>408.5</v>
      </c>
      <c r="M814" s="71">
        <v>0</v>
      </c>
      <c r="N814" s="71">
        <v>694.75</v>
      </c>
      <c r="O814" s="71">
        <v>0</v>
      </c>
      <c r="P814" s="71">
        <v>735.5</v>
      </c>
      <c r="Q814" s="71">
        <v>0</v>
      </c>
      <c r="R814" s="71">
        <v>80.819999999999993</v>
      </c>
      <c r="S814" s="71">
        <v>0</v>
      </c>
      <c r="T814" s="71">
        <v>18.25</v>
      </c>
    </row>
    <row r="815" spans="8:20">
      <c r="H815" s="51">
        <v>41319</v>
      </c>
      <c r="I815" s="71">
        <v>0</v>
      </c>
      <c r="J815" s="71">
        <v>1418</v>
      </c>
      <c r="K815" s="71">
        <v>0</v>
      </c>
      <c r="L815" s="71">
        <v>407.1</v>
      </c>
      <c r="M815" s="71">
        <v>0</v>
      </c>
      <c r="N815" s="71">
        <v>693.75</v>
      </c>
      <c r="O815" s="71">
        <v>0</v>
      </c>
      <c r="P815" s="71">
        <v>732</v>
      </c>
      <c r="Q815" s="71">
        <v>0</v>
      </c>
      <c r="R815" s="71">
        <v>81.02</v>
      </c>
      <c r="S815" s="71">
        <v>0</v>
      </c>
      <c r="T815" s="71">
        <v>18.03</v>
      </c>
    </row>
    <row r="816" spans="8:20">
      <c r="H816" s="51">
        <v>41320</v>
      </c>
      <c r="I816" s="71">
        <v>0</v>
      </c>
      <c r="J816" s="71">
        <v>1426.5</v>
      </c>
      <c r="K816" s="71">
        <v>0</v>
      </c>
      <c r="L816" s="71">
        <v>410</v>
      </c>
      <c r="M816" s="71">
        <v>0</v>
      </c>
      <c r="N816" s="71">
        <v>696.75</v>
      </c>
      <c r="O816" s="71">
        <v>0</v>
      </c>
      <c r="P816" s="71">
        <v>743.5</v>
      </c>
      <c r="Q816" s="71">
        <v>0</v>
      </c>
      <c r="R816" s="71">
        <v>81.319999999999993</v>
      </c>
      <c r="S816" s="71">
        <v>0</v>
      </c>
      <c r="T816" s="71">
        <v>18</v>
      </c>
    </row>
    <row r="817" spans="8:20">
      <c r="H817" s="51">
        <v>41323</v>
      </c>
      <c r="I817" s="71">
        <v>4800</v>
      </c>
      <c r="J817" s="71">
        <v>0</v>
      </c>
      <c r="K817" s="71">
        <v>3829</v>
      </c>
      <c r="L817" s="71">
        <v>0</v>
      </c>
      <c r="M817" s="71">
        <v>2370</v>
      </c>
      <c r="N817" s="71">
        <v>0</v>
      </c>
      <c r="O817" s="71">
        <v>0</v>
      </c>
      <c r="P817" s="71">
        <v>0</v>
      </c>
      <c r="Q817" s="71">
        <v>19585</v>
      </c>
      <c r="R817" s="71">
        <v>0</v>
      </c>
      <c r="S817" s="71">
        <v>0</v>
      </c>
      <c r="T817" s="71">
        <v>0</v>
      </c>
    </row>
    <row r="818" spans="8:20">
      <c r="H818" s="51">
        <v>41324</v>
      </c>
      <c r="I818" s="71">
        <v>4809</v>
      </c>
      <c r="J818" s="71">
        <v>1470</v>
      </c>
      <c r="K818" s="71">
        <v>3817</v>
      </c>
      <c r="L818" s="71">
        <v>425.8</v>
      </c>
      <c r="M818" s="71">
        <v>2380</v>
      </c>
      <c r="N818" s="71">
        <v>695.25</v>
      </c>
      <c r="O818" s="71">
        <v>0</v>
      </c>
      <c r="P818" s="71">
        <v>731.5</v>
      </c>
      <c r="Q818" s="71">
        <v>19630</v>
      </c>
      <c r="R818" s="71">
        <v>82.18</v>
      </c>
      <c r="S818" s="71">
        <v>5421</v>
      </c>
      <c r="T818" s="71">
        <v>18.149999999999999</v>
      </c>
    </row>
    <row r="819" spans="8:20">
      <c r="H819" s="51">
        <v>41325</v>
      </c>
      <c r="I819" s="71">
        <v>4841</v>
      </c>
      <c r="J819" s="71">
        <v>1479</v>
      </c>
      <c r="K819" s="71">
        <v>3850</v>
      </c>
      <c r="L819" s="71">
        <v>432</v>
      </c>
      <c r="M819" s="71">
        <v>2377</v>
      </c>
      <c r="N819" s="71">
        <v>700.25</v>
      </c>
      <c r="O819" s="71">
        <v>0</v>
      </c>
      <c r="P819" s="71">
        <v>737.75</v>
      </c>
      <c r="Q819" s="71">
        <v>19675</v>
      </c>
      <c r="R819" s="71">
        <v>82.28</v>
      </c>
      <c r="S819" s="71">
        <v>5464</v>
      </c>
      <c r="T819" s="71">
        <v>18.260000000000002</v>
      </c>
    </row>
    <row r="820" spans="8:20">
      <c r="H820" s="139">
        <v>41326</v>
      </c>
      <c r="I820" s="71">
        <v>4821</v>
      </c>
      <c r="J820" s="71">
        <v>1488.5</v>
      </c>
      <c r="K820" s="71">
        <v>3864</v>
      </c>
      <c r="L820" s="71">
        <v>437.3</v>
      </c>
      <c r="M820" s="71">
        <v>2364</v>
      </c>
      <c r="N820" s="71">
        <v>691.5</v>
      </c>
      <c r="O820" s="71">
        <v>0</v>
      </c>
      <c r="P820" s="71">
        <v>721</v>
      </c>
      <c r="Q820" s="71">
        <v>19410</v>
      </c>
      <c r="R820" s="71">
        <v>81.31</v>
      </c>
      <c r="S820" s="71">
        <v>5492</v>
      </c>
      <c r="T820" s="71">
        <v>18.100000000000001</v>
      </c>
    </row>
    <row r="821" spans="8:20">
      <c r="H821" s="139">
        <v>41327</v>
      </c>
      <c r="I821" s="71">
        <v>4900</v>
      </c>
      <c r="J821" s="71">
        <v>1461.5</v>
      </c>
      <c r="K821" s="71">
        <v>3939</v>
      </c>
      <c r="L821" s="71">
        <v>428.5</v>
      </c>
      <c r="M821" s="71">
        <v>2377</v>
      </c>
      <c r="N821" s="71">
        <v>690</v>
      </c>
      <c r="O821" s="71">
        <v>0</v>
      </c>
      <c r="P821" s="71">
        <v>715</v>
      </c>
      <c r="Q821" s="71">
        <v>19450</v>
      </c>
      <c r="R821" s="71">
        <v>83.14</v>
      </c>
      <c r="S821" s="71">
        <v>5520</v>
      </c>
      <c r="T821" s="71">
        <v>18.22</v>
      </c>
    </row>
    <row r="822" spans="8:20">
      <c r="H822" s="139">
        <v>41330</v>
      </c>
      <c r="I822" s="71">
        <v>4865</v>
      </c>
      <c r="J822" s="71">
        <v>1451.5</v>
      </c>
      <c r="K822" s="71">
        <v>3903</v>
      </c>
      <c r="L822" s="71">
        <v>427</v>
      </c>
      <c r="M822" s="71">
        <v>2389</v>
      </c>
      <c r="N822" s="71">
        <v>695</v>
      </c>
      <c r="O822" s="71">
        <v>0</v>
      </c>
      <c r="P822" s="71">
        <v>700</v>
      </c>
      <c r="Q822" s="71">
        <v>19220</v>
      </c>
      <c r="R822" s="71">
        <v>81.72</v>
      </c>
      <c r="S822" s="71">
        <v>5500</v>
      </c>
      <c r="T822" s="71">
        <v>17.97</v>
      </c>
    </row>
    <row r="823" spans="8:20">
      <c r="H823" s="139">
        <v>41331</v>
      </c>
      <c r="I823" s="71">
        <v>4880</v>
      </c>
      <c r="J823" s="71">
        <v>1448.5</v>
      </c>
      <c r="K823" s="71">
        <v>3873</v>
      </c>
      <c r="L823" s="71">
        <v>428.5</v>
      </c>
      <c r="M823" s="71">
        <v>2400</v>
      </c>
      <c r="N823" s="71">
        <v>704</v>
      </c>
      <c r="O823" s="71">
        <v>0</v>
      </c>
      <c r="P823" s="71">
        <v>699.75</v>
      </c>
      <c r="Q823" s="71">
        <v>19100</v>
      </c>
      <c r="R823" s="71">
        <v>81.83</v>
      </c>
      <c r="S823" s="71">
        <v>5450</v>
      </c>
      <c r="T823" s="71">
        <v>17.82</v>
      </c>
    </row>
    <row r="824" spans="8:20">
      <c r="H824" s="139">
        <v>41332</v>
      </c>
      <c r="I824" s="71">
        <v>4850</v>
      </c>
      <c r="J824" s="71">
        <v>1459.5</v>
      </c>
      <c r="K824" s="71">
        <v>3863</v>
      </c>
      <c r="L824" s="71">
        <v>428</v>
      </c>
      <c r="M824" s="71">
        <v>2371</v>
      </c>
      <c r="N824" s="71">
        <v>710</v>
      </c>
      <c r="O824" s="71">
        <v>0</v>
      </c>
      <c r="P824" s="71">
        <v>703</v>
      </c>
      <c r="Q824" s="71">
        <v>19115</v>
      </c>
      <c r="R824" s="71">
        <v>84.38</v>
      </c>
      <c r="S824" s="71">
        <v>5450</v>
      </c>
      <c r="T824" s="71">
        <v>17.850000000000001</v>
      </c>
    </row>
    <row r="825" spans="8:20">
      <c r="H825" s="139">
        <v>41333</v>
      </c>
      <c r="I825" s="71">
        <v>5044</v>
      </c>
      <c r="J825" s="71">
        <v>1475.5</v>
      </c>
      <c r="K825" s="71">
        <v>3802</v>
      </c>
      <c r="L825" s="71">
        <v>436</v>
      </c>
      <c r="M825" s="71">
        <v>2365</v>
      </c>
      <c r="N825" s="71">
        <v>720</v>
      </c>
      <c r="O825" s="71">
        <v>0</v>
      </c>
      <c r="P825" s="71">
        <v>708</v>
      </c>
      <c r="Q825" s="71">
        <v>19200</v>
      </c>
      <c r="R825" s="71">
        <v>85.29</v>
      </c>
      <c r="S825" s="71">
        <v>5523</v>
      </c>
      <c r="T825" s="71">
        <v>18.190000000000001</v>
      </c>
    </row>
    <row r="826" spans="8:20">
      <c r="H826" s="139">
        <v>41334</v>
      </c>
      <c r="I826" s="71">
        <v>4850</v>
      </c>
      <c r="J826" s="71">
        <v>1465</v>
      </c>
      <c r="K826" s="71">
        <v>3822</v>
      </c>
      <c r="L826" s="71">
        <v>428</v>
      </c>
      <c r="M826" s="71">
        <v>2372</v>
      </c>
      <c r="N826" s="71">
        <v>724.25</v>
      </c>
      <c r="O826" s="71">
        <v>0</v>
      </c>
      <c r="P826" s="71">
        <v>713.5</v>
      </c>
      <c r="Q826" s="71">
        <v>19365</v>
      </c>
      <c r="R826" s="71">
        <v>85.4</v>
      </c>
      <c r="S826" s="71">
        <v>0</v>
      </c>
      <c r="T826" s="71">
        <v>17.91</v>
      </c>
    </row>
    <row r="827" spans="8:20">
      <c r="H827" s="139">
        <v>41337</v>
      </c>
      <c r="I827" s="71">
        <v>4850</v>
      </c>
      <c r="J827" s="71">
        <v>1489.5</v>
      </c>
      <c r="K827" s="71">
        <v>3930</v>
      </c>
      <c r="L827" s="71">
        <v>433</v>
      </c>
      <c r="M827" s="71">
        <v>2372</v>
      </c>
      <c r="N827" s="71">
        <v>723</v>
      </c>
      <c r="O827" s="71">
        <v>0</v>
      </c>
      <c r="P827" s="71">
        <v>698</v>
      </c>
      <c r="Q827" s="71">
        <v>19360</v>
      </c>
      <c r="R827" s="71">
        <v>86.26</v>
      </c>
      <c r="S827" s="71">
        <v>0</v>
      </c>
      <c r="T827" s="71">
        <v>18.100000000000001</v>
      </c>
    </row>
    <row r="828" spans="8:20">
      <c r="H828" s="139">
        <v>41338</v>
      </c>
      <c r="I828" s="71">
        <v>4900</v>
      </c>
      <c r="J828" s="71">
        <v>1495</v>
      </c>
      <c r="K828" s="71">
        <v>3930</v>
      </c>
      <c r="L828" s="71">
        <v>434.5</v>
      </c>
      <c r="M828" s="71">
        <v>2372</v>
      </c>
      <c r="N828" s="71">
        <v>733</v>
      </c>
      <c r="O828" s="71">
        <v>0</v>
      </c>
      <c r="P828" s="71">
        <v>697.5</v>
      </c>
      <c r="Q828" s="71">
        <v>19500</v>
      </c>
      <c r="R828" s="71">
        <v>86.98</v>
      </c>
      <c r="S828" s="71">
        <v>0</v>
      </c>
      <c r="T828" s="71">
        <v>18.18</v>
      </c>
    </row>
    <row r="829" spans="8:20">
      <c r="H829" s="139">
        <v>41339</v>
      </c>
      <c r="I829" s="71">
        <v>4900</v>
      </c>
      <c r="J829" s="71">
        <v>1485</v>
      </c>
      <c r="K829" s="71">
        <v>3930</v>
      </c>
      <c r="L829" s="71">
        <v>435</v>
      </c>
      <c r="M829" s="71">
        <v>2372</v>
      </c>
      <c r="N829" s="71">
        <v>708.75</v>
      </c>
      <c r="O829" s="71">
        <v>0</v>
      </c>
      <c r="P829" s="71">
        <v>676</v>
      </c>
      <c r="Q829" s="71">
        <v>19400</v>
      </c>
      <c r="R829" s="71">
        <v>87.24</v>
      </c>
      <c r="S829" s="71">
        <v>5480</v>
      </c>
      <c r="T829" s="71">
        <v>18.18</v>
      </c>
    </row>
    <row r="830" spans="8:20">
      <c r="H830" s="139">
        <v>41340</v>
      </c>
      <c r="I830" s="71">
        <v>4900</v>
      </c>
      <c r="J830" s="71">
        <v>1501.5</v>
      </c>
      <c r="K830" s="71">
        <v>3930</v>
      </c>
      <c r="L830" s="71">
        <v>436.5</v>
      </c>
      <c r="M830" s="71">
        <v>2370</v>
      </c>
      <c r="N830" s="71">
        <v>712.5</v>
      </c>
      <c r="O830" s="71">
        <v>0</v>
      </c>
      <c r="P830" s="71">
        <v>683.25</v>
      </c>
      <c r="Q830" s="71">
        <v>19430</v>
      </c>
      <c r="R830" s="71">
        <v>86.5</v>
      </c>
      <c r="S830" s="71">
        <v>5490</v>
      </c>
      <c r="T830" s="71">
        <v>18.77</v>
      </c>
    </row>
    <row r="831" spans="8:20">
      <c r="H831" s="139">
        <v>41341</v>
      </c>
      <c r="I831" s="71">
        <v>4900</v>
      </c>
      <c r="J831" s="71">
        <v>1509</v>
      </c>
      <c r="K831" s="71">
        <v>3930</v>
      </c>
      <c r="L831" s="71">
        <v>437</v>
      </c>
      <c r="M831" s="71">
        <v>2370</v>
      </c>
      <c r="N831" s="71">
        <v>714.5</v>
      </c>
      <c r="O831" s="71">
        <v>0</v>
      </c>
      <c r="P831" s="71">
        <v>691</v>
      </c>
      <c r="Q831" s="71">
        <v>19440</v>
      </c>
      <c r="R831" s="71">
        <v>86.88</v>
      </c>
      <c r="S831" s="71">
        <v>5519</v>
      </c>
      <c r="T831" s="71">
        <v>18.690000000000001</v>
      </c>
    </row>
    <row r="832" spans="8:20">
      <c r="H832" s="139">
        <v>41344</v>
      </c>
      <c r="I832" s="71">
        <v>4900</v>
      </c>
      <c r="J832" s="71">
        <v>1513</v>
      </c>
      <c r="K832" s="71">
        <v>3930</v>
      </c>
      <c r="L832" s="71">
        <v>439</v>
      </c>
      <c r="M832" s="71">
        <v>2370</v>
      </c>
      <c r="N832" s="71">
        <v>735.25</v>
      </c>
      <c r="O832" s="71">
        <v>0</v>
      </c>
      <c r="P832" s="71">
        <v>694.4</v>
      </c>
      <c r="Q832" s="71">
        <v>19680</v>
      </c>
      <c r="R832" s="71">
        <v>86.72</v>
      </c>
      <c r="S832" s="71">
        <v>5500</v>
      </c>
      <c r="T832" s="71">
        <v>18.91</v>
      </c>
    </row>
    <row r="833" spans="8:20">
      <c r="H833" s="139">
        <v>41345</v>
      </c>
      <c r="I833" s="71">
        <v>5193</v>
      </c>
      <c r="J833" s="71">
        <v>1488.75</v>
      </c>
      <c r="K833" s="71">
        <v>3930</v>
      </c>
      <c r="L833" s="71">
        <v>438</v>
      </c>
      <c r="M833" s="71">
        <v>2370</v>
      </c>
      <c r="N833" s="71">
        <v>741.25</v>
      </c>
      <c r="O833" s="71">
        <v>0</v>
      </c>
      <c r="P833" s="71">
        <v>700.4</v>
      </c>
      <c r="Q833" s="71">
        <v>19500</v>
      </c>
      <c r="R833" s="71">
        <v>87.33</v>
      </c>
      <c r="S833" s="71">
        <v>0</v>
      </c>
      <c r="T833" s="71">
        <v>18.8</v>
      </c>
    </row>
    <row r="834" spans="8:20">
      <c r="H834" s="139">
        <v>41346</v>
      </c>
      <c r="I834" s="71">
        <v>5193</v>
      </c>
      <c r="J834" s="71">
        <v>1474.6</v>
      </c>
      <c r="K834" s="71">
        <v>3930</v>
      </c>
      <c r="L834" s="71">
        <v>428.7</v>
      </c>
      <c r="M834" s="71">
        <v>2370</v>
      </c>
      <c r="N834" s="71">
        <v>742</v>
      </c>
      <c r="O834" s="71">
        <v>0</v>
      </c>
      <c r="P834" s="71">
        <v>703</v>
      </c>
      <c r="Q834" s="71">
        <v>19600</v>
      </c>
      <c r="R834" s="71">
        <v>88.61</v>
      </c>
      <c r="S834" s="71">
        <v>5480</v>
      </c>
      <c r="T834" s="71">
        <v>18.77</v>
      </c>
    </row>
    <row r="835" spans="8:20">
      <c r="H835" s="139">
        <v>41347</v>
      </c>
      <c r="I835" s="71">
        <v>5193</v>
      </c>
      <c r="J835" s="71">
        <v>1463.75</v>
      </c>
      <c r="K835" s="71">
        <v>3930</v>
      </c>
      <c r="L835" s="71">
        <v>423.5</v>
      </c>
      <c r="M835" s="71">
        <v>2370</v>
      </c>
      <c r="N835" s="71">
        <v>747</v>
      </c>
      <c r="O835" s="71">
        <v>0</v>
      </c>
      <c r="P835" s="71">
        <v>712.25</v>
      </c>
      <c r="Q835" s="71">
        <v>0</v>
      </c>
      <c r="R835" s="71">
        <v>90.86</v>
      </c>
      <c r="S835" s="71">
        <v>5450</v>
      </c>
      <c r="T835" s="71">
        <v>18.86</v>
      </c>
    </row>
    <row r="836" spans="8:20">
      <c r="H836" s="139">
        <v>41348</v>
      </c>
      <c r="I836" s="71">
        <v>4893</v>
      </c>
      <c r="J836" s="71">
        <v>1425</v>
      </c>
      <c r="K836" s="71">
        <v>3651</v>
      </c>
      <c r="L836" s="71">
        <v>419</v>
      </c>
      <c r="M836" s="71">
        <v>2386</v>
      </c>
      <c r="N836" s="71">
        <v>716.5</v>
      </c>
      <c r="O836" s="71">
        <v>0</v>
      </c>
      <c r="P836" s="71">
        <v>722</v>
      </c>
      <c r="Q836" s="71">
        <v>20410</v>
      </c>
      <c r="R836" s="71">
        <v>92.5</v>
      </c>
      <c r="S836" s="71">
        <v>5395</v>
      </c>
      <c r="T836" s="71">
        <v>18.809999999999999</v>
      </c>
    </row>
    <row r="837" spans="8:20">
      <c r="H837" s="139">
        <v>41351</v>
      </c>
      <c r="I837" s="71">
        <v>4882</v>
      </c>
      <c r="J837" s="71">
        <v>1410.5</v>
      </c>
      <c r="K837" s="71">
        <v>3574</v>
      </c>
      <c r="L837" s="71">
        <v>413</v>
      </c>
      <c r="M837" s="71">
        <v>2380</v>
      </c>
      <c r="N837" s="71">
        <v>719.5</v>
      </c>
      <c r="O837" s="71">
        <v>0</v>
      </c>
      <c r="P837" s="71">
        <v>713.5</v>
      </c>
      <c r="Q837" s="71">
        <v>20210</v>
      </c>
      <c r="R837" s="71">
        <v>90.83</v>
      </c>
      <c r="S837" s="71">
        <v>5409</v>
      </c>
      <c r="T837" s="71">
        <v>18.27</v>
      </c>
    </row>
    <row r="838" spans="8:20">
      <c r="H838" s="139">
        <v>41352</v>
      </c>
      <c r="I838" s="71">
        <v>4886</v>
      </c>
      <c r="J838" s="71">
        <v>1405.5</v>
      </c>
      <c r="K838" s="71">
        <v>3589</v>
      </c>
      <c r="L838" s="71">
        <v>411.5</v>
      </c>
      <c r="M838" s="71">
        <v>2379</v>
      </c>
      <c r="N838" s="71">
        <v>727.75</v>
      </c>
      <c r="O838" s="71">
        <v>0</v>
      </c>
      <c r="P838" s="71">
        <v>721.5</v>
      </c>
      <c r="Q838" s="71">
        <v>20235</v>
      </c>
      <c r="R838" s="71">
        <v>91.13</v>
      </c>
      <c r="S838" s="71">
        <v>5426</v>
      </c>
      <c r="T838" s="71">
        <v>18.34</v>
      </c>
    </row>
    <row r="839" spans="8:20">
      <c r="H839" s="139">
        <v>41353</v>
      </c>
      <c r="I839" s="71">
        <v>4895</v>
      </c>
      <c r="J839" s="71">
        <v>1421</v>
      </c>
      <c r="K839" s="71">
        <v>3662</v>
      </c>
      <c r="L839" s="71">
        <v>415</v>
      </c>
      <c r="M839" s="71">
        <v>2379</v>
      </c>
      <c r="N839" s="71">
        <v>732.25</v>
      </c>
      <c r="O839" s="71">
        <v>0</v>
      </c>
      <c r="P839" s="71">
        <v>736</v>
      </c>
      <c r="Q839" s="71">
        <v>20200</v>
      </c>
      <c r="R839" s="71">
        <v>89.1</v>
      </c>
      <c r="S839" s="71">
        <v>5490</v>
      </c>
      <c r="T839" s="71">
        <v>18.32</v>
      </c>
    </row>
    <row r="840" spans="8:20">
      <c r="H840" s="139">
        <v>41354</v>
      </c>
      <c r="I840" s="71">
        <v>4910</v>
      </c>
      <c r="J840" s="71">
        <v>1447</v>
      </c>
      <c r="K840" s="71">
        <v>3663</v>
      </c>
      <c r="L840" s="71">
        <v>421.8</v>
      </c>
      <c r="M840" s="71">
        <v>2381</v>
      </c>
      <c r="N840" s="71">
        <v>733</v>
      </c>
      <c r="O840" s="71">
        <v>0</v>
      </c>
      <c r="P840" s="71">
        <v>729</v>
      </c>
      <c r="Q840" s="71">
        <v>20235</v>
      </c>
      <c r="R840" s="71">
        <v>88.2</v>
      </c>
      <c r="S840" s="71">
        <v>5498</v>
      </c>
      <c r="T840" s="71">
        <v>18.2</v>
      </c>
    </row>
    <row r="841" spans="8:20">
      <c r="H841" s="139">
        <v>41355</v>
      </c>
      <c r="I841" s="71">
        <v>4926</v>
      </c>
      <c r="J841" s="71">
        <v>1439.5</v>
      </c>
      <c r="K841" s="71">
        <v>3673</v>
      </c>
      <c r="L841" s="71">
        <v>418.7</v>
      </c>
      <c r="M841" s="71">
        <v>2381</v>
      </c>
      <c r="N841" s="71">
        <v>725.75</v>
      </c>
      <c r="O841" s="71">
        <v>0</v>
      </c>
      <c r="P841" s="71">
        <v>729.75</v>
      </c>
      <c r="Q841" s="71">
        <v>20190</v>
      </c>
      <c r="R841" s="71">
        <v>87.29</v>
      </c>
      <c r="S841" s="71">
        <v>5490</v>
      </c>
      <c r="T841" s="71">
        <v>18.170000000000002</v>
      </c>
    </row>
    <row r="842" spans="8:20">
      <c r="H842" s="139">
        <v>41358</v>
      </c>
      <c r="I842" s="71">
        <v>4965</v>
      </c>
      <c r="J842" s="71">
        <v>1437</v>
      </c>
      <c r="K842" s="71">
        <v>3659</v>
      </c>
      <c r="L842" s="71">
        <v>418.5</v>
      </c>
      <c r="M842" s="71">
        <v>2383</v>
      </c>
      <c r="N842" s="71">
        <v>732.5</v>
      </c>
      <c r="O842" s="71">
        <v>0</v>
      </c>
      <c r="P842" s="71">
        <v>728</v>
      </c>
      <c r="Q842" s="71">
        <v>20170</v>
      </c>
      <c r="R842" s="71">
        <v>86.59</v>
      </c>
      <c r="S842" s="71">
        <v>5479</v>
      </c>
      <c r="T842" s="71">
        <v>17.95</v>
      </c>
    </row>
    <row r="843" spans="8:20">
      <c r="H843" s="139">
        <v>41359</v>
      </c>
      <c r="I843" s="71">
        <v>4999</v>
      </c>
      <c r="J843" s="71">
        <v>1447</v>
      </c>
      <c r="K843" s="71">
        <v>3676</v>
      </c>
      <c r="L843" s="71">
        <v>420</v>
      </c>
      <c r="M843" s="71">
        <v>2373</v>
      </c>
      <c r="N843" s="71">
        <v>729</v>
      </c>
      <c r="O843" s="71">
        <v>0</v>
      </c>
      <c r="P843" s="71">
        <v>731</v>
      </c>
      <c r="Q843" s="71">
        <v>20270</v>
      </c>
      <c r="R843" s="71">
        <v>88.04</v>
      </c>
      <c r="S843" s="71">
        <v>5460</v>
      </c>
      <c r="T843" s="71">
        <v>17.850000000000001</v>
      </c>
    </row>
    <row r="844" spans="8:20">
      <c r="H844" s="139">
        <v>41360</v>
      </c>
      <c r="I844" s="71">
        <v>4995</v>
      </c>
      <c r="J844" s="71">
        <v>1453</v>
      </c>
      <c r="K844" s="71">
        <v>3696</v>
      </c>
      <c r="L844" s="71">
        <v>422.9</v>
      </c>
      <c r="M844" s="71">
        <v>2376</v>
      </c>
      <c r="N844" s="71">
        <v>733</v>
      </c>
      <c r="O844" s="71">
        <v>0</v>
      </c>
      <c r="P844" s="71">
        <v>736.5</v>
      </c>
      <c r="Q844" s="71">
        <v>20265</v>
      </c>
      <c r="R844" s="71">
        <v>88.53</v>
      </c>
      <c r="S844" s="71">
        <v>5472</v>
      </c>
      <c r="T844" s="71">
        <v>17.920000000000002</v>
      </c>
    </row>
    <row r="845" spans="8:20">
      <c r="H845" s="139">
        <v>41361</v>
      </c>
      <c r="I845" s="71">
        <v>4996</v>
      </c>
      <c r="J845" s="71">
        <v>1400</v>
      </c>
      <c r="K845" s="71">
        <v>3695</v>
      </c>
      <c r="L845" s="71">
        <v>404.5</v>
      </c>
      <c r="M845" s="71">
        <v>2377</v>
      </c>
      <c r="N845" s="71">
        <v>695.25</v>
      </c>
      <c r="O845" s="71">
        <v>0</v>
      </c>
      <c r="P845" s="71">
        <v>691</v>
      </c>
      <c r="Q845" s="71">
        <v>20260</v>
      </c>
      <c r="R845" s="71">
        <v>88.46</v>
      </c>
      <c r="S845" s="71">
        <v>5435</v>
      </c>
      <c r="T845" s="71">
        <v>17.62</v>
      </c>
    </row>
    <row r="846" spans="8:20">
      <c r="H846" s="139">
        <v>41362</v>
      </c>
      <c r="I846" s="71">
        <v>5000</v>
      </c>
      <c r="J846" s="71">
        <v>0</v>
      </c>
      <c r="K846" s="71">
        <v>3649</v>
      </c>
      <c r="L846" s="71">
        <v>0</v>
      </c>
      <c r="M846" s="71">
        <v>2374</v>
      </c>
      <c r="N846" s="71">
        <v>0</v>
      </c>
      <c r="O846" s="71">
        <v>0</v>
      </c>
      <c r="P846" s="71">
        <v>0</v>
      </c>
      <c r="Q846" s="71">
        <v>20350</v>
      </c>
      <c r="R846" s="71">
        <v>0</v>
      </c>
      <c r="S846" s="71">
        <v>5410</v>
      </c>
      <c r="T846" s="71">
        <v>0</v>
      </c>
    </row>
    <row r="847" spans="8:20">
      <c r="H847" s="139">
        <v>41365</v>
      </c>
      <c r="I847" s="71">
        <v>4988</v>
      </c>
      <c r="J847" s="71">
        <v>1392</v>
      </c>
      <c r="K847" s="71">
        <v>3600</v>
      </c>
      <c r="L847" s="71">
        <v>399.5</v>
      </c>
      <c r="M847" s="71">
        <v>2366</v>
      </c>
      <c r="N847" s="71">
        <v>646.5</v>
      </c>
      <c r="O847" s="71">
        <v>0</v>
      </c>
      <c r="P847" s="71">
        <v>665.5</v>
      </c>
      <c r="Q847" s="71">
        <v>20345</v>
      </c>
      <c r="R847" s="71">
        <v>87.39</v>
      </c>
      <c r="S847" s="71">
        <v>5406</v>
      </c>
      <c r="T847" s="71">
        <v>17.66</v>
      </c>
    </row>
    <row r="848" spans="8:20">
      <c r="H848" s="139">
        <v>41366</v>
      </c>
      <c r="I848" s="71">
        <v>4991</v>
      </c>
      <c r="J848" s="71">
        <v>1393.5</v>
      </c>
      <c r="K848" s="71">
        <v>3586</v>
      </c>
      <c r="L848" s="71">
        <v>402.1</v>
      </c>
      <c r="M848" s="71">
        <v>2369</v>
      </c>
      <c r="N848" s="71">
        <v>641.5</v>
      </c>
      <c r="O848" s="71">
        <v>0</v>
      </c>
      <c r="P848" s="71">
        <v>673</v>
      </c>
      <c r="Q848" s="71">
        <v>20330</v>
      </c>
      <c r="R848" s="71">
        <v>88.87</v>
      </c>
      <c r="S848" s="71">
        <v>5410</v>
      </c>
      <c r="T848" s="71">
        <v>17.57</v>
      </c>
    </row>
    <row r="849" spans="8:20">
      <c r="H849" s="139">
        <v>41367</v>
      </c>
      <c r="I849" s="71">
        <v>5003</v>
      </c>
      <c r="J849" s="71">
        <v>1383</v>
      </c>
      <c r="K849" s="71">
        <v>3529</v>
      </c>
      <c r="L849" s="71">
        <v>398.4</v>
      </c>
      <c r="M849" s="71">
        <v>2364</v>
      </c>
      <c r="N849" s="71">
        <v>643</v>
      </c>
      <c r="O849" s="71">
        <v>0</v>
      </c>
      <c r="P849" s="71">
        <v>696</v>
      </c>
      <c r="Q849" s="71">
        <v>20295</v>
      </c>
      <c r="R849" s="71">
        <v>89.22</v>
      </c>
      <c r="S849" s="71">
        <v>5415</v>
      </c>
      <c r="T849" s="71">
        <v>17.510000000000002</v>
      </c>
    </row>
    <row r="850" spans="8:20">
      <c r="H850" s="139">
        <v>41368</v>
      </c>
      <c r="I850" s="71">
        <v>0</v>
      </c>
      <c r="J850" s="71">
        <v>1372</v>
      </c>
      <c r="K850" s="71">
        <v>0</v>
      </c>
      <c r="L850" s="71">
        <v>397.1</v>
      </c>
      <c r="M850" s="71">
        <v>0</v>
      </c>
      <c r="N850" s="71">
        <v>629.25</v>
      </c>
      <c r="O850" s="71">
        <v>0</v>
      </c>
      <c r="P850" s="71">
        <v>692</v>
      </c>
      <c r="Q850" s="71">
        <v>0</v>
      </c>
      <c r="R850" s="71">
        <v>88.33</v>
      </c>
      <c r="S850" s="71">
        <v>0</v>
      </c>
      <c r="T850" s="71">
        <v>17.68</v>
      </c>
    </row>
    <row r="851" spans="8:20">
      <c r="H851" s="139">
        <v>41369</v>
      </c>
      <c r="I851" s="71">
        <v>0</v>
      </c>
      <c r="J851" s="71">
        <v>1362</v>
      </c>
      <c r="K851" s="71">
        <v>0</v>
      </c>
      <c r="L851" s="71">
        <v>391.7</v>
      </c>
      <c r="M851" s="71">
        <v>0</v>
      </c>
      <c r="N851" s="71">
        <v>629.75</v>
      </c>
      <c r="O851" s="71">
        <v>0</v>
      </c>
      <c r="P851" s="71">
        <v>700</v>
      </c>
      <c r="Q851" s="71">
        <v>0</v>
      </c>
      <c r="R851" s="71">
        <v>86.79</v>
      </c>
      <c r="S851" s="71">
        <v>0</v>
      </c>
      <c r="T851" s="71">
        <v>17.73</v>
      </c>
    </row>
    <row r="852" spans="8:20">
      <c r="H852" s="139">
        <v>41372</v>
      </c>
      <c r="I852" s="71">
        <v>5040</v>
      </c>
      <c r="J852" s="71">
        <v>1376.5</v>
      </c>
      <c r="K852" s="71">
        <v>3498</v>
      </c>
      <c r="L852" s="71">
        <v>393</v>
      </c>
      <c r="M852" s="71">
        <v>2353</v>
      </c>
      <c r="N852" s="71">
        <v>633.5</v>
      </c>
      <c r="O852" s="71">
        <v>0</v>
      </c>
      <c r="P852" s="71">
        <v>712</v>
      </c>
      <c r="Q852" s="71">
        <v>20360</v>
      </c>
      <c r="R852" s="71">
        <v>85.38</v>
      </c>
      <c r="S852" s="71">
        <v>5443</v>
      </c>
      <c r="T852" s="71">
        <v>17.7</v>
      </c>
    </row>
    <row r="853" spans="8:20">
      <c r="H853" s="139">
        <v>41373</v>
      </c>
      <c r="I853" s="71">
        <v>5041</v>
      </c>
      <c r="J853" s="71">
        <v>1393</v>
      </c>
      <c r="K853" s="71">
        <v>3472</v>
      </c>
      <c r="L853" s="71">
        <v>393.5</v>
      </c>
      <c r="M853" s="71">
        <v>2347</v>
      </c>
      <c r="N853" s="71">
        <v>643.25</v>
      </c>
      <c r="O853" s="71">
        <v>0</v>
      </c>
      <c r="P853" s="71">
        <v>708</v>
      </c>
      <c r="Q853" s="71">
        <v>20400</v>
      </c>
      <c r="R853" s="71">
        <v>84.64</v>
      </c>
      <c r="S853" s="71">
        <v>5440</v>
      </c>
      <c r="T853" s="71">
        <v>17.75</v>
      </c>
    </row>
    <row r="854" spans="8:20">
      <c r="H854" s="139">
        <v>41374</v>
      </c>
      <c r="I854" s="71">
        <v>5044</v>
      </c>
      <c r="J854" s="71">
        <v>1392.5</v>
      </c>
      <c r="K854" s="71">
        <v>3503</v>
      </c>
      <c r="L854" s="71">
        <v>392.2</v>
      </c>
      <c r="M854" s="71">
        <v>2350</v>
      </c>
      <c r="N854" s="71">
        <v>648.5</v>
      </c>
      <c r="O854" s="71">
        <v>0</v>
      </c>
      <c r="P854" s="71">
        <v>696.75</v>
      </c>
      <c r="Q854" s="71">
        <v>20590</v>
      </c>
      <c r="R854" s="71">
        <v>85.37</v>
      </c>
      <c r="S854" s="71">
        <v>5451</v>
      </c>
      <c r="T854" s="71">
        <v>17.86</v>
      </c>
    </row>
    <row r="855" spans="8:20">
      <c r="H855" s="139">
        <v>41375</v>
      </c>
      <c r="I855" s="71">
        <v>5036</v>
      </c>
      <c r="J855" s="71">
        <v>1403</v>
      </c>
      <c r="K855" s="71">
        <v>3483</v>
      </c>
      <c r="L855" s="71">
        <v>395</v>
      </c>
      <c r="M855" s="71">
        <v>2342</v>
      </c>
      <c r="N855" s="71">
        <v>651.5</v>
      </c>
      <c r="O855" s="71">
        <v>0</v>
      </c>
      <c r="P855" s="71">
        <v>698</v>
      </c>
      <c r="Q855" s="71">
        <v>20615</v>
      </c>
      <c r="R855" s="71">
        <v>84.66</v>
      </c>
      <c r="S855" s="71">
        <v>5455</v>
      </c>
      <c r="T855" s="71">
        <v>17.82</v>
      </c>
    </row>
    <row r="856" spans="8:20">
      <c r="H856" s="139">
        <v>41376</v>
      </c>
      <c r="I856" s="71">
        <v>5038</v>
      </c>
      <c r="J856" s="71">
        <v>1411</v>
      </c>
      <c r="K856" s="71">
        <v>3516</v>
      </c>
      <c r="L856" s="71">
        <v>400.2</v>
      </c>
      <c r="M856" s="71">
        <v>2345</v>
      </c>
      <c r="N856" s="71">
        <v>659</v>
      </c>
      <c r="O856" s="71">
        <v>0</v>
      </c>
      <c r="P856" s="71">
        <v>713</v>
      </c>
      <c r="Q856" s="71">
        <v>20455</v>
      </c>
      <c r="R856" s="71">
        <v>85.58</v>
      </c>
      <c r="S856" s="71">
        <v>5459</v>
      </c>
      <c r="T856" s="71">
        <v>18.059999999999999</v>
      </c>
    </row>
    <row r="857" spans="8:20">
      <c r="H857" s="139">
        <v>41379</v>
      </c>
      <c r="I857" s="71">
        <v>5032</v>
      </c>
      <c r="J857" s="71">
        <v>1396.5</v>
      </c>
      <c r="K857" s="71">
        <v>3504</v>
      </c>
      <c r="L857" s="71">
        <v>393.5</v>
      </c>
      <c r="M857" s="71">
        <v>2333</v>
      </c>
      <c r="N857" s="71">
        <v>646.5</v>
      </c>
      <c r="O857" s="71">
        <v>0</v>
      </c>
      <c r="P857" s="71">
        <v>694</v>
      </c>
      <c r="Q857" s="71">
        <v>20390</v>
      </c>
      <c r="R857" s="71">
        <v>84.33</v>
      </c>
      <c r="S857" s="71">
        <v>5459</v>
      </c>
      <c r="T857" s="71">
        <v>17.79</v>
      </c>
    </row>
    <row r="858" spans="8:20">
      <c r="H858" s="139">
        <v>41380</v>
      </c>
      <c r="I858" s="71">
        <v>5029</v>
      </c>
      <c r="J858" s="71">
        <v>1409.5</v>
      </c>
      <c r="K858" s="71">
        <v>3540</v>
      </c>
      <c r="L858" s="71">
        <v>401.7</v>
      </c>
      <c r="M858" s="71">
        <v>2322</v>
      </c>
      <c r="N858" s="71">
        <v>663.75</v>
      </c>
      <c r="O858" s="71">
        <v>0</v>
      </c>
      <c r="P858" s="71">
        <v>703</v>
      </c>
      <c r="Q858" s="71">
        <v>20390</v>
      </c>
      <c r="R858" s="71">
        <v>83.35</v>
      </c>
      <c r="S858" s="71">
        <v>5459</v>
      </c>
      <c r="T858" s="71">
        <v>17.899999999999999</v>
      </c>
    </row>
    <row r="859" spans="8:20">
      <c r="H859" s="139">
        <v>41381</v>
      </c>
      <c r="I859" s="71">
        <v>5027</v>
      </c>
      <c r="J859" s="71">
        <v>1420</v>
      </c>
      <c r="K859" s="71">
        <v>3571</v>
      </c>
      <c r="L859" s="71">
        <v>407</v>
      </c>
      <c r="M859" s="71">
        <v>2319</v>
      </c>
      <c r="N859" s="71">
        <v>660.25</v>
      </c>
      <c r="O859" s="71">
        <v>0</v>
      </c>
      <c r="P859" s="71">
        <v>705</v>
      </c>
      <c r="Q859" s="71">
        <v>20500</v>
      </c>
      <c r="R859" s="71">
        <v>84.65</v>
      </c>
      <c r="S859" s="71">
        <v>5454</v>
      </c>
      <c r="T859" s="71">
        <v>17.77</v>
      </c>
    </row>
    <row r="860" spans="8:20">
      <c r="H860" s="139">
        <v>41382</v>
      </c>
      <c r="I860" s="71">
        <v>5032</v>
      </c>
      <c r="J860" s="71">
        <v>1430</v>
      </c>
      <c r="K860" s="71">
        <v>3591</v>
      </c>
      <c r="L860" s="71">
        <v>411.2</v>
      </c>
      <c r="M860" s="71">
        <v>2321</v>
      </c>
      <c r="N860" s="71">
        <v>644.5</v>
      </c>
      <c r="O860" s="71">
        <v>0</v>
      </c>
      <c r="P860" s="71">
        <v>704.5</v>
      </c>
      <c r="Q860" s="71">
        <v>20595</v>
      </c>
      <c r="R860" s="71">
        <v>83.48</v>
      </c>
      <c r="S860" s="71">
        <v>5469</v>
      </c>
      <c r="T860" s="71">
        <v>17.649999999999999</v>
      </c>
    </row>
    <row r="861" spans="8:20">
      <c r="H861" s="139">
        <v>41383</v>
      </c>
      <c r="I861" s="71">
        <v>5015</v>
      </c>
      <c r="J861" s="71">
        <v>1426.5</v>
      </c>
      <c r="K861" s="71">
        <v>3579</v>
      </c>
      <c r="L861" s="71">
        <v>412.5</v>
      </c>
      <c r="M861" s="71">
        <v>2319</v>
      </c>
      <c r="N861" s="71">
        <v>652.25</v>
      </c>
      <c r="O861" s="71">
        <v>0</v>
      </c>
      <c r="P861" s="71">
        <v>708.5</v>
      </c>
      <c r="Q861" s="71">
        <v>20300</v>
      </c>
      <c r="R861" s="71">
        <v>83.48</v>
      </c>
      <c r="S861" s="71">
        <v>5461</v>
      </c>
      <c r="T861" s="71">
        <v>17.95</v>
      </c>
    </row>
    <row r="862" spans="8:20">
      <c r="H862" s="139">
        <v>41386</v>
      </c>
      <c r="I862" s="71">
        <v>5001</v>
      </c>
      <c r="J862" s="71">
        <v>1418</v>
      </c>
      <c r="K862" s="71">
        <v>3571</v>
      </c>
      <c r="L862" s="71">
        <v>410.3</v>
      </c>
      <c r="M862" s="71">
        <v>2304</v>
      </c>
      <c r="N862" s="71">
        <v>646.5</v>
      </c>
      <c r="O862" s="71">
        <v>0</v>
      </c>
      <c r="P862" s="71">
        <v>696.25</v>
      </c>
      <c r="Q862" s="71">
        <v>20395</v>
      </c>
      <c r="R862" s="71">
        <v>84.33</v>
      </c>
      <c r="S862" s="71">
        <v>5420</v>
      </c>
      <c r="T862" s="71">
        <v>17.89</v>
      </c>
    </row>
    <row r="863" spans="8:20">
      <c r="H863" s="139">
        <v>41387</v>
      </c>
      <c r="I863" s="71">
        <v>5000</v>
      </c>
      <c r="J863" s="71">
        <v>1418</v>
      </c>
      <c r="K863" s="71">
        <v>3588</v>
      </c>
      <c r="L863" s="71">
        <v>410.8</v>
      </c>
      <c r="M863" s="71">
        <v>2302</v>
      </c>
      <c r="N863" s="71">
        <v>638.5</v>
      </c>
      <c r="O863" s="71">
        <v>0</v>
      </c>
      <c r="P863" s="71">
        <v>697</v>
      </c>
      <c r="Q863" s="71">
        <v>20460</v>
      </c>
      <c r="R863" s="71">
        <v>82.68</v>
      </c>
      <c r="S863" s="71">
        <v>5409</v>
      </c>
      <c r="T863" s="71">
        <v>17.72</v>
      </c>
    </row>
    <row r="864" spans="8:20">
      <c r="H864" s="139">
        <v>41388</v>
      </c>
      <c r="I864" s="71">
        <v>4999</v>
      </c>
      <c r="J864" s="71">
        <v>1405</v>
      </c>
      <c r="K864" s="71">
        <v>3589</v>
      </c>
      <c r="L864" s="71">
        <v>406.4</v>
      </c>
      <c r="M864" s="71">
        <v>2296</v>
      </c>
      <c r="N864" s="71">
        <v>639</v>
      </c>
      <c r="O864" s="71">
        <v>0</v>
      </c>
      <c r="P864" s="71">
        <v>693.5</v>
      </c>
      <c r="Q864" s="71">
        <v>20490</v>
      </c>
      <c r="R864" s="71">
        <v>82.95</v>
      </c>
      <c r="S864" s="71">
        <v>5410</v>
      </c>
      <c r="T864" s="71">
        <v>17.38</v>
      </c>
    </row>
    <row r="865" spans="8:20">
      <c r="H865" s="139">
        <v>41389</v>
      </c>
      <c r="I865" s="71">
        <v>4950</v>
      </c>
      <c r="J865" s="71">
        <v>1423.5</v>
      </c>
      <c r="K865" s="71">
        <v>3643</v>
      </c>
      <c r="L865" s="71">
        <v>414</v>
      </c>
      <c r="M865" s="71">
        <v>2316</v>
      </c>
      <c r="N865" s="71">
        <v>645</v>
      </c>
      <c r="O865" s="71">
        <v>0</v>
      </c>
      <c r="P865" s="71">
        <v>700.5</v>
      </c>
      <c r="Q865" s="71">
        <v>20460</v>
      </c>
      <c r="R865" s="71">
        <v>83.23</v>
      </c>
      <c r="S865" s="71">
        <v>5390</v>
      </c>
      <c r="T865" s="71">
        <v>17.399999999999999</v>
      </c>
    </row>
    <row r="866" spans="8:20">
      <c r="H866" s="139">
        <v>41390</v>
      </c>
      <c r="I866" s="71">
        <v>4719</v>
      </c>
      <c r="J866" s="71">
        <v>1429.75</v>
      </c>
      <c r="K866" s="71">
        <v>3613</v>
      </c>
      <c r="L866" s="71">
        <v>417.7</v>
      </c>
      <c r="M866" s="71">
        <v>2323</v>
      </c>
      <c r="N866" s="71">
        <v>643.5</v>
      </c>
      <c r="O866" s="71">
        <v>0</v>
      </c>
      <c r="P866" s="71">
        <v>687</v>
      </c>
      <c r="Q866" s="71">
        <v>20920</v>
      </c>
      <c r="R866" s="71">
        <v>84.25</v>
      </c>
      <c r="S866" s="71">
        <v>5480</v>
      </c>
      <c r="T866" s="71">
        <v>17.29</v>
      </c>
    </row>
    <row r="867" spans="8:20">
      <c r="H867" s="139">
        <v>41393</v>
      </c>
      <c r="I867" s="71">
        <v>0</v>
      </c>
      <c r="J867" s="71">
        <v>1472</v>
      </c>
      <c r="K867" s="71">
        <v>0</v>
      </c>
      <c r="L867" s="71">
        <v>432.5</v>
      </c>
      <c r="M867" s="71">
        <v>0</v>
      </c>
      <c r="N867" s="71">
        <v>683</v>
      </c>
      <c r="O867" s="71">
        <v>0</v>
      </c>
      <c r="P867" s="71">
        <v>708</v>
      </c>
      <c r="Q867" s="71">
        <v>0</v>
      </c>
      <c r="R867" s="71">
        <v>85.74</v>
      </c>
      <c r="S867" s="71">
        <v>0</v>
      </c>
      <c r="T867" s="71">
        <v>17.5</v>
      </c>
    </row>
    <row r="868" spans="8:20">
      <c r="H868" s="139">
        <v>41394</v>
      </c>
      <c r="I868" s="71">
        <v>0</v>
      </c>
      <c r="J868" s="71">
        <v>1468.5</v>
      </c>
      <c r="K868" s="71">
        <v>0</v>
      </c>
      <c r="L868" s="71">
        <v>428</v>
      </c>
      <c r="M868" s="71">
        <v>0</v>
      </c>
      <c r="N868" s="71">
        <v>684</v>
      </c>
      <c r="O868" s="71">
        <v>0</v>
      </c>
      <c r="P868" s="71">
        <v>721.5</v>
      </c>
      <c r="Q868" s="71">
        <v>0</v>
      </c>
      <c r="R868" s="71">
        <v>87.47</v>
      </c>
      <c r="S868" s="71">
        <v>0</v>
      </c>
      <c r="T868" s="71">
        <v>17.7</v>
      </c>
    </row>
    <row r="869" spans="8:20">
      <c r="H869" s="139">
        <v>41395</v>
      </c>
      <c r="I869" s="71">
        <v>0</v>
      </c>
      <c r="J869" s="71">
        <v>1438</v>
      </c>
      <c r="K869" s="71">
        <v>0</v>
      </c>
      <c r="L869" s="71">
        <v>416</v>
      </c>
      <c r="M869" s="71">
        <v>0</v>
      </c>
      <c r="N869" s="71">
        <v>681.75</v>
      </c>
      <c r="O869" s="71">
        <v>0</v>
      </c>
      <c r="P869" s="71">
        <v>710.5</v>
      </c>
      <c r="Q869" s="71">
        <v>0</v>
      </c>
      <c r="R869" s="71">
        <v>83.87</v>
      </c>
      <c r="S869" s="71">
        <v>0</v>
      </c>
      <c r="T869" s="71">
        <v>17.309999999999999</v>
      </c>
    </row>
    <row r="870" spans="8:20">
      <c r="H870" s="139">
        <v>41396</v>
      </c>
      <c r="I870" s="71">
        <v>4899</v>
      </c>
      <c r="J870" s="71">
        <v>1446</v>
      </c>
      <c r="K870" s="71">
        <v>3690</v>
      </c>
      <c r="L870" s="71">
        <v>419.5</v>
      </c>
      <c r="M870" s="71">
        <v>2350</v>
      </c>
      <c r="N870" s="71">
        <v>698</v>
      </c>
      <c r="O870" s="71">
        <v>0</v>
      </c>
      <c r="P870" s="71">
        <v>717.75</v>
      </c>
      <c r="Q870" s="71">
        <v>20820</v>
      </c>
      <c r="R870" s="71">
        <v>85.68</v>
      </c>
      <c r="S870" s="71">
        <v>5410</v>
      </c>
      <c r="T870" s="71">
        <v>17.62</v>
      </c>
    </row>
    <row r="871" spans="8:20">
      <c r="H871" s="139">
        <v>41397</v>
      </c>
      <c r="I871" s="71">
        <v>4840</v>
      </c>
      <c r="J871" s="71">
        <v>1454</v>
      </c>
      <c r="K871" s="71">
        <v>3693</v>
      </c>
      <c r="L871" s="71">
        <v>419</v>
      </c>
      <c r="M871" s="71">
        <v>2355</v>
      </c>
      <c r="N871" s="71">
        <v>700.5</v>
      </c>
      <c r="O871" s="71">
        <v>0</v>
      </c>
      <c r="P871" s="71">
        <v>721</v>
      </c>
      <c r="Q871" s="71">
        <v>20970</v>
      </c>
      <c r="R871" s="71">
        <v>86.43</v>
      </c>
      <c r="S871" s="71">
        <v>5446</v>
      </c>
      <c r="T871" s="71">
        <v>17.579999999999998</v>
      </c>
    </row>
    <row r="872" spans="8:20">
      <c r="H872" s="139">
        <v>41400</v>
      </c>
      <c r="I872" s="71">
        <v>4820</v>
      </c>
      <c r="J872" s="71">
        <v>1447</v>
      </c>
      <c r="K872" s="71">
        <v>3740</v>
      </c>
      <c r="L872" s="71">
        <v>413.5</v>
      </c>
      <c r="M872" s="71">
        <v>2214</v>
      </c>
      <c r="N872" s="71">
        <v>679.5</v>
      </c>
      <c r="O872" s="71">
        <v>0</v>
      </c>
      <c r="P872" s="71">
        <v>697</v>
      </c>
      <c r="Q872" s="71">
        <v>21135</v>
      </c>
      <c r="R872" s="71">
        <v>87.39</v>
      </c>
      <c r="S872" s="71">
        <v>5456</v>
      </c>
      <c r="T872" s="71">
        <v>17.82</v>
      </c>
    </row>
    <row r="873" spans="8:20">
      <c r="H873" s="139">
        <v>41401</v>
      </c>
      <c r="I873" s="71">
        <v>4820</v>
      </c>
      <c r="J873" s="71">
        <v>1463.75</v>
      </c>
      <c r="K873" s="71">
        <v>3695</v>
      </c>
      <c r="L873" s="71">
        <v>416.5</v>
      </c>
      <c r="M873" s="71">
        <v>2360</v>
      </c>
      <c r="N873" s="71">
        <v>677.5</v>
      </c>
      <c r="O873" s="71">
        <v>0</v>
      </c>
      <c r="P873" s="71">
        <v>696.5</v>
      </c>
      <c r="Q873" s="71">
        <v>21260</v>
      </c>
      <c r="R873" s="71">
        <v>87.15</v>
      </c>
      <c r="S873" s="71">
        <v>5448</v>
      </c>
      <c r="T873" s="71">
        <v>17.62</v>
      </c>
    </row>
    <row r="874" spans="8:20">
      <c r="H874" s="139">
        <v>41402</v>
      </c>
      <c r="I874" s="71">
        <v>4820</v>
      </c>
      <c r="J874" s="71">
        <v>1477</v>
      </c>
      <c r="K874" s="71">
        <v>3718</v>
      </c>
      <c r="L874" s="71">
        <v>427.5</v>
      </c>
      <c r="M874" s="71">
        <v>2381</v>
      </c>
      <c r="N874" s="71">
        <v>676</v>
      </c>
      <c r="O874" s="71">
        <v>0</v>
      </c>
      <c r="P874" s="71">
        <v>697</v>
      </c>
      <c r="Q874" s="71">
        <v>21400</v>
      </c>
      <c r="R874" s="71">
        <v>87.68</v>
      </c>
      <c r="S874" s="71">
        <v>5459</v>
      </c>
      <c r="T874" s="71">
        <v>17.45</v>
      </c>
    </row>
    <row r="875" spans="8:20">
      <c r="H875" s="139">
        <v>41403</v>
      </c>
      <c r="I875" s="71">
        <v>4750</v>
      </c>
      <c r="J875" s="71">
        <v>1493</v>
      </c>
      <c r="K875" s="71">
        <v>3730</v>
      </c>
      <c r="L875" s="71">
        <v>438</v>
      </c>
      <c r="M875" s="71">
        <v>2310</v>
      </c>
      <c r="N875" s="71">
        <v>695</v>
      </c>
      <c r="O875" s="71">
        <v>0</v>
      </c>
      <c r="P875" s="71">
        <v>713.75</v>
      </c>
      <c r="Q875" s="71">
        <v>21655</v>
      </c>
      <c r="R875" s="71">
        <v>87.92</v>
      </c>
      <c r="S875" s="71">
        <v>5456</v>
      </c>
      <c r="T875" s="71">
        <v>17.47</v>
      </c>
    </row>
    <row r="876" spans="8:20">
      <c r="H876" s="139">
        <v>41404</v>
      </c>
      <c r="I876" s="71">
        <v>4730</v>
      </c>
      <c r="J876" s="71">
        <v>1489.25</v>
      </c>
      <c r="K876" s="71">
        <v>3740</v>
      </c>
      <c r="L876" s="71">
        <v>445.5</v>
      </c>
      <c r="M876" s="71">
        <v>2310</v>
      </c>
      <c r="N876" s="71">
        <v>686.5</v>
      </c>
      <c r="O876" s="71">
        <v>0</v>
      </c>
      <c r="P876" s="71">
        <v>698.75</v>
      </c>
      <c r="Q876" s="71">
        <v>21805</v>
      </c>
      <c r="R876" s="71">
        <v>86.48</v>
      </c>
      <c r="S876" s="71">
        <v>5459</v>
      </c>
      <c r="T876" s="71">
        <v>17.39</v>
      </c>
    </row>
    <row r="877" spans="8:20">
      <c r="H877" s="139">
        <v>41407</v>
      </c>
      <c r="I877" s="71">
        <v>4730</v>
      </c>
      <c r="J877" s="71">
        <v>1523</v>
      </c>
      <c r="K877" s="71">
        <v>3697</v>
      </c>
      <c r="L877" s="71">
        <v>457.2</v>
      </c>
      <c r="M877" s="71">
        <v>2310</v>
      </c>
      <c r="N877" s="71">
        <v>720</v>
      </c>
      <c r="O877" s="71">
        <v>0</v>
      </c>
      <c r="P877" s="71">
        <v>705.5</v>
      </c>
      <c r="Q877" s="71">
        <v>21670</v>
      </c>
      <c r="R877" s="71">
        <v>86.04</v>
      </c>
      <c r="S877" s="71">
        <v>5420</v>
      </c>
      <c r="T877" s="71">
        <v>17.29</v>
      </c>
    </row>
    <row r="878" spans="8:20">
      <c r="H878" s="139">
        <v>41408</v>
      </c>
      <c r="I878" s="71">
        <v>4720</v>
      </c>
      <c r="J878" s="71">
        <v>1525</v>
      </c>
      <c r="K878" s="71">
        <v>3780</v>
      </c>
      <c r="L878" s="71">
        <v>460.1</v>
      </c>
      <c r="M878" s="71">
        <v>2310</v>
      </c>
      <c r="N878" s="71">
        <v>722</v>
      </c>
      <c r="O878" s="71">
        <v>0</v>
      </c>
      <c r="P878" s="71">
        <v>701</v>
      </c>
      <c r="Q878" s="71">
        <v>21465</v>
      </c>
      <c r="R878" s="71">
        <v>86.92</v>
      </c>
      <c r="S878" s="71">
        <v>0</v>
      </c>
      <c r="T878" s="71">
        <v>17.010000000000002</v>
      </c>
    </row>
    <row r="879" spans="8:20">
      <c r="H879" s="139">
        <v>41409</v>
      </c>
      <c r="I879" s="71">
        <v>4720</v>
      </c>
      <c r="J879" s="71">
        <v>1413.5</v>
      </c>
      <c r="K879" s="71">
        <v>3800</v>
      </c>
      <c r="L879" s="71">
        <v>0</v>
      </c>
      <c r="M879" s="71">
        <v>2371</v>
      </c>
      <c r="N879" s="71">
        <v>650.5</v>
      </c>
      <c r="O879" s="71">
        <v>0</v>
      </c>
      <c r="P879" s="71">
        <v>693.5</v>
      </c>
      <c r="Q879" s="71">
        <v>20605</v>
      </c>
      <c r="R879" s="71">
        <v>86.45</v>
      </c>
      <c r="S879" s="71">
        <v>0</v>
      </c>
      <c r="T879" s="71">
        <v>16.93</v>
      </c>
    </row>
    <row r="880" spans="8:20">
      <c r="H880" s="139">
        <v>41410</v>
      </c>
      <c r="I880" s="71">
        <v>4815</v>
      </c>
      <c r="J880" s="71">
        <v>1428.5</v>
      </c>
      <c r="K880" s="71">
        <v>3479</v>
      </c>
      <c r="L880" s="71">
        <v>416.5</v>
      </c>
      <c r="M880" s="71">
        <v>2397</v>
      </c>
      <c r="N880" s="71">
        <v>641.75</v>
      </c>
      <c r="O880" s="71">
        <v>0</v>
      </c>
      <c r="P880" s="71">
        <v>688.5</v>
      </c>
      <c r="Q880" s="71">
        <v>19825</v>
      </c>
      <c r="R880" s="71">
        <v>86.03</v>
      </c>
      <c r="S880" s="71">
        <v>0</v>
      </c>
      <c r="T880" s="71">
        <v>16.829999999999998</v>
      </c>
    </row>
    <row r="881" spans="8:20">
      <c r="H881" s="139">
        <v>41411</v>
      </c>
      <c r="I881" s="71">
        <v>4814</v>
      </c>
      <c r="J881" s="71">
        <v>1448.75</v>
      </c>
      <c r="K881" s="71">
        <v>3480</v>
      </c>
      <c r="L881" s="71">
        <v>425.5</v>
      </c>
      <c r="M881" s="71">
        <v>2397</v>
      </c>
      <c r="N881" s="71">
        <v>652</v>
      </c>
      <c r="O881" s="71">
        <v>0</v>
      </c>
      <c r="P881" s="71">
        <v>682.5</v>
      </c>
      <c r="Q881" s="71">
        <v>19850</v>
      </c>
      <c r="R881" s="71">
        <v>86.41</v>
      </c>
      <c r="S881" s="71">
        <v>5338</v>
      </c>
      <c r="T881" s="71">
        <v>16.89</v>
      </c>
    </row>
    <row r="882" spans="8:20">
      <c r="H882" s="139">
        <v>41414</v>
      </c>
      <c r="I882" s="71">
        <v>4833</v>
      </c>
      <c r="J882" s="71">
        <v>1463.5</v>
      </c>
      <c r="K882" s="71">
        <v>3503</v>
      </c>
      <c r="L882" s="71">
        <v>435</v>
      </c>
      <c r="M882" s="71">
        <v>2385</v>
      </c>
      <c r="N882" s="71">
        <v>649</v>
      </c>
      <c r="O882" s="71">
        <v>0</v>
      </c>
      <c r="P882" s="71">
        <v>690</v>
      </c>
      <c r="Q882" s="71">
        <v>19950</v>
      </c>
      <c r="R882" s="71">
        <v>85.78</v>
      </c>
      <c r="S882" s="71">
        <v>5344</v>
      </c>
      <c r="T882" s="71">
        <v>16.8</v>
      </c>
    </row>
    <row r="883" spans="8:20">
      <c r="H883" s="139">
        <v>41415</v>
      </c>
      <c r="I883" s="71">
        <v>4837</v>
      </c>
      <c r="J883" s="71">
        <v>1477</v>
      </c>
      <c r="K883" s="71">
        <v>3521</v>
      </c>
      <c r="L883" s="71">
        <v>438.7</v>
      </c>
      <c r="M883" s="71">
        <v>2375</v>
      </c>
      <c r="N883" s="71">
        <v>638.25</v>
      </c>
      <c r="O883" s="71">
        <v>0</v>
      </c>
      <c r="P883" s="71">
        <v>680.5</v>
      </c>
      <c r="Q883" s="71">
        <v>19925</v>
      </c>
      <c r="R883" s="71">
        <v>83.86</v>
      </c>
      <c r="S883" s="71">
        <v>5330</v>
      </c>
      <c r="T883" s="71">
        <v>16.88</v>
      </c>
    </row>
    <row r="884" spans="8:20">
      <c r="H884" s="139">
        <v>41416</v>
      </c>
      <c r="I884" s="71">
        <v>4850</v>
      </c>
      <c r="J884" s="71">
        <v>1494.5</v>
      </c>
      <c r="K884" s="71">
        <v>3510</v>
      </c>
      <c r="L884" s="71">
        <v>440.3</v>
      </c>
      <c r="M884" s="71">
        <v>2382</v>
      </c>
      <c r="N884" s="71">
        <v>658.5</v>
      </c>
      <c r="O884" s="71">
        <v>0</v>
      </c>
      <c r="P884" s="71">
        <v>687</v>
      </c>
      <c r="Q884" s="71">
        <v>19890</v>
      </c>
      <c r="R884" s="71">
        <v>83.42</v>
      </c>
      <c r="S884" s="71">
        <v>5330</v>
      </c>
      <c r="T884" s="71">
        <v>16.600000000000001</v>
      </c>
    </row>
    <row r="885" spans="8:20">
      <c r="H885" s="139">
        <v>41417</v>
      </c>
      <c r="I885" s="71">
        <v>4858</v>
      </c>
      <c r="J885" s="71">
        <v>1495</v>
      </c>
      <c r="K885" s="71">
        <v>3525</v>
      </c>
      <c r="L885" s="71">
        <v>434</v>
      </c>
      <c r="M885" s="71">
        <v>2375</v>
      </c>
      <c r="N885" s="71">
        <v>661.5</v>
      </c>
      <c r="O885" s="71">
        <v>0</v>
      </c>
      <c r="P885" s="71">
        <v>704</v>
      </c>
      <c r="Q885" s="71">
        <v>19835</v>
      </c>
      <c r="R885" s="71">
        <v>81.78</v>
      </c>
      <c r="S885" s="71">
        <v>5280</v>
      </c>
      <c r="T885" s="71">
        <v>16.75</v>
      </c>
    </row>
    <row r="886" spans="8:20">
      <c r="H886" s="139">
        <v>41418</v>
      </c>
      <c r="I886" s="71">
        <v>4865</v>
      </c>
      <c r="J886" s="71">
        <v>1473</v>
      </c>
      <c r="K886" s="71">
        <v>3537</v>
      </c>
      <c r="L886" s="71">
        <v>427</v>
      </c>
      <c r="M886" s="71">
        <v>2377</v>
      </c>
      <c r="N886" s="71">
        <v>657.25</v>
      </c>
      <c r="O886" s="71">
        <v>0</v>
      </c>
      <c r="P886" s="71">
        <v>697</v>
      </c>
      <c r="Q886" s="71">
        <v>19840</v>
      </c>
      <c r="R886" s="71">
        <v>81.489999999999995</v>
      </c>
      <c r="S886" s="71">
        <v>0</v>
      </c>
      <c r="T886" s="71">
        <v>16.87</v>
      </c>
    </row>
    <row r="887" spans="8:20">
      <c r="H887" s="139">
        <v>41421</v>
      </c>
      <c r="I887" s="71">
        <v>4865</v>
      </c>
      <c r="J887" s="71">
        <v>0</v>
      </c>
      <c r="K887" s="71">
        <v>3532</v>
      </c>
      <c r="L887" s="71">
        <v>0</v>
      </c>
      <c r="M887" s="71">
        <v>2370</v>
      </c>
      <c r="N887" s="71">
        <v>0</v>
      </c>
      <c r="O887" s="71">
        <v>0</v>
      </c>
      <c r="P887" s="71">
        <v>0</v>
      </c>
      <c r="Q887" s="71">
        <v>19855</v>
      </c>
      <c r="R887" s="71">
        <v>0</v>
      </c>
      <c r="S887" s="71">
        <v>5264</v>
      </c>
      <c r="T887" s="71">
        <v>0</v>
      </c>
    </row>
    <row r="888" spans="8:20">
      <c r="H888" s="139">
        <v>41422</v>
      </c>
      <c r="I888" s="71">
        <v>4879</v>
      </c>
      <c r="J888" s="71">
        <v>1508</v>
      </c>
      <c r="K888" s="71">
        <v>3536</v>
      </c>
      <c r="L888" s="71">
        <v>442</v>
      </c>
      <c r="M888" s="71">
        <v>2388</v>
      </c>
      <c r="N888" s="71">
        <v>667</v>
      </c>
      <c r="O888" s="71">
        <v>0</v>
      </c>
      <c r="P888" s="71">
        <v>693.5</v>
      </c>
      <c r="Q888" s="71">
        <v>19890</v>
      </c>
      <c r="R888" s="71">
        <v>81.42</v>
      </c>
      <c r="S888" s="71">
        <v>5330</v>
      </c>
      <c r="T888" s="71">
        <v>16.72</v>
      </c>
    </row>
    <row r="889" spans="8:20">
      <c r="H889" s="139">
        <v>41423</v>
      </c>
      <c r="I889" s="71">
        <v>4845</v>
      </c>
      <c r="J889" s="71">
        <v>1503</v>
      </c>
      <c r="K889" s="71">
        <v>3594</v>
      </c>
      <c r="L889" s="71">
        <v>446</v>
      </c>
      <c r="M889" s="71">
        <v>2385</v>
      </c>
      <c r="N889" s="71">
        <v>665.5</v>
      </c>
      <c r="O889" s="71">
        <v>0</v>
      </c>
      <c r="P889" s="71">
        <v>701.5</v>
      </c>
      <c r="Q889" s="71">
        <v>19855</v>
      </c>
      <c r="R889" s="71">
        <v>80.7</v>
      </c>
      <c r="S889" s="71">
        <v>5260</v>
      </c>
      <c r="T889" s="71">
        <v>16.66</v>
      </c>
    </row>
    <row r="890" spans="8:20">
      <c r="H890" s="139">
        <v>41424</v>
      </c>
      <c r="I890" s="71">
        <v>4840</v>
      </c>
      <c r="J890" s="71">
        <v>1496</v>
      </c>
      <c r="K890" s="71">
        <v>3595</v>
      </c>
      <c r="L890" s="71">
        <v>440.5</v>
      </c>
      <c r="M890" s="71">
        <v>2395</v>
      </c>
      <c r="N890" s="71">
        <v>655.5</v>
      </c>
      <c r="O890" s="71">
        <v>0</v>
      </c>
      <c r="P890" s="71">
        <v>698.5</v>
      </c>
      <c r="Q890" s="71">
        <v>19800</v>
      </c>
      <c r="R890" s="71">
        <v>80.13</v>
      </c>
      <c r="S890" s="71">
        <v>5296</v>
      </c>
      <c r="T890" s="71">
        <v>16.68</v>
      </c>
    </row>
    <row r="891" spans="8:20">
      <c r="H891" s="139">
        <v>41425</v>
      </c>
      <c r="I891" s="71">
        <v>4835</v>
      </c>
      <c r="J891" s="71">
        <v>1510.5</v>
      </c>
      <c r="K891" s="71">
        <v>3639</v>
      </c>
      <c r="L891" s="71">
        <v>447</v>
      </c>
      <c r="M891" s="71">
        <v>2395</v>
      </c>
      <c r="N891" s="71">
        <v>662.5</v>
      </c>
      <c r="O891" s="71">
        <v>0</v>
      </c>
      <c r="P891" s="71">
        <v>706</v>
      </c>
      <c r="Q891" s="71">
        <v>19805</v>
      </c>
      <c r="R891" s="71">
        <v>79.36</v>
      </c>
      <c r="S891" s="71">
        <v>0</v>
      </c>
      <c r="T891" s="71">
        <v>16.559999999999999</v>
      </c>
    </row>
    <row r="892" spans="8:20">
      <c r="H892" s="139">
        <v>41428</v>
      </c>
      <c r="I892" s="71">
        <v>4824</v>
      </c>
      <c r="J892" s="71">
        <v>1531</v>
      </c>
      <c r="K892" s="71">
        <v>3737</v>
      </c>
      <c r="L892" s="71">
        <v>454</v>
      </c>
      <c r="M892" s="71">
        <v>2401</v>
      </c>
      <c r="N892" s="71">
        <v>656.5</v>
      </c>
      <c r="O892" s="71">
        <v>0</v>
      </c>
      <c r="P892" s="71">
        <v>709</v>
      </c>
      <c r="Q892" s="71">
        <v>19840</v>
      </c>
      <c r="R892" s="71">
        <v>82.36</v>
      </c>
      <c r="S892" s="71">
        <v>0</v>
      </c>
      <c r="T892" s="71">
        <v>16.43</v>
      </c>
    </row>
    <row r="893" spans="8:20">
      <c r="H893" s="139">
        <v>41429</v>
      </c>
      <c r="I893" s="71">
        <v>4810</v>
      </c>
      <c r="J893" s="71">
        <v>1528.5</v>
      </c>
      <c r="K893" s="71">
        <v>3719</v>
      </c>
      <c r="L893" s="71">
        <v>453</v>
      </c>
      <c r="M893" s="71">
        <v>2413</v>
      </c>
      <c r="N893" s="71">
        <v>661</v>
      </c>
      <c r="O893" s="71">
        <v>0</v>
      </c>
      <c r="P893" s="71">
        <v>709.5</v>
      </c>
      <c r="Q893" s="71">
        <v>19900</v>
      </c>
      <c r="R893" s="71">
        <v>84.56</v>
      </c>
      <c r="S893" s="71">
        <v>5300</v>
      </c>
      <c r="T893" s="71">
        <v>16.38</v>
      </c>
    </row>
    <row r="894" spans="8:20">
      <c r="H894" s="139">
        <v>41430</v>
      </c>
      <c r="I894" s="71">
        <v>4822</v>
      </c>
      <c r="J894" s="71">
        <v>1532</v>
      </c>
      <c r="K894" s="71">
        <v>3773</v>
      </c>
      <c r="L894" s="71">
        <v>456.5</v>
      </c>
      <c r="M894" s="71">
        <v>2391</v>
      </c>
      <c r="N894" s="71">
        <v>661.5</v>
      </c>
      <c r="O894" s="71">
        <v>0</v>
      </c>
      <c r="P894" s="71">
        <v>702</v>
      </c>
      <c r="Q894" s="71">
        <v>19865</v>
      </c>
      <c r="R894" s="71">
        <v>83.52</v>
      </c>
      <c r="S894" s="71">
        <v>5329</v>
      </c>
      <c r="T894" s="71">
        <v>16.36</v>
      </c>
    </row>
    <row r="895" spans="8:20">
      <c r="H895" s="139">
        <v>41431</v>
      </c>
      <c r="I895" s="71">
        <v>4770</v>
      </c>
      <c r="J895" s="71">
        <v>1530</v>
      </c>
      <c r="K895" s="71">
        <v>3777</v>
      </c>
      <c r="L895" s="71">
        <v>454.5</v>
      </c>
      <c r="M895" s="71">
        <v>2382</v>
      </c>
      <c r="N895" s="71">
        <v>662.5</v>
      </c>
      <c r="O895" s="71">
        <v>0</v>
      </c>
      <c r="P895" s="71">
        <v>697.25</v>
      </c>
      <c r="Q895" s="71">
        <v>19865</v>
      </c>
      <c r="R895" s="71">
        <v>84.87</v>
      </c>
      <c r="S895" s="71">
        <v>5329</v>
      </c>
      <c r="T895" s="71">
        <v>16.510000000000002</v>
      </c>
    </row>
    <row r="896" spans="8:20">
      <c r="H896" s="139">
        <v>41432</v>
      </c>
      <c r="I896" s="71">
        <v>4788</v>
      </c>
      <c r="J896" s="71">
        <v>1527</v>
      </c>
      <c r="K896" s="71">
        <v>3774</v>
      </c>
      <c r="L896" s="71">
        <v>452.7</v>
      </c>
      <c r="M896" s="71">
        <v>2390</v>
      </c>
      <c r="N896" s="71">
        <v>667.25</v>
      </c>
      <c r="O896" s="71">
        <v>0</v>
      </c>
      <c r="P896" s="71">
        <v>697</v>
      </c>
      <c r="Q896" s="71">
        <v>19860</v>
      </c>
      <c r="R896" s="71">
        <v>84.86</v>
      </c>
      <c r="S896" s="71">
        <v>5407</v>
      </c>
      <c r="T896" s="71">
        <v>16.43</v>
      </c>
    </row>
    <row r="897" spans="8:20">
      <c r="H897" s="139">
        <v>41435</v>
      </c>
      <c r="I897" s="71">
        <v>0</v>
      </c>
      <c r="J897" s="71">
        <v>1514</v>
      </c>
      <c r="K897" s="71">
        <v>0</v>
      </c>
      <c r="L897" s="71">
        <v>449</v>
      </c>
      <c r="M897" s="71">
        <v>0</v>
      </c>
      <c r="N897" s="71">
        <v>652</v>
      </c>
      <c r="O897" s="71">
        <v>0</v>
      </c>
      <c r="P897" s="71">
        <v>689</v>
      </c>
      <c r="Q897" s="71">
        <v>0</v>
      </c>
      <c r="R897" s="71">
        <v>86.65</v>
      </c>
      <c r="S897" s="71">
        <v>0</v>
      </c>
      <c r="T897" s="71">
        <v>16.36</v>
      </c>
    </row>
    <row r="898" spans="8:20">
      <c r="H898" s="139">
        <v>41436</v>
      </c>
      <c r="I898" s="71">
        <v>0</v>
      </c>
      <c r="J898" s="71">
        <v>1540</v>
      </c>
      <c r="K898" s="71">
        <v>0</v>
      </c>
      <c r="L898" s="71">
        <v>464</v>
      </c>
      <c r="M898" s="71">
        <v>0</v>
      </c>
      <c r="N898" s="71">
        <v>658</v>
      </c>
      <c r="O898" s="71">
        <v>0</v>
      </c>
      <c r="P898" s="71">
        <v>696.5</v>
      </c>
      <c r="Q898" s="71">
        <v>0</v>
      </c>
      <c r="R898" s="71">
        <v>88.06</v>
      </c>
      <c r="S898" s="71">
        <v>0</v>
      </c>
      <c r="T898" s="71">
        <v>16.239999999999998</v>
      </c>
    </row>
    <row r="899" spans="8:20">
      <c r="H899" s="139">
        <v>41437</v>
      </c>
      <c r="I899" s="71">
        <v>0</v>
      </c>
      <c r="J899" s="71">
        <v>1538</v>
      </c>
      <c r="K899" s="71">
        <v>0</v>
      </c>
      <c r="L899" s="71">
        <v>460</v>
      </c>
      <c r="M899" s="71">
        <v>0</v>
      </c>
      <c r="N899" s="71">
        <v>652</v>
      </c>
      <c r="O899" s="71">
        <v>0</v>
      </c>
      <c r="P899" s="71">
        <v>683</v>
      </c>
      <c r="Q899" s="71">
        <v>0</v>
      </c>
      <c r="R899" s="71">
        <v>90.06</v>
      </c>
      <c r="S899" s="71">
        <v>0</v>
      </c>
      <c r="T899" s="71">
        <v>16.21</v>
      </c>
    </row>
    <row r="900" spans="8:20">
      <c r="H900" s="139">
        <v>41438</v>
      </c>
      <c r="I900" s="71">
        <v>4781</v>
      </c>
      <c r="J900" s="71">
        <v>1511</v>
      </c>
      <c r="K900" s="71">
        <v>3784</v>
      </c>
      <c r="L900" s="71">
        <v>454</v>
      </c>
      <c r="M900" s="71">
        <v>2377</v>
      </c>
      <c r="N900" s="71">
        <v>644.5</v>
      </c>
      <c r="O900" s="71">
        <v>0</v>
      </c>
      <c r="P900" s="71">
        <v>685.5</v>
      </c>
      <c r="Q900" s="71">
        <v>19925</v>
      </c>
      <c r="R900" s="71">
        <v>91.72</v>
      </c>
      <c r="S900" s="71">
        <v>5348</v>
      </c>
      <c r="T900" s="71">
        <v>16.22</v>
      </c>
    </row>
    <row r="901" spans="8:20">
      <c r="H901" s="139">
        <v>41439</v>
      </c>
      <c r="I901" s="71">
        <v>4767</v>
      </c>
      <c r="J901" s="71">
        <v>1516.5</v>
      </c>
      <c r="K901" s="71">
        <v>3755</v>
      </c>
      <c r="L901" s="71">
        <v>450</v>
      </c>
      <c r="M901" s="71">
        <v>2388</v>
      </c>
      <c r="N901" s="71">
        <v>653.75</v>
      </c>
      <c r="O901" s="71">
        <v>0</v>
      </c>
      <c r="P901" s="71">
        <v>680.75</v>
      </c>
      <c r="Q901" s="71">
        <v>19955</v>
      </c>
      <c r="R901" s="71">
        <v>91.29</v>
      </c>
      <c r="S901" s="71">
        <v>5348</v>
      </c>
      <c r="T901" s="71">
        <v>16.75</v>
      </c>
    </row>
    <row r="902" spans="8:20">
      <c r="H902" s="139">
        <v>41442</v>
      </c>
      <c r="I902" s="71">
        <v>4754</v>
      </c>
      <c r="J902" s="71">
        <v>1511</v>
      </c>
      <c r="K902" s="71">
        <v>3767</v>
      </c>
      <c r="L902" s="71">
        <v>449.5</v>
      </c>
      <c r="M902" s="71">
        <v>2379</v>
      </c>
      <c r="N902" s="71">
        <v>670</v>
      </c>
      <c r="O902" s="71">
        <v>0</v>
      </c>
      <c r="P902" s="71">
        <v>683.5</v>
      </c>
      <c r="Q902" s="71">
        <v>19850</v>
      </c>
      <c r="R902" s="71">
        <v>87.43</v>
      </c>
      <c r="S902" s="71">
        <v>5322</v>
      </c>
      <c r="T902" s="71">
        <v>16.809999999999999</v>
      </c>
    </row>
    <row r="903" spans="8:20">
      <c r="H903" s="139">
        <v>41443</v>
      </c>
      <c r="I903" s="71">
        <v>4701</v>
      </c>
      <c r="J903" s="71">
        <v>1511.5</v>
      </c>
      <c r="K903" s="71">
        <v>3776</v>
      </c>
      <c r="L903" s="71">
        <v>451.5</v>
      </c>
      <c r="M903" s="71">
        <v>2375</v>
      </c>
      <c r="N903" s="71">
        <v>673</v>
      </c>
      <c r="O903" s="71">
        <v>0</v>
      </c>
      <c r="P903" s="71">
        <v>687</v>
      </c>
      <c r="Q903" s="71">
        <v>19920</v>
      </c>
      <c r="R903" s="71">
        <v>84.98</v>
      </c>
      <c r="S903" s="71">
        <v>5340</v>
      </c>
      <c r="T903" s="71">
        <v>16.739999999999998</v>
      </c>
    </row>
    <row r="904" spans="8:20">
      <c r="H904" s="139">
        <v>41444</v>
      </c>
      <c r="I904" s="71">
        <v>4734</v>
      </c>
      <c r="J904" s="71">
        <v>1523</v>
      </c>
      <c r="K904" s="71">
        <v>3795</v>
      </c>
      <c r="L904" s="71">
        <v>453.5</v>
      </c>
      <c r="M904" s="71">
        <v>2364</v>
      </c>
      <c r="N904" s="71">
        <v>680</v>
      </c>
      <c r="O904" s="71">
        <v>0</v>
      </c>
      <c r="P904" s="71">
        <v>705</v>
      </c>
      <c r="Q904" s="71">
        <v>19950</v>
      </c>
      <c r="R904" s="71">
        <v>85.4</v>
      </c>
      <c r="S904" s="71">
        <v>0</v>
      </c>
      <c r="T904" s="71">
        <v>16.940000000000001</v>
      </c>
    </row>
    <row r="905" spans="8:20">
      <c r="H905" s="139">
        <v>41445</v>
      </c>
      <c r="I905" s="71">
        <v>4730</v>
      </c>
      <c r="J905" s="71">
        <v>1500</v>
      </c>
      <c r="K905" s="71">
        <v>3797</v>
      </c>
      <c r="L905" s="71">
        <v>446</v>
      </c>
      <c r="M905" s="71">
        <v>2375</v>
      </c>
      <c r="N905" s="71">
        <v>673</v>
      </c>
      <c r="O905" s="71">
        <v>0</v>
      </c>
      <c r="P905" s="71">
        <v>700</v>
      </c>
      <c r="Q905" s="71">
        <v>19935</v>
      </c>
      <c r="R905" s="71">
        <v>84.92</v>
      </c>
      <c r="S905" s="71">
        <v>0</v>
      </c>
      <c r="T905" s="71">
        <v>16.36</v>
      </c>
    </row>
    <row r="906" spans="8:20">
      <c r="H906" s="139">
        <v>41446</v>
      </c>
      <c r="I906" s="71">
        <v>4651</v>
      </c>
      <c r="J906" s="71">
        <v>1491</v>
      </c>
      <c r="K906" s="71">
        <v>3747</v>
      </c>
      <c r="L906" s="71">
        <v>448.1</v>
      </c>
      <c r="M906" s="71">
        <v>2363</v>
      </c>
      <c r="N906" s="71">
        <v>664.5</v>
      </c>
      <c r="O906" s="71">
        <v>0</v>
      </c>
      <c r="P906" s="71">
        <v>699</v>
      </c>
      <c r="Q906" s="71">
        <v>19950</v>
      </c>
      <c r="R906" s="71">
        <v>85.15</v>
      </c>
      <c r="S906" s="71">
        <v>5319</v>
      </c>
      <c r="T906" s="71">
        <v>16.8</v>
      </c>
    </row>
    <row r="907" spans="8:20">
      <c r="H907" s="139">
        <v>41449</v>
      </c>
      <c r="I907" s="71">
        <v>4610</v>
      </c>
      <c r="J907" s="71">
        <v>1514</v>
      </c>
      <c r="K907" s="71">
        <v>3722</v>
      </c>
      <c r="L907" s="71">
        <v>452.5</v>
      </c>
      <c r="M907" s="71">
        <v>2365</v>
      </c>
      <c r="N907" s="71">
        <v>654.75</v>
      </c>
      <c r="O907" s="71">
        <v>0</v>
      </c>
      <c r="P907" s="71">
        <v>678.5</v>
      </c>
      <c r="Q907" s="71">
        <v>19945</v>
      </c>
      <c r="R907" s="71">
        <v>84.02</v>
      </c>
      <c r="S907" s="71">
        <v>5235</v>
      </c>
      <c r="T907" s="71">
        <v>17.02</v>
      </c>
    </row>
    <row r="908" spans="8:20">
      <c r="H908" s="139">
        <v>41450</v>
      </c>
      <c r="I908" s="71">
        <v>4654</v>
      </c>
      <c r="J908" s="71">
        <v>1525.5</v>
      </c>
      <c r="K908" s="71">
        <v>3749</v>
      </c>
      <c r="L908" s="71">
        <v>459</v>
      </c>
      <c r="M908" s="71">
        <v>2355</v>
      </c>
      <c r="N908" s="71">
        <v>658</v>
      </c>
      <c r="O908" s="71">
        <v>0</v>
      </c>
      <c r="P908" s="71">
        <v>676.5</v>
      </c>
      <c r="Q908" s="71">
        <v>19970</v>
      </c>
      <c r="R908" s="71">
        <v>85.95</v>
      </c>
      <c r="S908" s="71">
        <v>0</v>
      </c>
      <c r="T908" s="71">
        <v>17.04</v>
      </c>
    </row>
    <row r="909" spans="8:20">
      <c r="H909" s="139">
        <v>41451</v>
      </c>
      <c r="I909" s="71">
        <v>4650</v>
      </c>
      <c r="J909" s="71">
        <v>1532.5</v>
      </c>
      <c r="K909" s="71">
        <v>3688</v>
      </c>
      <c r="L909" s="71">
        <v>464.9</v>
      </c>
      <c r="M909" s="71">
        <v>2357</v>
      </c>
      <c r="N909" s="71">
        <v>665</v>
      </c>
      <c r="O909" s="71">
        <v>0</v>
      </c>
      <c r="P909" s="71">
        <v>666</v>
      </c>
      <c r="Q909" s="71">
        <v>20040</v>
      </c>
      <c r="R909" s="71">
        <v>85.29</v>
      </c>
      <c r="S909" s="71">
        <v>5251</v>
      </c>
      <c r="T909" s="71">
        <v>16.989999999999998</v>
      </c>
    </row>
    <row r="910" spans="8:20">
      <c r="H910" s="139">
        <v>41452</v>
      </c>
      <c r="I910" s="71">
        <v>4666</v>
      </c>
      <c r="J910" s="71">
        <v>1548</v>
      </c>
      <c r="K910" s="71">
        <v>3639</v>
      </c>
      <c r="L910" s="71">
        <v>479.5</v>
      </c>
      <c r="M910" s="71">
        <v>2394</v>
      </c>
      <c r="N910" s="71">
        <v>673</v>
      </c>
      <c r="O910" s="98">
        <v>0</v>
      </c>
      <c r="P910" s="98">
        <v>663.5</v>
      </c>
      <c r="Q910" s="98">
        <v>20020</v>
      </c>
      <c r="R910" s="98">
        <v>86.13</v>
      </c>
      <c r="S910" s="98">
        <v>5207</v>
      </c>
      <c r="T910" s="98">
        <v>16.54</v>
      </c>
    </row>
    <row r="911" spans="8:20">
      <c r="H911" s="139">
        <v>41453</v>
      </c>
      <c r="I911" s="71">
        <v>4670</v>
      </c>
      <c r="J911" s="71">
        <v>1561</v>
      </c>
      <c r="K911" s="71">
        <v>3590</v>
      </c>
      <c r="L911" s="71">
        <v>489</v>
      </c>
      <c r="M911" s="71">
        <v>2386</v>
      </c>
      <c r="N911" s="71">
        <v>685.5</v>
      </c>
      <c r="O911" s="98">
        <v>0</v>
      </c>
      <c r="P911" s="98">
        <v>648</v>
      </c>
      <c r="Q911" s="98">
        <v>20015</v>
      </c>
      <c r="R911" s="98">
        <v>85.61</v>
      </c>
      <c r="S911" s="98">
        <v>5280</v>
      </c>
      <c r="T911" s="98">
        <v>16.45</v>
      </c>
    </row>
    <row r="912" spans="8:20">
      <c r="H912" s="139">
        <v>41456</v>
      </c>
      <c r="I912" s="71">
        <v>4674</v>
      </c>
      <c r="J912" s="71">
        <v>1575</v>
      </c>
      <c r="K912" s="71">
        <v>3550</v>
      </c>
      <c r="L912" s="71">
        <v>484.5</v>
      </c>
      <c r="M912" s="71">
        <v>2310</v>
      </c>
      <c r="N912" s="71">
        <v>656</v>
      </c>
      <c r="O912" s="98">
        <v>0</v>
      </c>
      <c r="P912" s="98">
        <v>649</v>
      </c>
      <c r="Q912" s="98">
        <v>20010</v>
      </c>
      <c r="R912" s="98">
        <v>86.92</v>
      </c>
      <c r="S912" s="98">
        <v>0</v>
      </c>
      <c r="T912" s="98">
        <v>16.63</v>
      </c>
    </row>
    <row r="913" spans="8:20">
      <c r="H913" s="139">
        <v>41457</v>
      </c>
      <c r="I913" s="71">
        <v>4674</v>
      </c>
      <c r="J913" s="71">
        <v>1573</v>
      </c>
      <c r="K913" s="71">
        <v>3550</v>
      </c>
      <c r="L913" s="71">
        <v>487.5</v>
      </c>
      <c r="M913" s="71">
        <v>2344</v>
      </c>
      <c r="N913" s="71">
        <v>672</v>
      </c>
      <c r="O913" s="98">
        <v>0</v>
      </c>
      <c r="P913" s="98">
        <v>648</v>
      </c>
      <c r="Q913" s="98">
        <v>20030</v>
      </c>
      <c r="R913" s="98">
        <v>86.22</v>
      </c>
      <c r="S913" s="98">
        <v>0</v>
      </c>
      <c r="T913" s="98">
        <v>16.510000000000002</v>
      </c>
    </row>
    <row r="914" spans="8:20">
      <c r="H914" s="139">
        <v>41458</v>
      </c>
      <c r="I914" s="98">
        <v>4674</v>
      </c>
      <c r="J914" s="98">
        <v>1585</v>
      </c>
      <c r="K914" s="98">
        <v>3618</v>
      </c>
      <c r="L914" s="98">
        <v>492.5</v>
      </c>
      <c r="M914" s="98">
        <v>2370</v>
      </c>
      <c r="N914" s="98">
        <v>678.5</v>
      </c>
      <c r="O914" s="98">
        <v>0</v>
      </c>
      <c r="P914" s="98">
        <v>657.5</v>
      </c>
      <c r="Q914" s="98">
        <v>20305</v>
      </c>
      <c r="R914" s="98">
        <v>87.14</v>
      </c>
      <c r="S914" s="98">
        <v>0</v>
      </c>
      <c r="T914" s="98">
        <v>16.41</v>
      </c>
    </row>
    <row r="915" spans="8:20">
      <c r="H915" s="139">
        <v>41459</v>
      </c>
      <c r="I915" s="98">
        <v>4670</v>
      </c>
      <c r="J915" s="98">
        <v>0</v>
      </c>
      <c r="K915" s="98">
        <v>3738</v>
      </c>
      <c r="L915" s="98">
        <v>0</v>
      </c>
      <c r="M915" s="98">
        <v>2370</v>
      </c>
      <c r="N915" s="98">
        <v>0</v>
      </c>
      <c r="O915" s="98">
        <v>0</v>
      </c>
      <c r="P915" s="98">
        <v>0</v>
      </c>
      <c r="Q915" s="98">
        <v>20340</v>
      </c>
      <c r="R915" s="98">
        <v>0</v>
      </c>
      <c r="S915" s="98">
        <v>5350</v>
      </c>
      <c r="T915" s="98">
        <v>0</v>
      </c>
    </row>
    <row r="916" spans="8:20">
      <c r="H916" s="139">
        <v>41460</v>
      </c>
      <c r="I916" s="98">
        <v>4670</v>
      </c>
      <c r="J916" s="98">
        <v>1590</v>
      </c>
      <c r="K916" s="98">
        <v>3859</v>
      </c>
      <c r="L916" s="98">
        <v>490</v>
      </c>
      <c r="M916" s="98">
        <v>2380</v>
      </c>
      <c r="N916" s="98">
        <v>687</v>
      </c>
      <c r="O916" s="98">
        <v>0</v>
      </c>
      <c r="P916" s="98">
        <v>656.75</v>
      </c>
      <c r="Q916" s="98">
        <v>20470</v>
      </c>
      <c r="R916" s="98">
        <v>86.43</v>
      </c>
      <c r="S916" s="98">
        <v>5260</v>
      </c>
      <c r="T916" s="98">
        <v>16.239999999999998</v>
      </c>
    </row>
    <row r="917" spans="8:20">
      <c r="H917" s="139">
        <v>41463</v>
      </c>
      <c r="I917" s="98">
        <v>4670</v>
      </c>
      <c r="J917" s="98">
        <v>1613</v>
      </c>
      <c r="K917" s="98">
        <v>3859</v>
      </c>
      <c r="L917" s="98">
        <v>512</v>
      </c>
      <c r="M917" s="98">
        <v>2370</v>
      </c>
      <c r="N917" s="98">
        <v>692</v>
      </c>
      <c r="O917" s="98">
        <v>0</v>
      </c>
      <c r="P917" s="98">
        <v>662</v>
      </c>
      <c r="Q917" s="98">
        <v>20450</v>
      </c>
      <c r="R917" s="98">
        <v>86.37</v>
      </c>
      <c r="S917" s="98">
        <v>5255</v>
      </c>
      <c r="T917" s="98">
        <v>16.29</v>
      </c>
    </row>
    <row r="918" spans="8:20">
      <c r="H918" s="139">
        <v>41464</v>
      </c>
      <c r="I918" s="98">
        <v>4670</v>
      </c>
      <c r="J918" s="98">
        <v>1612</v>
      </c>
      <c r="K918" s="98">
        <v>3767</v>
      </c>
      <c r="L918" s="98">
        <v>528.5</v>
      </c>
      <c r="M918" s="98">
        <v>2370</v>
      </c>
      <c r="N918" s="98">
        <v>704.5</v>
      </c>
      <c r="O918" s="98">
        <v>0</v>
      </c>
      <c r="P918" s="98">
        <v>675.5</v>
      </c>
      <c r="Q918" s="98">
        <v>0</v>
      </c>
      <c r="R918" s="98">
        <v>86.68</v>
      </c>
      <c r="S918" s="98">
        <v>0</v>
      </c>
      <c r="T918" s="98">
        <v>16.34</v>
      </c>
    </row>
    <row r="919" spans="8:20">
      <c r="H919" s="139">
        <v>41465</v>
      </c>
      <c r="I919" s="98">
        <v>4670</v>
      </c>
      <c r="J919" s="98">
        <v>1594</v>
      </c>
      <c r="K919" s="98">
        <v>3750</v>
      </c>
      <c r="L919" s="98">
        <v>522.5</v>
      </c>
      <c r="M919" s="98">
        <v>2370</v>
      </c>
      <c r="N919" s="98">
        <v>710</v>
      </c>
      <c r="O919" s="98">
        <v>0</v>
      </c>
      <c r="P919" s="98">
        <v>672.25</v>
      </c>
      <c r="Q919" s="98">
        <v>0</v>
      </c>
      <c r="R919" s="98">
        <v>87.3</v>
      </c>
      <c r="S919" s="98">
        <v>5350</v>
      </c>
      <c r="T919" s="98">
        <v>16.21</v>
      </c>
    </row>
    <row r="920" spans="8:20">
      <c r="H920" s="139">
        <v>41466</v>
      </c>
      <c r="I920" s="98">
        <v>4670</v>
      </c>
      <c r="J920" s="98">
        <v>1603.5</v>
      </c>
      <c r="K920" s="98">
        <v>3800</v>
      </c>
      <c r="L920" s="98">
        <v>543</v>
      </c>
      <c r="M920" s="98">
        <v>2370</v>
      </c>
      <c r="N920" s="98">
        <v>717.5</v>
      </c>
      <c r="O920" s="98">
        <v>0</v>
      </c>
      <c r="P920" s="98">
        <v>680.75</v>
      </c>
      <c r="Q920" s="98">
        <v>20220</v>
      </c>
      <c r="R920" s="98">
        <v>85.18</v>
      </c>
      <c r="S920" s="98">
        <v>5213</v>
      </c>
      <c r="T920" s="98">
        <v>16.13</v>
      </c>
    </row>
    <row r="921" spans="8:20">
      <c r="H921" s="139">
        <v>41467</v>
      </c>
      <c r="I921" s="98">
        <v>4674</v>
      </c>
      <c r="J921" s="98">
        <v>1574.25</v>
      </c>
      <c r="K921" s="98">
        <v>3810</v>
      </c>
      <c r="L921" s="98">
        <v>538</v>
      </c>
      <c r="M921" s="98">
        <v>2359</v>
      </c>
      <c r="N921" s="98">
        <v>800</v>
      </c>
      <c r="O921" s="98">
        <v>0</v>
      </c>
      <c r="P921" s="98">
        <v>679.25</v>
      </c>
      <c r="Q921" s="98">
        <v>0</v>
      </c>
      <c r="R921" s="98">
        <v>85.13</v>
      </c>
      <c r="S921" s="98">
        <v>5221</v>
      </c>
      <c r="T921" s="98">
        <v>16.079999999999998</v>
      </c>
    </row>
    <row r="922" spans="8:20">
      <c r="H922" s="139">
        <v>41470</v>
      </c>
      <c r="I922" s="98">
        <v>4778</v>
      </c>
      <c r="J922" s="98">
        <v>1452</v>
      </c>
      <c r="K922" s="98">
        <v>3670</v>
      </c>
      <c r="L922" s="98">
        <v>451.8</v>
      </c>
      <c r="M922" s="98">
        <v>2425</v>
      </c>
      <c r="N922" s="98">
        <v>537</v>
      </c>
      <c r="O922" s="98">
        <v>0</v>
      </c>
      <c r="P922" s="98">
        <v>669.5</v>
      </c>
      <c r="Q922" s="98">
        <v>20785</v>
      </c>
      <c r="R922" s="98">
        <v>85.35</v>
      </c>
      <c r="S922" s="98">
        <v>5220</v>
      </c>
      <c r="T922" s="98">
        <v>16.149999999999999</v>
      </c>
    </row>
    <row r="923" spans="8:20">
      <c r="H923" s="139">
        <v>41471</v>
      </c>
      <c r="I923" s="98">
        <v>4786</v>
      </c>
      <c r="J923" s="98">
        <v>1476</v>
      </c>
      <c r="K923" s="98">
        <v>3762</v>
      </c>
      <c r="L923" s="98">
        <v>469</v>
      </c>
      <c r="M923" s="98">
        <v>2426</v>
      </c>
      <c r="N923" s="98">
        <v>545</v>
      </c>
      <c r="O923" s="98">
        <v>0</v>
      </c>
      <c r="P923" s="98">
        <v>669</v>
      </c>
      <c r="Q923" s="98">
        <v>20790</v>
      </c>
      <c r="R923" s="98">
        <v>84.67</v>
      </c>
      <c r="S923" s="98">
        <v>5193</v>
      </c>
      <c r="T923" s="98">
        <v>15.97</v>
      </c>
    </row>
    <row r="924" spans="8:20">
      <c r="H924" s="139">
        <v>41472</v>
      </c>
      <c r="I924" s="98">
        <v>4791</v>
      </c>
      <c r="J924" s="98">
        <v>1478</v>
      </c>
      <c r="K924" s="98">
        <v>3781</v>
      </c>
      <c r="L924" s="98">
        <v>469.5</v>
      </c>
      <c r="M924" s="98">
        <v>2425</v>
      </c>
      <c r="N924" s="98">
        <v>539</v>
      </c>
      <c r="O924" s="98">
        <v>0</v>
      </c>
      <c r="P924" s="98">
        <v>664.5</v>
      </c>
      <c r="Q924" s="98">
        <v>20800</v>
      </c>
      <c r="R924" s="98">
        <v>84.07</v>
      </c>
      <c r="S924" s="98">
        <v>5189</v>
      </c>
      <c r="T924" s="98">
        <v>16.079999999999998</v>
      </c>
    </row>
    <row r="925" spans="8:20">
      <c r="H925" s="139">
        <v>41473</v>
      </c>
      <c r="I925" s="98">
        <v>4782</v>
      </c>
      <c r="J925" s="98">
        <v>1467</v>
      </c>
      <c r="K925" s="98">
        <v>3822</v>
      </c>
      <c r="L925" s="98">
        <v>471.5</v>
      </c>
      <c r="M925" s="98">
        <v>2426</v>
      </c>
      <c r="N925" s="98">
        <v>541</v>
      </c>
      <c r="O925" s="98">
        <v>0</v>
      </c>
      <c r="P925" s="98">
        <v>660.5</v>
      </c>
      <c r="Q925" s="98">
        <v>20870</v>
      </c>
      <c r="R925" s="98">
        <v>84.99</v>
      </c>
      <c r="S925" s="98">
        <v>5194</v>
      </c>
      <c r="T925" s="98">
        <v>16.23</v>
      </c>
    </row>
    <row r="926" spans="8:20">
      <c r="H926" s="139">
        <v>41474</v>
      </c>
      <c r="I926" s="98">
        <v>4774</v>
      </c>
      <c r="J926" s="98">
        <v>1489</v>
      </c>
      <c r="K926" s="98">
        <v>3811</v>
      </c>
      <c r="L926" s="98">
        <v>484</v>
      </c>
      <c r="M926" s="98">
        <v>2423</v>
      </c>
      <c r="N926" s="98">
        <v>542.5</v>
      </c>
      <c r="O926" s="98">
        <v>0</v>
      </c>
      <c r="P926" s="98">
        <v>664.5</v>
      </c>
      <c r="Q926" s="98">
        <v>20920</v>
      </c>
      <c r="R926" s="98">
        <v>86.52</v>
      </c>
      <c r="S926" s="98">
        <v>5185</v>
      </c>
      <c r="T926" s="98">
        <v>16.28</v>
      </c>
    </row>
    <row r="927" spans="8:20">
      <c r="H927" s="139">
        <v>41477</v>
      </c>
      <c r="I927" s="98">
        <v>4780</v>
      </c>
      <c r="J927" s="98">
        <v>1519.5</v>
      </c>
      <c r="K927" s="98">
        <v>3788</v>
      </c>
      <c r="L927" s="98">
        <v>502.4</v>
      </c>
      <c r="M927" s="98">
        <v>2411</v>
      </c>
      <c r="N927" s="98">
        <v>541</v>
      </c>
      <c r="O927" s="98">
        <v>0</v>
      </c>
      <c r="P927" s="98">
        <v>659.5</v>
      </c>
      <c r="Q927" s="98">
        <v>20900</v>
      </c>
      <c r="R927" s="98">
        <v>86.39</v>
      </c>
      <c r="S927" s="98">
        <v>5204</v>
      </c>
      <c r="T927" s="98">
        <v>16.38</v>
      </c>
    </row>
    <row r="928" spans="8:20">
      <c r="H928" s="139">
        <v>41478</v>
      </c>
      <c r="I928" s="98">
        <v>4780</v>
      </c>
      <c r="J928" s="98">
        <v>1460</v>
      </c>
      <c r="K928" s="98">
        <v>3825</v>
      </c>
      <c r="L928" s="98">
        <v>488</v>
      </c>
      <c r="M928" s="98">
        <v>2411</v>
      </c>
      <c r="N928" s="98">
        <v>522.5</v>
      </c>
      <c r="O928" s="98">
        <v>0</v>
      </c>
      <c r="P928" s="98">
        <v>654.5</v>
      </c>
      <c r="Q928" s="98">
        <v>20890</v>
      </c>
      <c r="R928" s="98">
        <v>86.01</v>
      </c>
      <c r="S928" s="98">
        <v>5207</v>
      </c>
      <c r="T928" s="98">
        <v>16.34</v>
      </c>
    </row>
    <row r="929" spans="8:20">
      <c r="H929" s="139">
        <v>41479</v>
      </c>
      <c r="I929" s="98">
        <v>4748</v>
      </c>
      <c r="J929" s="98">
        <v>1395</v>
      </c>
      <c r="K929" s="98">
        <v>3859</v>
      </c>
      <c r="L929" s="98">
        <v>467.8</v>
      </c>
      <c r="M929" s="98">
        <v>2408</v>
      </c>
      <c r="N929" s="98">
        <v>508</v>
      </c>
      <c r="O929" s="98">
        <v>0</v>
      </c>
      <c r="P929" s="98">
        <v>653.5</v>
      </c>
      <c r="Q929" s="98">
        <v>20900</v>
      </c>
      <c r="R929" s="98">
        <v>86.16</v>
      </c>
      <c r="S929" s="98">
        <v>5205</v>
      </c>
      <c r="T929" s="98">
        <v>16.149999999999999</v>
      </c>
    </row>
    <row r="930" spans="8:20">
      <c r="H930" s="139">
        <v>41480</v>
      </c>
      <c r="I930" s="98">
        <v>4574</v>
      </c>
      <c r="J930" s="98">
        <v>1352</v>
      </c>
      <c r="K930" s="98">
        <v>3784</v>
      </c>
      <c r="L930" s="98">
        <v>447.8</v>
      </c>
      <c r="M930" s="98">
        <v>2405</v>
      </c>
      <c r="N930" s="98">
        <v>495</v>
      </c>
      <c r="O930" s="98">
        <v>0</v>
      </c>
      <c r="P930" s="98">
        <v>648.5</v>
      </c>
      <c r="Q930" s="98">
        <v>20990</v>
      </c>
      <c r="R930" s="98">
        <v>86.19</v>
      </c>
      <c r="S930" s="98">
        <v>5199</v>
      </c>
      <c r="T930" s="98">
        <v>16.38</v>
      </c>
    </row>
    <row r="931" spans="8:20">
      <c r="H931" s="139">
        <v>41481</v>
      </c>
      <c r="I931" s="98">
        <v>4480</v>
      </c>
      <c r="J931" s="98">
        <v>1350</v>
      </c>
      <c r="K931" s="98">
        <v>3703</v>
      </c>
      <c r="L931" s="98">
        <v>433</v>
      </c>
      <c r="M931" s="98">
        <v>2402</v>
      </c>
      <c r="N931" s="98">
        <v>491</v>
      </c>
      <c r="O931" s="98">
        <v>0</v>
      </c>
      <c r="P931" s="98">
        <v>650</v>
      </c>
      <c r="Q931" s="98">
        <v>20940</v>
      </c>
      <c r="R931" s="98">
        <v>85.37</v>
      </c>
      <c r="S931" s="98">
        <v>5197</v>
      </c>
      <c r="T931" s="98">
        <v>16.47</v>
      </c>
    </row>
    <row r="932" spans="8:20">
      <c r="H932" s="139">
        <v>41484</v>
      </c>
      <c r="I932" s="98">
        <v>4520</v>
      </c>
      <c r="J932" s="98">
        <v>1368</v>
      </c>
      <c r="K932" s="98">
        <v>3747</v>
      </c>
      <c r="L932" s="98">
        <v>441</v>
      </c>
      <c r="M932" s="98">
        <v>2388</v>
      </c>
      <c r="N932" s="98">
        <v>489.25</v>
      </c>
      <c r="O932" s="98">
        <v>0</v>
      </c>
      <c r="P932" s="98">
        <v>651.5</v>
      </c>
      <c r="Q932" s="98">
        <v>20850</v>
      </c>
      <c r="R932" s="98">
        <v>84.85</v>
      </c>
      <c r="S932" s="98">
        <v>5185</v>
      </c>
      <c r="T932" s="98">
        <v>16.940000000000001</v>
      </c>
    </row>
    <row r="933" spans="8:20">
      <c r="H933" s="139">
        <v>41485</v>
      </c>
      <c r="I933" s="98">
        <v>4580</v>
      </c>
      <c r="J933" s="98">
        <v>1349</v>
      </c>
      <c r="K933" s="98">
        <v>3780</v>
      </c>
      <c r="L933" s="98">
        <v>429</v>
      </c>
      <c r="M933" s="98">
        <v>2395</v>
      </c>
      <c r="N933" s="98">
        <v>496</v>
      </c>
      <c r="O933" s="98">
        <v>0</v>
      </c>
      <c r="P933" s="98">
        <v>654.5</v>
      </c>
      <c r="Q933" s="98">
        <v>20885</v>
      </c>
      <c r="R933" s="98">
        <v>85.48</v>
      </c>
      <c r="S933" s="98">
        <v>5222</v>
      </c>
      <c r="T933" s="98">
        <v>16.940000000000001</v>
      </c>
    </row>
    <row r="934" spans="8:20">
      <c r="H934" s="139">
        <v>41486</v>
      </c>
      <c r="I934" s="98">
        <v>4612</v>
      </c>
      <c r="J934" s="98">
        <v>1365</v>
      </c>
      <c r="K934" s="98">
        <v>3820</v>
      </c>
      <c r="L934" s="98">
        <v>437.5</v>
      </c>
      <c r="M934" s="98">
        <v>2406</v>
      </c>
      <c r="N934" s="98">
        <v>499</v>
      </c>
      <c r="O934" s="98">
        <v>0</v>
      </c>
      <c r="P934" s="98">
        <v>664.25</v>
      </c>
      <c r="Q934" s="98">
        <v>20915</v>
      </c>
      <c r="R934" s="98">
        <v>85.63</v>
      </c>
      <c r="S934" s="98">
        <v>5204</v>
      </c>
      <c r="T934" s="98">
        <v>16.920000000000002</v>
      </c>
    </row>
    <row r="935" spans="8:20">
      <c r="H935" s="139">
        <v>41487</v>
      </c>
      <c r="I935" s="98">
        <v>4570</v>
      </c>
      <c r="J935" s="98">
        <v>1357</v>
      </c>
      <c r="K935" s="98">
        <v>3840</v>
      </c>
      <c r="L935" s="98">
        <v>425.5</v>
      </c>
      <c r="M935" s="98">
        <v>2405</v>
      </c>
      <c r="N935" s="98">
        <v>487</v>
      </c>
      <c r="O935" s="98">
        <v>0</v>
      </c>
      <c r="P935" s="98">
        <v>658</v>
      </c>
      <c r="Q935" s="98">
        <v>20760</v>
      </c>
      <c r="R935" s="98">
        <v>85.88</v>
      </c>
      <c r="S935" s="98">
        <v>5218</v>
      </c>
      <c r="T935" s="98">
        <v>16.82</v>
      </c>
    </row>
    <row r="936" spans="8:20">
      <c r="H936" s="139">
        <v>41488</v>
      </c>
      <c r="I936" s="98">
        <v>4563</v>
      </c>
      <c r="J936" s="98">
        <v>1335</v>
      </c>
      <c r="K936" s="98">
        <v>3840</v>
      </c>
      <c r="L936" s="98">
        <v>411</v>
      </c>
      <c r="M936" s="98">
        <v>2407</v>
      </c>
      <c r="N936" s="98">
        <v>476</v>
      </c>
      <c r="O936" s="98">
        <v>0</v>
      </c>
      <c r="P936" s="98">
        <v>660.5</v>
      </c>
      <c r="Q936" s="98">
        <v>20680</v>
      </c>
      <c r="R936" s="98">
        <v>85.32</v>
      </c>
      <c r="S936" s="98">
        <v>5223</v>
      </c>
      <c r="T936" s="98">
        <v>16.739999999999998</v>
      </c>
    </row>
    <row r="937" spans="8:20">
      <c r="H937" s="139">
        <v>41491</v>
      </c>
      <c r="I937" s="98">
        <v>4559</v>
      </c>
      <c r="J937" s="98">
        <v>1329</v>
      </c>
      <c r="K937" s="98">
        <v>3700</v>
      </c>
      <c r="L937" s="98">
        <v>403.5</v>
      </c>
      <c r="M937" s="98">
        <v>2406</v>
      </c>
      <c r="N937" s="98">
        <v>469</v>
      </c>
      <c r="O937" s="98">
        <v>0</v>
      </c>
      <c r="P937" s="98">
        <v>645</v>
      </c>
      <c r="Q937" s="98">
        <v>20630</v>
      </c>
      <c r="R937" s="98">
        <v>85.4</v>
      </c>
      <c r="S937" s="98">
        <v>5248</v>
      </c>
      <c r="T937" s="98">
        <v>16.579999999999998</v>
      </c>
    </row>
    <row r="938" spans="8:20">
      <c r="H938" s="139">
        <v>41492</v>
      </c>
      <c r="I938" s="98">
        <v>4544</v>
      </c>
      <c r="J938" s="98">
        <v>1321</v>
      </c>
      <c r="K938" s="98">
        <v>3700</v>
      </c>
      <c r="L938" s="98">
        <v>397</v>
      </c>
      <c r="M938" s="98">
        <v>2415</v>
      </c>
      <c r="N938" s="98">
        <v>472</v>
      </c>
      <c r="O938" s="98">
        <v>0</v>
      </c>
      <c r="P938" s="98">
        <v>649.75</v>
      </c>
      <c r="Q938" s="98">
        <v>20740</v>
      </c>
      <c r="R938" s="98">
        <v>85.82</v>
      </c>
      <c r="S938" s="98">
        <v>5234</v>
      </c>
      <c r="T938" s="98">
        <v>16.559999999999999</v>
      </c>
    </row>
    <row r="939" spans="8:20">
      <c r="H939" s="139">
        <v>41493</v>
      </c>
      <c r="I939" s="98">
        <v>4475</v>
      </c>
      <c r="J939" s="98">
        <v>1327.75</v>
      </c>
      <c r="K939" s="98">
        <v>3700</v>
      </c>
      <c r="L939" s="98">
        <v>402</v>
      </c>
      <c r="M939" s="98">
        <v>2394</v>
      </c>
      <c r="N939" s="98">
        <v>468.5</v>
      </c>
      <c r="O939" s="98">
        <v>0</v>
      </c>
      <c r="P939" s="98">
        <v>643</v>
      </c>
      <c r="Q939" s="98">
        <v>20865</v>
      </c>
      <c r="R939" s="98">
        <v>88.53</v>
      </c>
      <c r="S939" s="98">
        <v>5229</v>
      </c>
      <c r="T939" s="98">
        <v>16.79</v>
      </c>
    </row>
    <row r="940" spans="8:20">
      <c r="H940" s="139">
        <v>41494</v>
      </c>
      <c r="I940" s="98">
        <v>4529</v>
      </c>
      <c r="J940" s="98">
        <v>1350.5</v>
      </c>
      <c r="K940" s="98">
        <v>3700</v>
      </c>
      <c r="L940" s="98">
        <v>424</v>
      </c>
      <c r="M940" s="98">
        <v>2400</v>
      </c>
      <c r="N940" s="98">
        <v>473</v>
      </c>
      <c r="O940" s="98">
        <v>0</v>
      </c>
      <c r="P940" s="98">
        <v>641</v>
      </c>
      <c r="Q940" s="98">
        <v>20930</v>
      </c>
      <c r="R940" s="98">
        <v>89.38</v>
      </c>
      <c r="S940" s="98">
        <v>5249</v>
      </c>
      <c r="T940" s="98">
        <v>16.82</v>
      </c>
    </row>
    <row r="941" spans="8:20">
      <c r="H941" s="139">
        <v>41495</v>
      </c>
      <c r="I941" s="98">
        <v>4545</v>
      </c>
      <c r="J941" s="98">
        <v>1341.25</v>
      </c>
      <c r="K941" s="98">
        <v>3700</v>
      </c>
      <c r="L941" s="98">
        <v>423</v>
      </c>
      <c r="M941" s="98">
        <v>2398</v>
      </c>
      <c r="N941" s="98">
        <v>464.5</v>
      </c>
      <c r="O941" s="98">
        <v>0</v>
      </c>
      <c r="P941" s="98">
        <v>633</v>
      </c>
      <c r="Q941" s="98">
        <v>20915</v>
      </c>
      <c r="R941" s="98">
        <v>89.05</v>
      </c>
      <c r="S941" s="98">
        <v>5256</v>
      </c>
      <c r="T941" s="98">
        <v>17.010000000000002</v>
      </c>
    </row>
    <row r="942" spans="8:20">
      <c r="H942" s="139">
        <v>41498</v>
      </c>
      <c r="I942" s="98">
        <v>4551</v>
      </c>
      <c r="J942" s="98">
        <v>1371.75</v>
      </c>
      <c r="K942" s="98">
        <v>3700</v>
      </c>
      <c r="L942" s="98">
        <v>427.4</v>
      </c>
      <c r="M942" s="98">
        <v>2388</v>
      </c>
      <c r="N942" s="98">
        <v>470.5</v>
      </c>
      <c r="O942" s="98">
        <v>0</v>
      </c>
      <c r="P942" s="98">
        <v>634.5</v>
      </c>
      <c r="Q942" s="98">
        <v>21000</v>
      </c>
      <c r="R942" s="98">
        <v>90.06</v>
      </c>
      <c r="S942" s="98">
        <v>5294</v>
      </c>
      <c r="T942" s="98">
        <v>17.18</v>
      </c>
    </row>
    <row r="943" spans="8:20">
      <c r="H943" s="139">
        <v>41499</v>
      </c>
      <c r="I943" s="98">
        <v>4590</v>
      </c>
      <c r="J943" s="98">
        <v>1358</v>
      </c>
      <c r="K943" s="98">
        <v>3700</v>
      </c>
      <c r="L943" s="98">
        <v>427</v>
      </c>
      <c r="M943" s="98">
        <v>2384</v>
      </c>
      <c r="N943" s="98">
        <v>456</v>
      </c>
      <c r="O943" s="98">
        <v>0</v>
      </c>
      <c r="P943" s="98">
        <v>628.5</v>
      </c>
      <c r="Q943" s="98">
        <v>21050</v>
      </c>
      <c r="R943" s="98">
        <v>91.59</v>
      </c>
      <c r="S943" s="98">
        <v>5305</v>
      </c>
      <c r="T943" s="98">
        <v>17.22</v>
      </c>
    </row>
    <row r="944" spans="8:20">
      <c r="H944" s="139">
        <v>41500</v>
      </c>
      <c r="I944" s="98">
        <v>4548</v>
      </c>
      <c r="J944" s="98">
        <v>1368</v>
      </c>
      <c r="K944" s="98">
        <v>3700</v>
      </c>
      <c r="L944" s="98">
        <v>434.4</v>
      </c>
      <c r="M944" s="98">
        <v>2384</v>
      </c>
      <c r="N944" s="98">
        <v>465.5</v>
      </c>
      <c r="O944" s="98">
        <v>0</v>
      </c>
      <c r="P944" s="98">
        <v>629</v>
      </c>
      <c r="Q944" s="98">
        <v>21355</v>
      </c>
      <c r="R944" s="98">
        <v>91.45</v>
      </c>
      <c r="S944" s="98">
        <v>5300</v>
      </c>
      <c r="T944" s="98">
        <v>17.22</v>
      </c>
    </row>
    <row r="945" spans="8:20">
      <c r="H945" s="139">
        <v>41501</v>
      </c>
      <c r="I945" s="98">
        <v>4547</v>
      </c>
      <c r="J945" s="98">
        <v>0</v>
      </c>
      <c r="K945" s="98">
        <v>3785</v>
      </c>
      <c r="L945" s="98">
        <v>0</v>
      </c>
      <c r="M945" s="98">
        <v>2382</v>
      </c>
      <c r="N945" s="98">
        <v>481.25</v>
      </c>
      <c r="O945" s="98">
        <v>0</v>
      </c>
      <c r="P945" s="98">
        <v>633.75</v>
      </c>
      <c r="Q945" s="98">
        <v>21380</v>
      </c>
      <c r="R945" s="98">
        <v>91.64</v>
      </c>
      <c r="S945" s="98">
        <v>5313</v>
      </c>
      <c r="T945" s="98">
        <v>17.190000000000001</v>
      </c>
    </row>
    <row r="946" spans="8:20">
      <c r="H946" s="139">
        <v>41502</v>
      </c>
      <c r="I946" s="98">
        <v>4557</v>
      </c>
      <c r="J946" s="98">
        <v>1282</v>
      </c>
      <c r="K946" s="98">
        <v>3822</v>
      </c>
      <c r="L946" s="98">
        <v>409.5</v>
      </c>
      <c r="M946" s="98">
        <v>2384</v>
      </c>
      <c r="N946" s="98">
        <v>473</v>
      </c>
      <c r="O946" s="98">
        <v>0</v>
      </c>
      <c r="P946" s="98">
        <v>631</v>
      </c>
      <c r="Q946" s="98">
        <v>21000</v>
      </c>
      <c r="R946" s="98">
        <v>93.4</v>
      </c>
      <c r="S946" s="98">
        <v>5328</v>
      </c>
      <c r="T946" s="98">
        <v>16.95</v>
      </c>
    </row>
    <row r="947" spans="8:20">
      <c r="H947" s="139">
        <v>41505</v>
      </c>
      <c r="I947" s="98">
        <v>4532</v>
      </c>
      <c r="J947" s="98">
        <v>1322</v>
      </c>
      <c r="K947" s="98">
        <v>3861</v>
      </c>
      <c r="L947" s="98">
        <v>421</v>
      </c>
      <c r="M947" s="98">
        <v>2384</v>
      </c>
      <c r="N947" s="98">
        <v>493</v>
      </c>
      <c r="O947" s="98">
        <v>0</v>
      </c>
      <c r="P947" s="98">
        <v>641.25</v>
      </c>
      <c r="Q947" s="98">
        <v>21000</v>
      </c>
      <c r="R947" s="98">
        <v>92.76</v>
      </c>
      <c r="S947" s="98">
        <v>5305</v>
      </c>
      <c r="T947" s="98">
        <v>16.55</v>
      </c>
    </row>
    <row r="948" spans="8:20">
      <c r="H948" s="139">
        <v>41506</v>
      </c>
      <c r="I948" s="98">
        <v>4506</v>
      </c>
      <c r="J948" s="98">
        <v>1309</v>
      </c>
      <c r="K948" s="98">
        <v>3873</v>
      </c>
      <c r="L948" s="98">
        <v>414.5</v>
      </c>
      <c r="M948" s="98">
        <v>2386</v>
      </c>
      <c r="N948" s="98">
        <v>483.5</v>
      </c>
      <c r="O948" s="98">
        <v>0</v>
      </c>
      <c r="P948" s="98">
        <v>637</v>
      </c>
      <c r="Q948" s="98">
        <v>20985</v>
      </c>
      <c r="R948" s="98">
        <v>88.76</v>
      </c>
      <c r="S948" s="98">
        <v>5298</v>
      </c>
      <c r="T948" s="98">
        <v>16.48</v>
      </c>
    </row>
    <row r="949" spans="8:20">
      <c r="H949" s="139">
        <v>41507</v>
      </c>
      <c r="I949" s="98">
        <v>4467</v>
      </c>
      <c r="J949" s="98">
        <v>1330</v>
      </c>
      <c r="K949" s="98">
        <v>3875</v>
      </c>
      <c r="L949" s="98">
        <v>421.8</v>
      </c>
      <c r="M949" s="98">
        <v>2408</v>
      </c>
      <c r="N949" s="98">
        <v>497.5</v>
      </c>
      <c r="O949" s="98">
        <v>0</v>
      </c>
      <c r="P949" s="98">
        <v>639</v>
      </c>
      <c r="Q949" s="98">
        <v>21060</v>
      </c>
      <c r="R949" s="98">
        <v>83.91</v>
      </c>
      <c r="S949" s="98">
        <v>5299</v>
      </c>
      <c r="T949" s="98">
        <v>16.34</v>
      </c>
    </row>
    <row r="950" spans="8:20">
      <c r="H950" s="139">
        <v>41508</v>
      </c>
      <c r="I950" s="98">
        <v>4405</v>
      </c>
      <c r="J950" s="98">
        <v>1325</v>
      </c>
      <c r="K950" s="98">
        <v>3894</v>
      </c>
      <c r="L950" s="98">
        <v>415</v>
      </c>
      <c r="M950" s="98">
        <v>2421</v>
      </c>
      <c r="N950" s="98">
        <v>488.5</v>
      </c>
      <c r="O950" s="98">
        <v>0</v>
      </c>
      <c r="P950" s="98">
        <v>630</v>
      </c>
      <c r="Q950" s="98">
        <v>21000</v>
      </c>
      <c r="R950" s="98">
        <v>83.95</v>
      </c>
      <c r="S950" s="98">
        <v>5276</v>
      </c>
      <c r="T950" s="98">
        <v>16.260000000000002</v>
      </c>
    </row>
    <row r="951" spans="8:20">
      <c r="H951" s="139">
        <v>41509</v>
      </c>
      <c r="I951" s="98">
        <v>4382</v>
      </c>
      <c r="J951" s="98">
        <v>1364</v>
      </c>
      <c r="K951" s="98">
        <v>3858</v>
      </c>
      <c r="L951" s="98">
        <v>433.3</v>
      </c>
      <c r="M951" s="98">
        <v>2419</v>
      </c>
      <c r="N951" s="98">
        <v>494.5</v>
      </c>
      <c r="O951" s="98">
        <v>0</v>
      </c>
      <c r="P951" s="98">
        <v>635.5</v>
      </c>
      <c r="Q951" s="98">
        <v>20995</v>
      </c>
      <c r="R951" s="98">
        <v>84.24</v>
      </c>
      <c r="S951" s="98">
        <v>5264</v>
      </c>
      <c r="T951" s="98">
        <v>16.440000000000001</v>
      </c>
    </row>
    <row r="952" spans="8:20">
      <c r="H952" s="139">
        <v>41512</v>
      </c>
      <c r="I952" s="98">
        <v>4449</v>
      </c>
      <c r="J952" s="98">
        <v>1431</v>
      </c>
      <c r="K952" s="98">
        <v>4013</v>
      </c>
      <c r="L952" s="98">
        <v>461</v>
      </c>
      <c r="M952" s="98">
        <v>2405</v>
      </c>
      <c r="N952" s="98">
        <v>515.5</v>
      </c>
      <c r="O952" s="98">
        <v>0</v>
      </c>
      <c r="P952" s="98">
        <v>655</v>
      </c>
      <c r="Q952" s="98">
        <v>21000</v>
      </c>
      <c r="R952" s="98">
        <v>85.25</v>
      </c>
      <c r="S952" s="98">
        <v>5300</v>
      </c>
      <c r="T952" s="98">
        <v>16.59</v>
      </c>
    </row>
    <row r="953" spans="8:20">
      <c r="H953" s="139">
        <v>41513</v>
      </c>
      <c r="I953" s="98">
        <v>4429</v>
      </c>
      <c r="J953" s="98">
        <v>1413</v>
      </c>
      <c r="K953" s="98">
        <v>4005</v>
      </c>
      <c r="L953" s="98">
        <v>457.5</v>
      </c>
      <c r="M953" s="98">
        <v>2399</v>
      </c>
      <c r="N953" s="98">
        <v>500</v>
      </c>
      <c r="O953" s="98">
        <v>0</v>
      </c>
      <c r="P953" s="98">
        <v>651.5</v>
      </c>
      <c r="Q953" s="98">
        <v>21000</v>
      </c>
      <c r="R953" s="98">
        <v>84.5</v>
      </c>
      <c r="S953" s="98">
        <v>5301</v>
      </c>
      <c r="T953" s="98">
        <v>16.47</v>
      </c>
    </row>
    <row r="954" spans="8:20">
      <c r="H954" s="139">
        <v>41514</v>
      </c>
      <c r="I954" s="98">
        <v>4396</v>
      </c>
      <c r="J954" s="98">
        <v>1422</v>
      </c>
      <c r="K954" s="98">
        <v>3969</v>
      </c>
      <c r="L954" s="98">
        <v>462</v>
      </c>
      <c r="M954" s="98">
        <v>2397</v>
      </c>
      <c r="N954" s="98">
        <v>502.5</v>
      </c>
      <c r="O954" s="98">
        <v>0</v>
      </c>
      <c r="P954" s="98">
        <v>648</v>
      </c>
      <c r="Q954" s="98">
        <v>21000</v>
      </c>
      <c r="R954" s="98">
        <v>84.01</v>
      </c>
      <c r="S954" s="98">
        <v>5301</v>
      </c>
      <c r="T954" s="98">
        <v>16.45</v>
      </c>
    </row>
    <row r="955" spans="8:20">
      <c r="H955" s="139">
        <v>41515</v>
      </c>
      <c r="I955" s="98">
        <v>4386</v>
      </c>
      <c r="J955" s="98">
        <v>1430</v>
      </c>
      <c r="K955" s="98">
        <v>3907</v>
      </c>
      <c r="L955" s="98">
        <v>469.5</v>
      </c>
      <c r="M955" s="98">
        <v>2410</v>
      </c>
      <c r="N955" s="98">
        <v>496.5</v>
      </c>
      <c r="O955" s="98">
        <v>0</v>
      </c>
      <c r="P955" s="98">
        <v>640</v>
      </c>
      <c r="Q955" s="98">
        <v>21000</v>
      </c>
      <c r="R955" s="98">
        <v>83.6</v>
      </c>
      <c r="S955" s="98">
        <v>5316</v>
      </c>
      <c r="T955" s="98">
        <v>16.350000000000001</v>
      </c>
    </row>
    <row r="956" spans="8:20">
      <c r="H956" s="139">
        <v>41516</v>
      </c>
      <c r="I956" s="98">
        <v>4346</v>
      </c>
      <c r="J956" s="98">
        <v>1422.5</v>
      </c>
      <c r="K956" s="98">
        <v>3932</v>
      </c>
      <c r="L956" s="98">
        <v>469</v>
      </c>
      <c r="M956" s="98">
        <v>2413</v>
      </c>
      <c r="N956" s="98">
        <v>496.5</v>
      </c>
      <c r="O956" s="98">
        <v>0</v>
      </c>
      <c r="P956" s="98">
        <v>645</v>
      </c>
      <c r="Q956" s="98">
        <v>21300</v>
      </c>
      <c r="R956" s="98">
        <v>83.7</v>
      </c>
      <c r="S956" s="98">
        <v>5305</v>
      </c>
      <c r="T956" s="98">
        <v>16.329999999999998</v>
      </c>
    </row>
    <row r="957" spans="8:20">
      <c r="H957" s="139">
        <v>41519</v>
      </c>
      <c r="I957" s="98">
        <v>4321</v>
      </c>
      <c r="J957" s="98">
        <v>0</v>
      </c>
      <c r="K957" s="98">
        <v>3978</v>
      </c>
      <c r="L957" s="98">
        <v>0</v>
      </c>
      <c r="M957" s="98">
        <v>2450</v>
      </c>
      <c r="N957" s="98">
        <v>0</v>
      </c>
      <c r="O957" s="98">
        <v>0</v>
      </c>
      <c r="P957" s="98">
        <v>0</v>
      </c>
      <c r="Q957" s="98">
        <v>21100</v>
      </c>
      <c r="R957" s="98">
        <v>0</v>
      </c>
      <c r="S957" s="98">
        <v>5305</v>
      </c>
      <c r="T957" s="98">
        <v>0</v>
      </c>
    </row>
    <row r="958" spans="8:20">
      <c r="H958" s="139">
        <v>41520</v>
      </c>
      <c r="I958" s="98">
        <v>4346</v>
      </c>
      <c r="J958" s="98">
        <v>1435</v>
      </c>
      <c r="K958" s="98">
        <v>4000</v>
      </c>
      <c r="L958" s="98">
        <v>486.5</v>
      </c>
      <c r="M958" s="98">
        <v>2440</v>
      </c>
      <c r="N958" s="98">
        <v>498</v>
      </c>
      <c r="O958" s="98">
        <v>0</v>
      </c>
      <c r="P958" s="98">
        <v>635.25</v>
      </c>
      <c r="Q958" s="98">
        <v>21000</v>
      </c>
      <c r="R958" s="98">
        <v>82.82</v>
      </c>
      <c r="S958" s="98">
        <v>5311</v>
      </c>
      <c r="T958" s="98">
        <v>16.46</v>
      </c>
    </row>
    <row r="959" spans="8:20">
      <c r="H959" s="139">
        <v>41521</v>
      </c>
      <c r="I959" s="98">
        <v>4346</v>
      </c>
      <c r="J959" s="98">
        <v>1392</v>
      </c>
      <c r="K959" s="98">
        <v>3981</v>
      </c>
      <c r="L959" s="98">
        <v>470</v>
      </c>
      <c r="M959" s="98">
        <v>2439</v>
      </c>
      <c r="N959" s="98">
        <v>494.5</v>
      </c>
      <c r="O959" s="98">
        <v>0</v>
      </c>
      <c r="P959" s="98">
        <v>631.75</v>
      </c>
      <c r="Q959" s="98">
        <v>21000</v>
      </c>
      <c r="R959" s="98">
        <v>82.83</v>
      </c>
      <c r="S959" s="98">
        <v>5317</v>
      </c>
      <c r="T959" s="98">
        <v>16.350000000000001</v>
      </c>
    </row>
    <row r="960" spans="8:20">
      <c r="H960" s="139">
        <v>41522</v>
      </c>
      <c r="I960" s="98">
        <v>4346</v>
      </c>
      <c r="J960" s="98">
        <v>1422.75</v>
      </c>
      <c r="K960" s="98">
        <v>3971</v>
      </c>
      <c r="L960" s="98">
        <v>479.9</v>
      </c>
      <c r="M960" s="98">
        <v>2437</v>
      </c>
      <c r="N960" s="98">
        <v>489.75</v>
      </c>
      <c r="O960" s="98">
        <v>0</v>
      </c>
      <c r="P960" s="98">
        <v>626.25</v>
      </c>
      <c r="Q960" s="98">
        <v>21000</v>
      </c>
      <c r="R960" s="98">
        <v>82.4</v>
      </c>
      <c r="S960" s="98">
        <v>5318</v>
      </c>
      <c r="T960" s="98">
        <v>16.559999999999999</v>
      </c>
    </row>
    <row r="961" spans="8:20">
      <c r="H961" s="139">
        <v>41523</v>
      </c>
      <c r="I961" s="98">
        <v>4346</v>
      </c>
      <c r="J961" s="98">
        <v>1431</v>
      </c>
      <c r="K961" s="98">
        <v>4035</v>
      </c>
      <c r="L961" s="98">
        <v>480</v>
      </c>
      <c r="M961" s="98">
        <v>2443</v>
      </c>
      <c r="N961" s="98">
        <v>492.5</v>
      </c>
      <c r="O961" s="98">
        <v>0</v>
      </c>
      <c r="P961" s="98">
        <v>635.5</v>
      </c>
      <c r="Q961" s="98">
        <v>21000</v>
      </c>
      <c r="R961" s="98">
        <v>83.24</v>
      </c>
      <c r="S961" s="98">
        <v>5380</v>
      </c>
      <c r="T961" s="98">
        <v>16.79</v>
      </c>
    </row>
    <row r="962" spans="8:20">
      <c r="H962" s="139">
        <v>41526</v>
      </c>
      <c r="I962" s="98">
        <v>4398</v>
      </c>
      <c r="J962" s="98">
        <v>1410</v>
      </c>
      <c r="K962" s="98">
        <v>4030</v>
      </c>
      <c r="L962" s="98">
        <v>466</v>
      </c>
      <c r="M962" s="98">
        <v>2460</v>
      </c>
      <c r="N962" s="98">
        <v>477.5</v>
      </c>
      <c r="O962" s="98">
        <v>0</v>
      </c>
      <c r="P962" s="98">
        <v>628.25</v>
      </c>
      <c r="Q962" s="98">
        <v>20975</v>
      </c>
      <c r="R962" s="98">
        <v>83.71</v>
      </c>
      <c r="S962" s="98">
        <v>5374</v>
      </c>
      <c r="T962" s="98">
        <v>16.989999999999998</v>
      </c>
    </row>
    <row r="963" spans="8:20">
      <c r="H963" s="139">
        <v>41527</v>
      </c>
      <c r="I963" s="98">
        <v>4397</v>
      </c>
      <c r="J963" s="98">
        <v>1405</v>
      </c>
      <c r="K963" s="98">
        <v>4040</v>
      </c>
      <c r="L963" s="98">
        <v>467</v>
      </c>
      <c r="M963" s="98">
        <v>2465</v>
      </c>
      <c r="N963" s="98">
        <v>475</v>
      </c>
      <c r="O963" s="98">
        <v>0</v>
      </c>
      <c r="P963" s="98">
        <v>634.25</v>
      </c>
      <c r="Q963" s="98">
        <v>21000</v>
      </c>
      <c r="R963" s="98">
        <v>84.85</v>
      </c>
      <c r="S963" s="98">
        <v>5395</v>
      </c>
      <c r="T963" s="98">
        <v>17.190000000000001</v>
      </c>
    </row>
    <row r="964" spans="8:20">
      <c r="H964" s="139">
        <v>41528</v>
      </c>
      <c r="I964" s="98">
        <v>4397</v>
      </c>
      <c r="J964" s="98">
        <v>1403.5</v>
      </c>
      <c r="K964" s="98">
        <v>4083</v>
      </c>
      <c r="L964" s="98">
        <v>460</v>
      </c>
      <c r="M964" s="98">
        <v>2455</v>
      </c>
      <c r="N964" s="98">
        <v>479.5</v>
      </c>
      <c r="O964" s="98">
        <v>0</v>
      </c>
      <c r="P964" s="98">
        <v>632.75</v>
      </c>
      <c r="Q964" s="98">
        <v>21000</v>
      </c>
      <c r="R964" s="98">
        <v>84.8</v>
      </c>
      <c r="S964" s="98">
        <v>5390</v>
      </c>
      <c r="T964" s="98">
        <v>17.14</v>
      </c>
    </row>
    <row r="965" spans="8:20">
      <c r="H965" s="139">
        <v>41529</v>
      </c>
      <c r="I965" s="98">
        <v>4397</v>
      </c>
      <c r="J965" s="98">
        <v>1420</v>
      </c>
      <c r="K965" s="98">
        <v>4100</v>
      </c>
      <c r="L965" s="98">
        <v>477.3</v>
      </c>
      <c r="M965" s="98">
        <v>2405</v>
      </c>
      <c r="N965" s="98">
        <v>475</v>
      </c>
      <c r="O965" s="98">
        <v>0</v>
      </c>
      <c r="P965" s="98">
        <v>638</v>
      </c>
      <c r="Q965" s="98">
        <v>20500</v>
      </c>
      <c r="R965" s="98">
        <v>85.88</v>
      </c>
      <c r="S965" s="98">
        <v>5380</v>
      </c>
      <c r="T965" s="98">
        <v>17.190000000000001</v>
      </c>
    </row>
    <row r="966" spans="8:20">
      <c r="H966" s="139">
        <v>41530</v>
      </c>
      <c r="I966" s="98">
        <v>4443</v>
      </c>
      <c r="J966" s="98">
        <v>1495</v>
      </c>
      <c r="K966" s="98">
        <v>4150</v>
      </c>
      <c r="L966" s="98">
        <v>0</v>
      </c>
      <c r="M966" s="98">
        <v>2395</v>
      </c>
      <c r="N966" s="98">
        <v>450</v>
      </c>
      <c r="O966" s="98">
        <v>0</v>
      </c>
      <c r="P966" s="98">
        <v>632.25</v>
      </c>
      <c r="Q966" s="98">
        <v>0</v>
      </c>
      <c r="R966" s="98">
        <v>85.21</v>
      </c>
      <c r="S966" s="98">
        <v>5360</v>
      </c>
      <c r="T966" s="98">
        <v>17.11</v>
      </c>
    </row>
    <row r="967" spans="8:20">
      <c r="H967" s="139">
        <v>41533</v>
      </c>
      <c r="I967" s="98">
        <v>4499</v>
      </c>
      <c r="J967" s="98">
        <v>1348.5</v>
      </c>
      <c r="K967" s="98">
        <v>3939</v>
      </c>
      <c r="L967" s="98">
        <v>432.5</v>
      </c>
      <c r="M967" s="98">
        <v>2374</v>
      </c>
      <c r="N967" s="98">
        <v>457</v>
      </c>
      <c r="O967" s="98">
        <v>0</v>
      </c>
      <c r="P967" s="98">
        <v>642</v>
      </c>
      <c r="Q967" s="98">
        <v>20010</v>
      </c>
      <c r="R967" s="98">
        <v>85</v>
      </c>
      <c r="S967" s="98">
        <v>5302</v>
      </c>
      <c r="T967" s="98">
        <v>16.940000000000001</v>
      </c>
    </row>
    <row r="968" spans="8:20">
      <c r="H968" s="139">
        <v>41534</v>
      </c>
      <c r="I968" s="98">
        <v>4471</v>
      </c>
      <c r="J968" s="98">
        <v>1341.5</v>
      </c>
      <c r="K968" s="98">
        <v>3927</v>
      </c>
      <c r="L968" s="98">
        <v>427.5</v>
      </c>
      <c r="M968" s="98">
        <v>2376</v>
      </c>
      <c r="N968" s="98">
        <v>454</v>
      </c>
      <c r="O968" s="98">
        <v>0</v>
      </c>
      <c r="P968" s="98">
        <v>643</v>
      </c>
      <c r="Q968" s="98">
        <v>20090</v>
      </c>
      <c r="R968" s="98">
        <v>84.77</v>
      </c>
      <c r="S968" s="98">
        <v>5290</v>
      </c>
      <c r="T968" s="98">
        <v>16.8</v>
      </c>
    </row>
    <row r="969" spans="8:20">
      <c r="H969" s="139">
        <v>41535</v>
      </c>
      <c r="I969" s="98">
        <v>4493</v>
      </c>
      <c r="J969" s="98">
        <v>1349.5</v>
      </c>
      <c r="K969" s="98">
        <v>3925</v>
      </c>
      <c r="L969" s="98">
        <v>427</v>
      </c>
      <c r="M969" s="98">
        <v>2377</v>
      </c>
      <c r="N969" s="98">
        <v>456</v>
      </c>
      <c r="O969" s="98">
        <v>0</v>
      </c>
      <c r="P969" s="98">
        <v>646</v>
      </c>
      <c r="Q969" s="98">
        <v>20120</v>
      </c>
      <c r="R969" s="98">
        <v>85.73</v>
      </c>
      <c r="S969" s="98">
        <v>5275</v>
      </c>
      <c r="T969" s="98">
        <v>16.91</v>
      </c>
    </row>
    <row r="970" spans="8:20">
      <c r="H970" s="139">
        <v>41536</v>
      </c>
      <c r="I970" s="98">
        <v>0</v>
      </c>
      <c r="J970" s="98">
        <v>1341</v>
      </c>
      <c r="K970" s="98">
        <v>0</v>
      </c>
      <c r="L970" s="98">
        <v>422.3</v>
      </c>
      <c r="M970" s="98">
        <v>0</v>
      </c>
      <c r="N970" s="98">
        <v>460</v>
      </c>
      <c r="O970" s="98">
        <v>0</v>
      </c>
      <c r="P970" s="98">
        <v>657</v>
      </c>
      <c r="Q970" s="98">
        <v>0</v>
      </c>
      <c r="R970" s="98">
        <v>85.34</v>
      </c>
      <c r="S970" s="98">
        <v>0</v>
      </c>
      <c r="T970" s="98">
        <v>17.22</v>
      </c>
    </row>
    <row r="971" spans="8:20">
      <c r="H971" s="139">
        <v>41537</v>
      </c>
      <c r="I971" s="98">
        <v>0</v>
      </c>
      <c r="J971" s="98">
        <v>1316.5</v>
      </c>
      <c r="K971" s="98">
        <v>0</v>
      </c>
      <c r="L971" s="98">
        <v>414</v>
      </c>
      <c r="M971" s="98">
        <v>0</v>
      </c>
      <c r="N971" s="98">
        <v>450.5</v>
      </c>
      <c r="O971" s="98">
        <v>0</v>
      </c>
      <c r="P971" s="98">
        <v>646</v>
      </c>
      <c r="Q971" s="98">
        <v>0</v>
      </c>
      <c r="R971" s="98">
        <v>83.33</v>
      </c>
      <c r="S971" s="98">
        <v>0</v>
      </c>
      <c r="T971" s="98">
        <v>17.170000000000002</v>
      </c>
    </row>
    <row r="972" spans="8:20">
      <c r="H972" s="139">
        <v>41540</v>
      </c>
      <c r="I972" s="98">
        <v>4490</v>
      </c>
      <c r="J972" s="98">
        <v>1307</v>
      </c>
      <c r="K972" s="98">
        <v>3885</v>
      </c>
      <c r="L972" s="98">
        <v>411</v>
      </c>
      <c r="M972" s="98">
        <v>2377</v>
      </c>
      <c r="N972" s="98">
        <v>453.5</v>
      </c>
      <c r="O972" s="98">
        <v>0</v>
      </c>
      <c r="P972" s="98">
        <v>654</v>
      </c>
      <c r="Q972" s="98">
        <v>20120</v>
      </c>
      <c r="R972" s="98">
        <v>83.01</v>
      </c>
      <c r="S972" s="98">
        <v>5312</v>
      </c>
      <c r="T972" s="98">
        <v>17.28</v>
      </c>
    </row>
    <row r="973" spans="8:20">
      <c r="H973" s="139">
        <v>41541</v>
      </c>
      <c r="I973" s="98">
        <v>4500</v>
      </c>
      <c r="J973" s="98">
        <v>1312</v>
      </c>
      <c r="K973" s="98">
        <v>3901</v>
      </c>
      <c r="L973" s="98">
        <v>414.3</v>
      </c>
      <c r="M973" s="98">
        <v>2378</v>
      </c>
      <c r="N973" s="98">
        <v>449</v>
      </c>
      <c r="O973" s="98">
        <v>0</v>
      </c>
      <c r="P973" s="98">
        <v>658</v>
      </c>
      <c r="Q973" s="98">
        <v>20130</v>
      </c>
      <c r="R973" s="98">
        <v>84.38</v>
      </c>
      <c r="S973" s="98">
        <v>5316</v>
      </c>
      <c r="T973" s="98">
        <v>17.41</v>
      </c>
    </row>
    <row r="974" spans="8:20">
      <c r="H974" s="139">
        <v>41542</v>
      </c>
      <c r="I974" s="98">
        <v>4505</v>
      </c>
      <c r="J974" s="98">
        <v>1322</v>
      </c>
      <c r="K974" s="98">
        <v>3915</v>
      </c>
      <c r="L974" s="98">
        <v>419</v>
      </c>
      <c r="M974" s="98">
        <v>2362</v>
      </c>
      <c r="N974" s="98">
        <v>454</v>
      </c>
      <c r="O974" s="98">
        <v>0</v>
      </c>
      <c r="P974" s="98">
        <v>670</v>
      </c>
      <c r="Q974" s="98">
        <v>20045</v>
      </c>
      <c r="R974" s="98">
        <v>84.65</v>
      </c>
      <c r="S974" s="98">
        <v>5362</v>
      </c>
      <c r="T974" s="98">
        <v>17.63</v>
      </c>
    </row>
    <row r="975" spans="8:20">
      <c r="H975" s="139">
        <v>41543</v>
      </c>
      <c r="I975" s="98">
        <v>4512</v>
      </c>
      <c r="J975" s="98">
        <v>1318</v>
      </c>
      <c r="K975" s="98">
        <v>3928</v>
      </c>
      <c r="L975" s="98">
        <v>416</v>
      </c>
      <c r="M975" s="98">
        <v>2363</v>
      </c>
      <c r="N975" s="98">
        <v>457</v>
      </c>
      <c r="O975" s="98">
        <v>0</v>
      </c>
      <c r="P975" s="98">
        <v>677.75</v>
      </c>
      <c r="Q975" s="98">
        <v>20140</v>
      </c>
      <c r="R975" s="98">
        <v>85.47</v>
      </c>
      <c r="S975" s="98">
        <v>5370</v>
      </c>
      <c r="T975" s="98">
        <v>17.510000000000002</v>
      </c>
    </row>
    <row r="976" spans="8:20">
      <c r="H976" s="139">
        <v>41544</v>
      </c>
      <c r="I976" s="98">
        <v>4525</v>
      </c>
      <c r="J976" s="98">
        <v>1319</v>
      </c>
      <c r="K976" s="98">
        <v>3943</v>
      </c>
      <c r="L976" s="98">
        <v>419.7</v>
      </c>
      <c r="M976" s="98">
        <v>2366</v>
      </c>
      <c r="N976" s="98">
        <v>453.25</v>
      </c>
      <c r="O976" s="98">
        <v>0</v>
      </c>
      <c r="P976" s="98">
        <v>680</v>
      </c>
      <c r="Q976" s="98">
        <v>20390</v>
      </c>
      <c r="R976" s="98">
        <v>86.63</v>
      </c>
      <c r="S976" s="98">
        <v>5350</v>
      </c>
      <c r="T976" s="98">
        <v>16.809999999999999</v>
      </c>
    </row>
    <row r="977" spans="8:20">
      <c r="H977" s="139">
        <v>41547</v>
      </c>
      <c r="I977" s="98">
        <v>4550</v>
      </c>
      <c r="J977" s="98">
        <v>1281</v>
      </c>
      <c r="K977" s="98">
        <v>3955</v>
      </c>
      <c r="L977" s="98">
        <v>410.5</v>
      </c>
      <c r="M977" s="98">
        <v>2364</v>
      </c>
      <c r="N977" s="98">
        <v>441.5</v>
      </c>
      <c r="O977" s="98">
        <v>0</v>
      </c>
      <c r="P977" s="98">
        <v>678.5</v>
      </c>
      <c r="Q977" s="98">
        <v>20350</v>
      </c>
      <c r="R977" s="98">
        <v>87.21</v>
      </c>
      <c r="S977" s="98">
        <v>5336</v>
      </c>
      <c r="T977" s="98">
        <v>17.55</v>
      </c>
    </row>
    <row r="978" spans="8:20">
      <c r="H978" s="139">
        <v>41548</v>
      </c>
      <c r="I978" s="98">
        <v>0</v>
      </c>
      <c r="J978" s="98">
        <v>1265</v>
      </c>
      <c r="K978" s="98">
        <v>0</v>
      </c>
      <c r="L978" s="98">
        <v>409.3</v>
      </c>
      <c r="M978" s="98">
        <v>0</v>
      </c>
      <c r="N978" s="98">
        <v>439</v>
      </c>
      <c r="O978" s="98">
        <v>0</v>
      </c>
      <c r="P978" s="98">
        <v>681.5</v>
      </c>
      <c r="Q978" s="98">
        <v>0</v>
      </c>
      <c r="R978" s="98">
        <v>86.6</v>
      </c>
      <c r="S978" s="98">
        <v>0</v>
      </c>
      <c r="T978" s="98">
        <v>18.309999999999999</v>
      </c>
    </row>
    <row r="979" spans="8:20">
      <c r="H979" s="139">
        <v>41549</v>
      </c>
      <c r="I979" s="98">
        <v>0</v>
      </c>
      <c r="J979" s="98">
        <v>1274.5</v>
      </c>
      <c r="K979" s="98">
        <v>0</v>
      </c>
      <c r="L979" s="98">
        <v>418</v>
      </c>
      <c r="M979" s="98">
        <v>0</v>
      </c>
      <c r="N979" s="98">
        <v>439.75</v>
      </c>
      <c r="O979" s="98">
        <v>0</v>
      </c>
      <c r="P979" s="98">
        <v>686</v>
      </c>
      <c r="Q979" s="98">
        <v>0</v>
      </c>
      <c r="R979" s="98">
        <v>86.87</v>
      </c>
      <c r="S979" s="98">
        <v>0</v>
      </c>
      <c r="T979" s="98">
        <v>18.48</v>
      </c>
    </row>
    <row r="980" spans="8:20">
      <c r="H980" s="139">
        <v>41550</v>
      </c>
      <c r="I980" s="98">
        <v>0</v>
      </c>
      <c r="J980" s="98">
        <v>1288</v>
      </c>
      <c r="K980" s="98">
        <v>0</v>
      </c>
      <c r="L980" s="98">
        <v>427.5</v>
      </c>
      <c r="M980" s="98">
        <v>0</v>
      </c>
      <c r="N980" s="98">
        <v>439</v>
      </c>
      <c r="O980" s="98">
        <v>0</v>
      </c>
      <c r="P980" s="98">
        <v>688</v>
      </c>
      <c r="Q980" s="98">
        <v>0</v>
      </c>
      <c r="R980" s="98">
        <v>87.44</v>
      </c>
      <c r="S980" s="98">
        <v>0</v>
      </c>
      <c r="T980" s="98">
        <v>18.53</v>
      </c>
    </row>
    <row r="981" spans="8:20">
      <c r="H981" s="139">
        <v>41551</v>
      </c>
      <c r="I981" s="98">
        <v>0</v>
      </c>
      <c r="J981" s="98">
        <v>1296</v>
      </c>
      <c r="K981" s="98">
        <v>0</v>
      </c>
      <c r="L981" s="98">
        <v>430.5</v>
      </c>
      <c r="M981" s="98">
        <v>0</v>
      </c>
      <c r="N981" s="98">
        <v>443</v>
      </c>
      <c r="O981" s="98">
        <v>0</v>
      </c>
      <c r="P981" s="98">
        <v>687</v>
      </c>
      <c r="Q981" s="98">
        <v>0</v>
      </c>
      <c r="R981" s="98">
        <v>87.18</v>
      </c>
      <c r="S981" s="98">
        <v>0</v>
      </c>
      <c r="T981" s="98">
        <v>18.53</v>
      </c>
    </row>
    <row r="982" spans="8:20">
      <c r="H982" s="139">
        <v>41554</v>
      </c>
      <c r="I982" s="98">
        <v>0</v>
      </c>
      <c r="J982" s="98">
        <v>1295.5</v>
      </c>
      <c r="K982" s="98">
        <v>0</v>
      </c>
      <c r="L982" s="98">
        <v>434.5</v>
      </c>
      <c r="M982" s="98">
        <v>0</v>
      </c>
      <c r="N982" s="98">
        <v>449.5</v>
      </c>
      <c r="O982" s="98">
        <v>0</v>
      </c>
      <c r="P982" s="98">
        <v>694.5</v>
      </c>
      <c r="Q982" s="98">
        <v>0</v>
      </c>
      <c r="R982" s="98">
        <v>84.02</v>
      </c>
      <c r="S982" s="98">
        <v>0</v>
      </c>
      <c r="T982" s="98">
        <v>18.63</v>
      </c>
    </row>
    <row r="983" spans="8:20">
      <c r="H983" s="139">
        <v>41555</v>
      </c>
      <c r="I983" s="98">
        <v>4567</v>
      </c>
      <c r="J983" s="98">
        <v>1288</v>
      </c>
      <c r="K983" s="98">
        <v>3995</v>
      </c>
      <c r="L983" s="98">
        <v>428</v>
      </c>
      <c r="M983" s="98">
        <v>2350</v>
      </c>
      <c r="N983" s="98">
        <v>441</v>
      </c>
      <c r="O983" s="98">
        <v>0</v>
      </c>
      <c r="P983" s="98">
        <v>692.5</v>
      </c>
      <c r="Q983" s="98">
        <v>20330</v>
      </c>
      <c r="R983" s="98">
        <v>83.69</v>
      </c>
      <c r="S983" s="98">
        <v>5368</v>
      </c>
      <c r="T983" s="98">
        <v>18.63</v>
      </c>
    </row>
    <row r="984" spans="8:20">
      <c r="H984" s="139">
        <v>41556</v>
      </c>
      <c r="I984" s="98">
        <v>4564</v>
      </c>
      <c r="J984" s="98">
        <v>1287.5</v>
      </c>
      <c r="K984" s="98">
        <v>4019</v>
      </c>
      <c r="L984" s="98">
        <v>425.5</v>
      </c>
      <c r="M984" s="98">
        <v>2363</v>
      </c>
      <c r="N984" s="98">
        <v>444.25</v>
      </c>
      <c r="O984" s="98">
        <v>0</v>
      </c>
      <c r="P984" s="98">
        <v>690</v>
      </c>
      <c r="Q984" s="98">
        <v>20345</v>
      </c>
      <c r="R984" s="98">
        <v>83.2</v>
      </c>
      <c r="S984" s="98">
        <v>5345</v>
      </c>
      <c r="T984" s="98">
        <v>18.559999999999999</v>
      </c>
    </row>
    <row r="985" spans="8:20">
      <c r="H985" s="139">
        <v>41557</v>
      </c>
      <c r="I985" s="98">
        <v>4634</v>
      </c>
      <c r="J985" s="98">
        <v>1288.5</v>
      </c>
      <c r="K985" s="98">
        <v>4007</v>
      </c>
      <c r="L985" s="98">
        <v>424.1</v>
      </c>
      <c r="M985" s="98">
        <v>2365</v>
      </c>
      <c r="N985" s="98">
        <v>439.25</v>
      </c>
      <c r="O985" s="98">
        <v>0</v>
      </c>
      <c r="P985" s="98">
        <v>685.5</v>
      </c>
      <c r="Q985" s="98">
        <v>20230</v>
      </c>
      <c r="R985" s="98">
        <v>83.17</v>
      </c>
      <c r="S985" s="98">
        <v>5430</v>
      </c>
      <c r="T985" s="98">
        <v>18.739999999999998</v>
      </c>
    </row>
    <row r="986" spans="8:20">
      <c r="H986" s="139">
        <v>41558</v>
      </c>
      <c r="I986" s="98">
        <v>4625</v>
      </c>
      <c r="J986" s="98">
        <v>1267.5</v>
      </c>
      <c r="K986" s="98">
        <v>4005</v>
      </c>
      <c r="L986" s="98">
        <v>422.6</v>
      </c>
      <c r="M986" s="98">
        <v>2364</v>
      </c>
      <c r="N986" s="98">
        <v>433</v>
      </c>
      <c r="O986" s="98">
        <v>0</v>
      </c>
      <c r="P986" s="98">
        <v>692</v>
      </c>
      <c r="Q986" s="98">
        <v>20305</v>
      </c>
      <c r="R986" s="98">
        <v>83.37</v>
      </c>
      <c r="S986" s="98">
        <v>0</v>
      </c>
      <c r="T986" s="98">
        <v>18.87</v>
      </c>
    </row>
    <row r="987" spans="8:20">
      <c r="H987" s="139">
        <v>41561</v>
      </c>
      <c r="I987" s="98">
        <v>4620</v>
      </c>
      <c r="J987" s="98">
        <v>1272.5</v>
      </c>
      <c r="K987" s="98">
        <v>4016</v>
      </c>
      <c r="L987" s="98">
        <v>423.2</v>
      </c>
      <c r="M987" s="98">
        <v>2345</v>
      </c>
      <c r="N987" s="98">
        <v>436.75</v>
      </c>
      <c r="O987" s="98">
        <v>0</v>
      </c>
      <c r="P987" s="98">
        <v>693</v>
      </c>
      <c r="Q987" s="98">
        <v>20415</v>
      </c>
      <c r="R987" s="98">
        <v>83.61</v>
      </c>
      <c r="S987" s="98">
        <v>5459</v>
      </c>
      <c r="T987" s="98">
        <v>19.079999999999998</v>
      </c>
    </row>
    <row r="988" spans="8:20">
      <c r="H988" s="139">
        <v>41562</v>
      </c>
      <c r="I988" s="98">
        <v>4580</v>
      </c>
      <c r="J988" s="98">
        <v>1267.25</v>
      </c>
      <c r="K988" s="98">
        <v>3993</v>
      </c>
      <c r="L988" s="98">
        <v>402</v>
      </c>
      <c r="M988" s="98">
        <v>2330</v>
      </c>
      <c r="N988" s="98">
        <v>443</v>
      </c>
      <c r="O988" s="98">
        <v>0</v>
      </c>
      <c r="P988" s="98">
        <v>686</v>
      </c>
      <c r="Q988" s="98">
        <v>20400</v>
      </c>
      <c r="R988" s="98">
        <v>83.71</v>
      </c>
      <c r="S988" s="98">
        <v>5492</v>
      </c>
      <c r="T988" s="98">
        <v>18.73</v>
      </c>
    </row>
    <row r="989" spans="8:20">
      <c r="H989" s="139">
        <v>41563</v>
      </c>
      <c r="I989" s="98">
        <v>4581</v>
      </c>
      <c r="J989" s="98">
        <v>1277.5</v>
      </c>
      <c r="K989" s="98">
        <v>4011</v>
      </c>
      <c r="L989" s="98">
        <v>404.7</v>
      </c>
      <c r="M989" s="98">
        <v>2343</v>
      </c>
      <c r="N989" s="98">
        <v>442.25</v>
      </c>
      <c r="O989" s="98">
        <v>0</v>
      </c>
      <c r="P989" s="98">
        <v>681</v>
      </c>
      <c r="Q989" s="98">
        <v>20415</v>
      </c>
      <c r="R989" s="98">
        <v>83.16</v>
      </c>
      <c r="S989" s="98">
        <v>5470</v>
      </c>
      <c r="T989" s="98">
        <v>19.02</v>
      </c>
    </row>
    <row r="990" spans="8:20">
      <c r="H990" s="139">
        <v>41564</v>
      </c>
      <c r="I990" s="98">
        <v>4555</v>
      </c>
      <c r="J990" s="98">
        <v>1292.25</v>
      </c>
      <c r="K990" s="98">
        <v>3972</v>
      </c>
      <c r="L990" s="98">
        <v>412.5</v>
      </c>
      <c r="M990" s="98">
        <v>2279</v>
      </c>
      <c r="N990" s="98">
        <v>443.25</v>
      </c>
      <c r="O990" s="98">
        <v>0</v>
      </c>
      <c r="P990" s="98">
        <v>685.5</v>
      </c>
      <c r="Q990" s="98">
        <v>20260</v>
      </c>
      <c r="R990" s="98">
        <v>83.82</v>
      </c>
      <c r="S990" s="98">
        <v>5451</v>
      </c>
      <c r="T990" s="98">
        <v>19</v>
      </c>
    </row>
    <row r="991" spans="8:20">
      <c r="H991" s="139">
        <v>41565</v>
      </c>
      <c r="I991" s="98">
        <v>4547</v>
      </c>
      <c r="J991" s="98">
        <v>1291.25</v>
      </c>
      <c r="K991" s="98">
        <v>3994</v>
      </c>
      <c r="L991" s="98">
        <v>409</v>
      </c>
      <c r="M991" s="98">
        <v>2277</v>
      </c>
      <c r="N991" s="98">
        <v>440.5</v>
      </c>
      <c r="O991" s="98">
        <v>0</v>
      </c>
      <c r="P991" s="98">
        <v>704.5</v>
      </c>
      <c r="Q991" s="98">
        <v>20150</v>
      </c>
      <c r="R991" s="98">
        <v>83.11</v>
      </c>
      <c r="S991" s="98">
        <v>5494</v>
      </c>
      <c r="T991" s="98">
        <v>19.48</v>
      </c>
    </row>
    <row r="992" spans="8:20">
      <c r="H992" s="139">
        <v>41568</v>
      </c>
      <c r="I992" s="98">
        <v>4542</v>
      </c>
      <c r="J992" s="98">
        <v>1302</v>
      </c>
      <c r="K992" s="98">
        <v>3983</v>
      </c>
      <c r="L992" s="98">
        <v>415.7</v>
      </c>
      <c r="M992" s="98">
        <v>2287</v>
      </c>
      <c r="N992" s="98">
        <v>443.25</v>
      </c>
      <c r="O992" s="98">
        <v>0</v>
      </c>
      <c r="P992" s="98">
        <v>699.75</v>
      </c>
      <c r="Q992" s="98">
        <v>20300</v>
      </c>
      <c r="R992" s="98">
        <v>83.06</v>
      </c>
      <c r="S992" s="98">
        <v>5454</v>
      </c>
      <c r="T992" s="98">
        <v>19.45</v>
      </c>
    </row>
    <row r="993" spans="8:20">
      <c r="H993" s="139">
        <v>41569</v>
      </c>
      <c r="I993" s="98">
        <v>4534</v>
      </c>
      <c r="J993" s="98">
        <v>1299.5</v>
      </c>
      <c r="K993" s="98">
        <v>3976</v>
      </c>
      <c r="L993" s="98">
        <v>414.7</v>
      </c>
      <c r="M993" s="98">
        <v>2291</v>
      </c>
      <c r="N993" s="98">
        <v>437.5</v>
      </c>
      <c r="O993" s="98">
        <v>0</v>
      </c>
      <c r="P993" s="98">
        <v>701.5</v>
      </c>
      <c r="Q993" s="98">
        <v>20400</v>
      </c>
      <c r="R993" s="98">
        <v>82.45</v>
      </c>
      <c r="S993" s="98">
        <v>5441</v>
      </c>
      <c r="T993" s="98">
        <v>19.47</v>
      </c>
    </row>
    <row r="994" spans="8:20">
      <c r="H994" s="139">
        <v>41570</v>
      </c>
      <c r="I994" s="98">
        <v>4500</v>
      </c>
      <c r="J994" s="98">
        <v>1309.5</v>
      </c>
      <c r="K994" s="98">
        <v>3988</v>
      </c>
      <c r="L994" s="98">
        <v>421.5</v>
      </c>
      <c r="M994" s="98">
        <v>2291</v>
      </c>
      <c r="N994" s="98">
        <v>442.25</v>
      </c>
      <c r="O994" s="98">
        <v>0</v>
      </c>
      <c r="P994" s="98">
        <v>703.5</v>
      </c>
      <c r="Q994" s="98">
        <v>20225</v>
      </c>
      <c r="R994" s="98">
        <v>80.69</v>
      </c>
      <c r="S994" s="98">
        <v>5430</v>
      </c>
      <c r="T994" s="98">
        <v>19.25</v>
      </c>
    </row>
    <row r="995" spans="8:20">
      <c r="H995" s="139">
        <v>41571</v>
      </c>
      <c r="I995" s="98">
        <v>4490</v>
      </c>
      <c r="J995" s="98">
        <v>1309.75</v>
      </c>
      <c r="K995" s="98">
        <v>3936</v>
      </c>
      <c r="L995" s="98">
        <v>426</v>
      </c>
      <c r="M995" s="98">
        <v>2280</v>
      </c>
      <c r="N995" s="98">
        <v>440.25</v>
      </c>
      <c r="O995" s="98">
        <v>0</v>
      </c>
      <c r="P995" s="98">
        <v>696.5</v>
      </c>
      <c r="Q995" s="98">
        <v>20200</v>
      </c>
      <c r="R995" s="98">
        <v>79.209999999999994</v>
      </c>
      <c r="S995" s="98">
        <v>5415</v>
      </c>
      <c r="T995" s="98">
        <v>18.829999999999998</v>
      </c>
    </row>
    <row r="996" spans="8:20">
      <c r="H996" s="139">
        <v>41572</v>
      </c>
      <c r="I996" s="98">
        <v>4500</v>
      </c>
      <c r="J996" s="98">
        <v>1300.5</v>
      </c>
      <c r="K996" s="98">
        <v>3914</v>
      </c>
      <c r="L996" s="98">
        <v>424</v>
      </c>
      <c r="M996" s="98">
        <v>2250</v>
      </c>
      <c r="N996" s="98">
        <v>439.75</v>
      </c>
      <c r="O996" s="98">
        <v>0</v>
      </c>
      <c r="P996" s="98">
        <v>691</v>
      </c>
      <c r="Q996" s="98">
        <v>20295</v>
      </c>
      <c r="R996" s="98">
        <v>79.08</v>
      </c>
      <c r="S996" s="98">
        <v>5380</v>
      </c>
      <c r="T996" s="98">
        <v>19.05</v>
      </c>
    </row>
    <row r="997" spans="8:20">
      <c r="H997" s="139">
        <v>41575</v>
      </c>
      <c r="I997" s="98">
        <v>4427</v>
      </c>
      <c r="J997" s="98">
        <v>1270.5</v>
      </c>
      <c r="K997" s="98">
        <v>3805</v>
      </c>
      <c r="L997" s="98">
        <v>414.5</v>
      </c>
      <c r="M997" s="98">
        <v>2254</v>
      </c>
      <c r="N997" s="98">
        <v>431</v>
      </c>
      <c r="O997" s="98">
        <v>0</v>
      </c>
      <c r="P997" s="98">
        <v>681</v>
      </c>
      <c r="Q997" s="98">
        <v>20000</v>
      </c>
      <c r="R997" s="98">
        <v>78.650000000000006</v>
      </c>
      <c r="S997" s="98">
        <v>5379</v>
      </c>
      <c r="T997" s="98">
        <v>18.940000000000001</v>
      </c>
    </row>
    <row r="998" spans="8:20">
      <c r="H998" s="139">
        <v>41576</v>
      </c>
      <c r="I998" s="98">
        <v>4400</v>
      </c>
      <c r="J998" s="98">
        <v>1278.5</v>
      </c>
      <c r="K998" s="98">
        <v>3800</v>
      </c>
      <c r="L998" s="98">
        <v>410</v>
      </c>
      <c r="M998" s="98">
        <v>2222</v>
      </c>
      <c r="N998" s="98">
        <v>432.25</v>
      </c>
      <c r="O998" s="98">
        <v>0</v>
      </c>
      <c r="P998" s="98">
        <v>681.5</v>
      </c>
      <c r="Q998" s="98">
        <v>19900</v>
      </c>
      <c r="R998" s="98">
        <v>78.34</v>
      </c>
      <c r="S998" s="98">
        <v>5408</v>
      </c>
      <c r="T998" s="98">
        <v>18.5</v>
      </c>
    </row>
    <row r="999" spans="8:20">
      <c r="H999" s="139">
        <v>41577</v>
      </c>
      <c r="I999" s="98">
        <v>4397</v>
      </c>
      <c r="J999" s="98">
        <v>1286</v>
      </c>
      <c r="K999" s="98">
        <v>3835</v>
      </c>
      <c r="L999" s="98">
        <v>411.8</v>
      </c>
      <c r="M999" s="98">
        <v>2278</v>
      </c>
      <c r="N999" s="98">
        <v>430</v>
      </c>
      <c r="O999" s="98">
        <v>0</v>
      </c>
      <c r="P999" s="98">
        <v>674.5</v>
      </c>
      <c r="Q999" s="98">
        <v>19915</v>
      </c>
      <c r="R999" s="98">
        <v>77.84</v>
      </c>
      <c r="S999" s="98">
        <v>5498</v>
      </c>
      <c r="T999" s="98">
        <v>18.38</v>
      </c>
    </row>
    <row r="1000" spans="8:20">
      <c r="H1000" s="139">
        <v>41578</v>
      </c>
      <c r="I1000" s="98">
        <v>4320</v>
      </c>
      <c r="J1000" s="98">
        <v>1280.5</v>
      </c>
      <c r="K1000" s="98">
        <v>3900</v>
      </c>
      <c r="L1000" s="98">
        <v>403.5</v>
      </c>
      <c r="M1000" s="98">
        <v>2223</v>
      </c>
      <c r="N1000" s="98">
        <v>428.25</v>
      </c>
      <c r="O1000" s="98">
        <v>0</v>
      </c>
      <c r="P1000" s="98">
        <v>667</v>
      </c>
      <c r="Q1000" s="98">
        <v>20280</v>
      </c>
      <c r="R1000" s="98">
        <v>77.180000000000007</v>
      </c>
      <c r="S1000" s="98">
        <v>5474</v>
      </c>
      <c r="T1000" s="98">
        <v>18.329999999999998</v>
      </c>
    </row>
    <row r="1001" spans="8:20">
      <c r="H1001" s="139">
        <v>41579</v>
      </c>
      <c r="I1001" s="98">
        <v>4594</v>
      </c>
      <c r="J1001" s="98">
        <v>1266</v>
      </c>
      <c r="K1001" s="98">
        <v>3960</v>
      </c>
      <c r="L1001" s="98">
        <v>395.5</v>
      </c>
      <c r="M1001" s="98">
        <v>2201</v>
      </c>
      <c r="N1001" s="98">
        <v>426.75</v>
      </c>
      <c r="O1001" s="98">
        <v>0</v>
      </c>
      <c r="P1001" s="98">
        <v>668</v>
      </c>
      <c r="Q1001" s="98">
        <v>0</v>
      </c>
      <c r="R1001" s="98">
        <v>76.58</v>
      </c>
      <c r="S1001" s="98">
        <v>0</v>
      </c>
      <c r="T1001" s="98">
        <v>18.23</v>
      </c>
    </row>
    <row r="1002" spans="8:20">
      <c r="H1002" s="139">
        <v>41582</v>
      </c>
      <c r="I1002" s="98">
        <v>4450</v>
      </c>
      <c r="J1002" s="98">
        <v>1262</v>
      </c>
      <c r="K1002" s="98">
        <v>3950</v>
      </c>
      <c r="L1002" s="98">
        <v>395.3</v>
      </c>
      <c r="M1002" s="98">
        <v>2188</v>
      </c>
      <c r="N1002" s="98">
        <v>425.5</v>
      </c>
      <c r="O1002" s="98">
        <v>0</v>
      </c>
      <c r="P1002" s="98">
        <v>663.25</v>
      </c>
      <c r="Q1002" s="98">
        <v>0</v>
      </c>
      <c r="R1002" s="98">
        <v>75.95</v>
      </c>
      <c r="S1002" s="98">
        <v>0</v>
      </c>
      <c r="T1002" s="98">
        <v>18.350000000000001</v>
      </c>
    </row>
    <row r="1003" spans="8:20">
      <c r="H1003" s="139">
        <v>41583</v>
      </c>
      <c r="I1003" s="98">
        <v>4459</v>
      </c>
      <c r="J1003" s="98">
        <v>1258</v>
      </c>
      <c r="K1003" s="98">
        <v>3950</v>
      </c>
      <c r="L1003" s="98">
        <v>392.5</v>
      </c>
      <c r="M1003" s="98">
        <v>2188</v>
      </c>
      <c r="N1003" s="98">
        <v>425.75</v>
      </c>
      <c r="O1003" s="98">
        <v>0</v>
      </c>
      <c r="P1003" s="98">
        <v>656</v>
      </c>
      <c r="Q1003" s="98">
        <v>19650</v>
      </c>
      <c r="R1003" s="98">
        <v>75.94</v>
      </c>
      <c r="S1003" s="98">
        <v>5470</v>
      </c>
      <c r="T1003" s="98">
        <v>18.239999999999998</v>
      </c>
    </row>
    <row r="1004" spans="8:20">
      <c r="H1004" s="139">
        <v>41584</v>
      </c>
      <c r="I1004" s="98">
        <v>4450</v>
      </c>
      <c r="J1004" s="98">
        <v>1264</v>
      </c>
      <c r="K1004" s="98">
        <v>3920</v>
      </c>
      <c r="L1004" s="98">
        <v>397.5</v>
      </c>
      <c r="M1004" s="98">
        <v>2188</v>
      </c>
      <c r="N1004" s="98">
        <v>421</v>
      </c>
      <c r="O1004" s="98">
        <v>0</v>
      </c>
      <c r="P1004" s="98">
        <v>653.5</v>
      </c>
      <c r="Q1004" s="98">
        <v>19900</v>
      </c>
      <c r="R1004" s="98">
        <v>77.069999999999993</v>
      </c>
      <c r="S1004" s="98">
        <v>0</v>
      </c>
      <c r="T1004" s="98">
        <v>18.100000000000001</v>
      </c>
    </row>
    <row r="1005" spans="8:20">
      <c r="H1005" s="139">
        <v>41585</v>
      </c>
      <c r="I1005" s="98">
        <v>4450</v>
      </c>
      <c r="J1005" s="98">
        <v>1275</v>
      </c>
      <c r="K1005" s="98">
        <v>3901</v>
      </c>
      <c r="L1005" s="98">
        <v>404</v>
      </c>
      <c r="M1005" s="98">
        <v>2188</v>
      </c>
      <c r="N1005" s="98">
        <v>420</v>
      </c>
      <c r="O1005" s="98">
        <v>0</v>
      </c>
      <c r="P1005" s="98">
        <v>654</v>
      </c>
      <c r="Q1005" s="98">
        <v>19995</v>
      </c>
      <c r="R1005" s="98">
        <v>76.760000000000005</v>
      </c>
      <c r="S1005" s="98">
        <v>0</v>
      </c>
      <c r="T1005" s="98">
        <v>18.11</v>
      </c>
    </row>
    <row r="1006" spans="8:20">
      <c r="H1006" s="139">
        <v>41586</v>
      </c>
      <c r="I1006" s="98">
        <v>4450</v>
      </c>
      <c r="J1006" s="98">
        <v>1300</v>
      </c>
      <c r="K1006" s="98">
        <v>3800</v>
      </c>
      <c r="L1006" s="98">
        <v>421.5</v>
      </c>
      <c r="M1006" s="98">
        <v>2188</v>
      </c>
      <c r="N1006" s="98">
        <v>425.5</v>
      </c>
      <c r="O1006" s="98">
        <v>0</v>
      </c>
      <c r="P1006" s="98">
        <v>650</v>
      </c>
      <c r="Q1006" s="98">
        <v>20195</v>
      </c>
      <c r="R1006" s="98">
        <v>76.88</v>
      </c>
      <c r="S1006" s="98">
        <v>5450</v>
      </c>
      <c r="T1006" s="98">
        <v>18.09</v>
      </c>
    </row>
    <row r="1007" spans="8:20">
      <c r="H1007" s="139">
        <v>41589</v>
      </c>
      <c r="I1007" s="98">
        <v>4450</v>
      </c>
      <c r="J1007" s="98">
        <v>1311</v>
      </c>
      <c r="K1007" s="98">
        <v>3850</v>
      </c>
      <c r="L1007" s="98">
        <v>421.3</v>
      </c>
      <c r="M1007" s="98">
        <v>2188</v>
      </c>
      <c r="N1007" s="98">
        <v>434.75</v>
      </c>
      <c r="O1007" s="98">
        <v>0</v>
      </c>
      <c r="P1007" s="98">
        <v>648</v>
      </c>
      <c r="Q1007" s="98">
        <v>19880</v>
      </c>
      <c r="R1007" s="98">
        <v>76.97</v>
      </c>
      <c r="S1007" s="98">
        <v>5380</v>
      </c>
      <c r="T1007" s="98">
        <v>17.97</v>
      </c>
    </row>
    <row r="1008" spans="8:20">
      <c r="H1008" s="139">
        <v>41590</v>
      </c>
      <c r="I1008" s="98">
        <v>4450</v>
      </c>
      <c r="J1008" s="98">
        <v>1320.5</v>
      </c>
      <c r="K1008" s="98">
        <v>3870</v>
      </c>
      <c r="L1008" s="98">
        <v>427.2</v>
      </c>
      <c r="M1008" s="98">
        <v>2188</v>
      </c>
      <c r="N1008" s="98">
        <v>431.75</v>
      </c>
      <c r="O1008" s="98">
        <v>0</v>
      </c>
      <c r="P1008" s="98">
        <v>645</v>
      </c>
      <c r="Q1008" s="98">
        <v>19505</v>
      </c>
      <c r="R1008" s="98">
        <v>77.88</v>
      </c>
      <c r="S1008" s="98">
        <v>0</v>
      </c>
      <c r="T1008" s="98">
        <v>17.88</v>
      </c>
    </row>
    <row r="1009" spans="8:20">
      <c r="H1009" s="139">
        <v>41591</v>
      </c>
      <c r="I1009" s="98">
        <v>4419</v>
      </c>
      <c r="J1009" s="98">
        <v>1321</v>
      </c>
      <c r="K1009" s="98">
        <v>3901</v>
      </c>
      <c r="L1009" s="98">
        <v>422.8</v>
      </c>
      <c r="M1009" s="98">
        <v>2188</v>
      </c>
      <c r="N1009" s="98">
        <v>429.5</v>
      </c>
      <c r="O1009" s="98">
        <v>0</v>
      </c>
      <c r="P1009" s="98">
        <v>645</v>
      </c>
      <c r="Q1009" s="98">
        <v>19620</v>
      </c>
      <c r="R1009" s="98">
        <v>77.97</v>
      </c>
      <c r="S1009" s="98">
        <v>5320</v>
      </c>
      <c r="T1009" s="98">
        <v>17.82</v>
      </c>
    </row>
    <row r="1010" spans="8:20">
      <c r="H1010" s="139">
        <v>41592</v>
      </c>
      <c r="I1010" s="98">
        <v>4445</v>
      </c>
      <c r="J1010" s="98">
        <v>1323.25</v>
      </c>
      <c r="K1010" s="98">
        <v>3820</v>
      </c>
      <c r="L1010" s="98">
        <v>424.8</v>
      </c>
      <c r="M1010" s="98">
        <v>2188</v>
      </c>
      <c r="N1010" s="98">
        <v>426.5</v>
      </c>
      <c r="O1010" s="98">
        <v>0</v>
      </c>
      <c r="P1010" s="98">
        <v>645</v>
      </c>
      <c r="Q1010" s="98">
        <v>19600</v>
      </c>
      <c r="R1010" s="98">
        <v>76.52</v>
      </c>
      <c r="S1010" s="98">
        <v>5100</v>
      </c>
      <c r="T1010" s="98">
        <v>17.649999999999999</v>
      </c>
    </row>
    <row r="1011" spans="8:20">
      <c r="H1011" s="139">
        <v>41593</v>
      </c>
      <c r="I1011" s="98">
        <v>4443</v>
      </c>
      <c r="J1011" s="98">
        <v>1280</v>
      </c>
      <c r="K1011" s="98">
        <v>3825</v>
      </c>
      <c r="L1011" s="98">
        <v>411</v>
      </c>
      <c r="M1011" s="98">
        <v>2315</v>
      </c>
      <c r="N1011" s="98">
        <v>421.75</v>
      </c>
      <c r="O1011" s="98">
        <v>0</v>
      </c>
      <c r="P1011" s="98">
        <v>643.5</v>
      </c>
      <c r="Q1011" s="98">
        <v>19730</v>
      </c>
      <c r="R1011" s="98">
        <v>77.12</v>
      </c>
      <c r="S1011" s="98">
        <v>5138</v>
      </c>
      <c r="T1011" s="98">
        <v>17.63</v>
      </c>
    </row>
    <row r="1012" spans="8:20">
      <c r="H1012" s="139">
        <v>41596</v>
      </c>
      <c r="I1012" s="98">
        <v>4441</v>
      </c>
      <c r="J1012" s="98">
        <v>1289</v>
      </c>
      <c r="K1012" s="98">
        <v>3810</v>
      </c>
      <c r="L1012" s="98">
        <v>416</v>
      </c>
      <c r="M1012" s="98">
        <v>2306</v>
      </c>
      <c r="N1012" s="98">
        <v>412.5</v>
      </c>
      <c r="O1012" s="98">
        <v>0</v>
      </c>
      <c r="P1012" s="98">
        <v>642</v>
      </c>
      <c r="Q1012" s="98">
        <v>19460</v>
      </c>
      <c r="R1012" s="98">
        <v>76.37</v>
      </c>
      <c r="S1012" s="98">
        <v>5109</v>
      </c>
      <c r="T1012" s="98">
        <v>17.77</v>
      </c>
    </row>
    <row r="1013" spans="8:20">
      <c r="H1013" s="139">
        <v>41597</v>
      </c>
      <c r="I1013" s="98">
        <v>4420</v>
      </c>
      <c r="J1013" s="98">
        <v>1278.5</v>
      </c>
      <c r="K1013" s="98">
        <v>3842</v>
      </c>
      <c r="L1013" s="98">
        <v>410</v>
      </c>
      <c r="M1013" s="98">
        <v>2300</v>
      </c>
      <c r="N1013" s="98">
        <v>418.5</v>
      </c>
      <c r="O1013" s="98">
        <v>0</v>
      </c>
      <c r="P1013" s="98">
        <v>650</v>
      </c>
      <c r="Q1013" s="98">
        <v>19460</v>
      </c>
      <c r="R1013" s="98">
        <v>75.88</v>
      </c>
      <c r="S1013" s="98">
        <v>5111</v>
      </c>
      <c r="T1013" s="98">
        <v>17.670000000000002</v>
      </c>
    </row>
    <row r="1014" spans="8:20">
      <c r="H1014" s="139">
        <v>41598</v>
      </c>
      <c r="I1014" s="98">
        <v>4389</v>
      </c>
      <c r="J1014" s="98">
        <v>1276.5</v>
      </c>
      <c r="K1014" s="98">
        <v>3840</v>
      </c>
      <c r="L1014" s="98">
        <v>409</v>
      </c>
      <c r="M1014" s="98">
        <v>2306</v>
      </c>
      <c r="N1014" s="98">
        <v>416.5</v>
      </c>
      <c r="O1014" s="98">
        <v>0</v>
      </c>
      <c r="P1014" s="98">
        <v>648</v>
      </c>
      <c r="Q1014" s="98">
        <v>19710</v>
      </c>
      <c r="R1014" s="98">
        <v>75.63</v>
      </c>
      <c r="S1014" s="98">
        <v>5116</v>
      </c>
      <c r="T1014" s="98">
        <v>17.64</v>
      </c>
    </row>
    <row r="1015" spans="8:20">
      <c r="H1015" s="139">
        <v>41599</v>
      </c>
      <c r="I1015" s="98">
        <v>4365</v>
      </c>
      <c r="J1015" s="98">
        <v>1292.5</v>
      </c>
      <c r="K1015" s="98">
        <v>3861</v>
      </c>
      <c r="L1015" s="98">
        <v>411</v>
      </c>
      <c r="M1015" s="98">
        <v>2310</v>
      </c>
      <c r="N1015" s="98">
        <v>421.5</v>
      </c>
      <c r="O1015" s="98">
        <v>0</v>
      </c>
      <c r="P1015" s="98">
        <v>649.75</v>
      </c>
      <c r="Q1015" s="98">
        <v>19705</v>
      </c>
      <c r="R1015" s="98">
        <v>74.790000000000006</v>
      </c>
      <c r="S1015" s="98">
        <v>5100</v>
      </c>
      <c r="T1015" s="98">
        <v>17.52</v>
      </c>
    </row>
    <row r="1016" spans="8:20">
      <c r="H1016" s="139">
        <v>41600</v>
      </c>
      <c r="I1016" s="98">
        <v>4342</v>
      </c>
      <c r="J1016" s="98">
        <v>1318.5</v>
      </c>
      <c r="K1016" s="98">
        <v>3895</v>
      </c>
      <c r="L1016" s="98">
        <v>428</v>
      </c>
      <c r="M1016" s="98">
        <v>2315</v>
      </c>
      <c r="N1016" s="98">
        <v>422.75</v>
      </c>
      <c r="O1016" s="98">
        <v>0</v>
      </c>
      <c r="P1016" s="98">
        <v>648</v>
      </c>
      <c r="Q1016" s="98">
        <v>19700</v>
      </c>
      <c r="R1016" s="98">
        <v>77.23</v>
      </c>
      <c r="S1016" s="98">
        <v>5072</v>
      </c>
      <c r="T1016" s="98">
        <v>17.48</v>
      </c>
    </row>
    <row r="1017" spans="8:20">
      <c r="H1017" s="139">
        <v>41603</v>
      </c>
      <c r="I1017" s="98">
        <v>4321</v>
      </c>
      <c r="J1017" s="98">
        <v>1328.5</v>
      </c>
      <c r="K1017" s="98">
        <v>3895</v>
      </c>
      <c r="L1017" s="98">
        <v>437</v>
      </c>
      <c r="M1017" s="98">
        <v>2318</v>
      </c>
      <c r="N1017" s="98">
        <v>425</v>
      </c>
      <c r="O1017" s="98">
        <v>0</v>
      </c>
      <c r="P1017" s="98">
        <v>652</v>
      </c>
      <c r="Q1017" s="98">
        <v>19680</v>
      </c>
      <c r="R1017" s="98">
        <v>78.459999999999994</v>
      </c>
      <c r="S1017" s="98">
        <v>5054</v>
      </c>
      <c r="T1017" s="98">
        <v>17.3</v>
      </c>
    </row>
    <row r="1018" spans="8:20">
      <c r="H1018" s="139">
        <v>41604</v>
      </c>
      <c r="I1018" s="98">
        <v>4319</v>
      </c>
      <c r="J1018" s="98">
        <v>1328.75</v>
      </c>
      <c r="K1018" s="98">
        <v>3874</v>
      </c>
      <c r="L1018" s="98">
        <v>452</v>
      </c>
      <c r="M1018" s="98">
        <v>2313</v>
      </c>
      <c r="N1018" s="98">
        <v>417.75</v>
      </c>
      <c r="O1018" s="98">
        <v>0</v>
      </c>
      <c r="P1018" s="98">
        <v>649</v>
      </c>
      <c r="Q1018" s="98">
        <v>19675</v>
      </c>
      <c r="R1018" s="98">
        <v>79.14</v>
      </c>
      <c r="S1018" s="98">
        <v>5053</v>
      </c>
      <c r="T1018" s="98">
        <v>17.36</v>
      </c>
    </row>
    <row r="1019" spans="8:20">
      <c r="H1019" s="139">
        <v>41605</v>
      </c>
      <c r="I1019" s="98">
        <v>4332</v>
      </c>
      <c r="J1019" s="98">
        <v>1316</v>
      </c>
      <c r="K1019" s="98">
        <v>3917</v>
      </c>
      <c r="L1019" s="98">
        <v>447</v>
      </c>
      <c r="M1019" s="98">
        <v>2329</v>
      </c>
      <c r="N1019" s="98">
        <v>418.5</v>
      </c>
      <c r="O1019" s="98">
        <v>0</v>
      </c>
      <c r="P1019" s="98">
        <v>648.25</v>
      </c>
      <c r="Q1019" s="98">
        <v>19685</v>
      </c>
      <c r="R1019" s="98">
        <v>78.44</v>
      </c>
      <c r="S1019" s="98">
        <v>5065</v>
      </c>
      <c r="T1019" s="98">
        <v>17.21</v>
      </c>
    </row>
    <row r="1020" spans="8:20">
      <c r="H1020" s="139">
        <v>41606</v>
      </c>
      <c r="I1020" s="98">
        <v>4297</v>
      </c>
      <c r="J1020" s="98">
        <v>0</v>
      </c>
      <c r="K1020" s="98">
        <v>3929</v>
      </c>
      <c r="L1020" s="98">
        <v>0</v>
      </c>
      <c r="M1020" s="98">
        <v>2324</v>
      </c>
      <c r="N1020" s="98">
        <v>0</v>
      </c>
      <c r="O1020" s="98">
        <v>0</v>
      </c>
      <c r="P1020" s="98">
        <v>0</v>
      </c>
      <c r="Q1020" s="98">
        <v>19690</v>
      </c>
      <c r="R1020" s="98">
        <v>0</v>
      </c>
      <c r="S1020" s="98">
        <v>5068</v>
      </c>
      <c r="T1020" s="98">
        <v>0</v>
      </c>
    </row>
    <row r="1021" spans="8:20">
      <c r="H1021" s="139">
        <v>41607</v>
      </c>
      <c r="I1021" s="98">
        <v>4297</v>
      </c>
      <c r="J1021" s="98">
        <v>1338</v>
      </c>
      <c r="K1021" s="98">
        <v>3945</v>
      </c>
      <c r="L1021" s="98">
        <v>457</v>
      </c>
      <c r="M1021" s="98">
        <v>2319</v>
      </c>
      <c r="N1021" s="98">
        <v>415</v>
      </c>
      <c r="O1021" s="98">
        <v>0</v>
      </c>
      <c r="P1021" s="98">
        <v>655</v>
      </c>
      <c r="Q1021" s="98">
        <v>19760</v>
      </c>
      <c r="R1021" s="98">
        <v>79.349999999999994</v>
      </c>
      <c r="S1021" s="98">
        <v>5057</v>
      </c>
      <c r="T1021" s="98">
        <v>17.2</v>
      </c>
    </row>
    <row r="1022" spans="8:20">
      <c r="H1022" s="139">
        <v>41610</v>
      </c>
      <c r="I1022" s="98">
        <v>4331</v>
      </c>
      <c r="J1022" s="98">
        <v>1321.25</v>
      </c>
      <c r="K1022" s="98">
        <v>3950</v>
      </c>
      <c r="L1022" s="98">
        <v>446.6</v>
      </c>
      <c r="M1022" s="98">
        <v>2315</v>
      </c>
      <c r="N1022" s="98">
        <v>416.75</v>
      </c>
      <c r="O1022" s="98">
        <v>0</v>
      </c>
      <c r="P1022" s="98">
        <v>650.25</v>
      </c>
      <c r="Q1022" s="98">
        <v>19800</v>
      </c>
      <c r="R1022" s="98">
        <v>78.62</v>
      </c>
      <c r="S1022" s="98">
        <v>5020</v>
      </c>
      <c r="T1022" s="98">
        <v>16.940000000000001</v>
      </c>
    </row>
    <row r="1023" spans="8:20">
      <c r="H1023" s="139">
        <v>41611</v>
      </c>
      <c r="I1023" s="98">
        <v>4348</v>
      </c>
      <c r="J1023" s="98">
        <v>1319.5</v>
      </c>
      <c r="K1023" s="98">
        <v>3990</v>
      </c>
      <c r="L1023" s="98">
        <v>447</v>
      </c>
      <c r="M1023" s="98">
        <v>2311</v>
      </c>
      <c r="N1023" s="98">
        <v>422.5</v>
      </c>
      <c r="O1023" s="98">
        <v>0</v>
      </c>
      <c r="P1023" s="98">
        <v>651.25</v>
      </c>
      <c r="Q1023" s="98">
        <v>19795</v>
      </c>
      <c r="R1023" s="98">
        <v>78.61</v>
      </c>
      <c r="S1023" s="98">
        <v>5011</v>
      </c>
      <c r="T1023" s="98">
        <v>16.82</v>
      </c>
    </row>
    <row r="1024" spans="8:20">
      <c r="H1024" s="139">
        <v>41612</v>
      </c>
      <c r="I1024" s="98">
        <v>4382</v>
      </c>
      <c r="J1024" s="98">
        <v>1328.25</v>
      </c>
      <c r="K1024" s="98">
        <v>4000</v>
      </c>
      <c r="L1024" s="98">
        <v>447</v>
      </c>
      <c r="M1024" s="98">
        <v>2309</v>
      </c>
      <c r="N1024" s="98">
        <v>425.5</v>
      </c>
      <c r="O1024" s="98">
        <v>0</v>
      </c>
      <c r="P1024" s="98">
        <v>648.25</v>
      </c>
      <c r="Q1024" s="98">
        <v>19750</v>
      </c>
      <c r="R1024" s="98">
        <v>79.05</v>
      </c>
      <c r="S1024" s="98">
        <v>5001</v>
      </c>
      <c r="T1024" s="98">
        <v>16.68</v>
      </c>
    </row>
    <row r="1025" spans="8:20">
      <c r="H1025" s="139">
        <v>41613</v>
      </c>
      <c r="I1025" s="98">
        <v>4380</v>
      </c>
      <c r="J1025" s="98">
        <v>1327.5</v>
      </c>
      <c r="K1025" s="98">
        <v>4000</v>
      </c>
      <c r="L1025" s="98">
        <v>446</v>
      </c>
      <c r="M1025" s="98">
        <v>2306</v>
      </c>
      <c r="N1025" s="98">
        <v>423.5</v>
      </c>
      <c r="O1025" s="98">
        <v>0</v>
      </c>
      <c r="P1025" s="98">
        <v>637.5</v>
      </c>
      <c r="Q1025" s="98">
        <v>19740</v>
      </c>
      <c r="R1025" s="98">
        <v>78.849999999999994</v>
      </c>
      <c r="S1025" s="98">
        <v>4992</v>
      </c>
      <c r="T1025" s="98">
        <v>16.75</v>
      </c>
    </row>
    <row r="1026" spans="8:20">
      <c r="H1026" s="139">
        <v>41614</v>
      </c>
      <c r="I1026" s="98">
        <v>4405</v>
      </c>
      <c r="J1026" s="98">
        <v>1326.5</v>
      </c>
      <c r="K1026" s="98">
        <v>3995</v>
      </c>
      <c r="L1026" s="98">
        <v>445</v>
      </c>
      <c r="M1026" s="98">
        <v>2309</v>
      </c>
      <c r="N1026" s="98">
        <v>424</v>
      </c>
      <c r="O1026" s="98">
        <v>0</v>
      </c>
      <c r="P1026" s="98">
        <v>637.25</v>
      </c>
      <c r="Q1026" s="98">
        <v>19750</v>
      </c>
      <c r="R1026" s="98">
        <v>80.41</v>
      </c>
      <c r="S1026" s="98">
        <v>4982</v>
      </c>
      <c r="T1026" s="98">
        <v>16.579999999999998</v>
      </c>
    </row>
    <row r="1027" spans="8:20">
      <c r="H1027" s="139">
        <v>41617</v>
      </c>
      <c r="I1027" s="98">
        <v>4427</v>
      </c>
      <c r="J1027" s="98">
        <v>1343.75</v>
      </c>
      <c r="K1027" s="98">
        <v>4000</v>
      </c>
      <c r="L1027" s="98">
        <v>462</v>
      </c>
      <c r="M1027" s="98">
        <v>2310</v>
      </c>
      <c r="N1027" s="98">
        <v>429</v>
      </c>
      <c r="O1027" s="98">
        <v>0</v>
      </c>
      <c r="P1027" s="98">
        <v>639.75</v>
      </c>
      <c r="Q1027" s="98">
        <v>19790</v>
      </c>
      <c r="R1027" s="98">
        <v>80.36</v>
      </c>
      <c r="S1027" s="98">
        <v>4936</v>
      </c>
      <c r="T1027" s="98">
        <v>16.54</v>
      </c>
    </row>
    <row r="1028" spans="8:20">
      <c r="H1028" s="139">
        <v>41618</v>
      </c>
      <c r="I1028" s="98">
        <v>4434</v>
      </c>
      <c r="J1028" s="98">
        <v>1338</v>
      </c>
      <c r="K1028" s="98">
        <v>3980</v>
      </c>
      <c r="L1028" s="98">
        <v>465.5</v>
      </c>
      <c r="M1028" s="98">
        <v>2304</v>
      </c>
      <c r="N1028" s="98">
        <v>427.5</v>
      </c>
      <c r="O1028" s="98">
        <v>0</v>
      </c>
      <c r="P1028" s="98">
        <v>630.5</v>
      </c>
      <c r="Q1028" s="98">
        <v>19795</v>
      </c>
      <c r="R1028" s="98">
        <v>80.69</v>
      </c>
      <c r="S1028" s="98">
        <v>4937</v>
      </c>
      <c r="T1028" s="98">
        <v>16.62</v>
      </c>
    </row>
    <row r="1029" spans="8:20">
      <c r="H1029" s="139">
        <v>41619</v>
      </c>
      <c r="I1029" s="98">
        <v>4434</v>
      </c>
      <c r="J1029" s="98">
        <v>1343.5</v>
      </c>
      <c r="K1029" s="98">
        <v>4000</v>
      </c>
      <c r="L1029" s="98">
        <v>465</v>
      </c>
      <c r="M1029" s="98">
        <v>2302</v>
      </c>
      <c r="N1029" s="98">
        <v>431.5</v>
      </c>
      <c r="O1029" s="98">
        <v>0</v>
      </c>
      <c r="P1029" s="98">
        <v>627.5</v>
      </c>
      <c r="Q1029" s="98">
        <v>19765</v>
      </c>
      <c r="R1029" s="98">
        <v>82.49</v>
      </c>
      <c r="S1029" s="98">
        <v>4945</v>
      </c>
      <c r="T1029" s="98">
        <v>16.489999999999998</v>
      </c>
    </row>
    <row r="1030" spans="8:20">
      <c r="H1030" s="139">
        <v>41620</v>
      </c>
      <c r="I1030" s="98">
        <v>4435</v>
      </c>
      <c r="J1030" s="98">
        <v>1323.75</v>
      </c>
      <c r="K1030" s="98">
        <v>4000</v>
      </c>
      <c r="L1030" s="98">
        <v>460.7</v>
      </c>
      <c r="M1030" s="98">
        <v>2290</v>
      </c>
      <c r="N1030" s="98">
        <v>427</v>
      </c>
      <c r="O1030" s="98">
        <v>0</v>
      </c>
      <c r="P1030" s="98">
        <v>626.75</v>
      </c>
      <c r="Q1030" s="98">
        <v>19730</v>
      </c>
      <c r="R1030" s="98">
        <v>83.06</v>
      </c>
      <c r="S1030" s="98">
        <v>4932</v>
      </c>
      <c r="T1030" s="98">
        <v>16.309999999999999</v>
      </c>
    </row>
    <row r="1031" spans="8:20">
      <c r="H1031" s="139">
        <v>41621</v>
      </c>
      <c r="I1031" s="98">
        <v>4445</v>
      </c>
      <c r="J1031" s="98">
        <v>1327.25</v>
      </c>
      <c r="K1031" s="98">
        <v>3990</v>
      </c>
      <c r="L1031" s="98">
        <v>510</v>
      </c>
      <c r="M1031" s="98">
        <v>2243</v>
      </c>
      <c r="N1031" s="98">
        <v>420.75</v>
      </c>
      <c r="O1031" s="98">
        <v>0</v>
      </c>
      <c r="P1031" s="98">
        <v>619.75</v>
      </c>
      <c r="Q1031" s="98">
        <v>19500</v>
      </c>
      <c r="R1031" s="98">
        <v>83.22</v>
      </c>
      <c r="S1031" s="98">
        <v>4940</v>
      </c>
      <c r="T1031" s="98">
        <v>16.239999999999998</v>
      </c>
    </row>
    <row r="1032" spans="8:20">
      <c r="H1032" s="139">
        <v>41624</v>
      </c>
      <c r="I1032" s="98">
        <v>4440</v>
      </c>
      <c r="J1032" s="98">
        <v>1336.75</v>
      </c>
      <c r="K1032" s="98">
        <v>3733</v>
      </c>
      <c r="L1032" s="98">
        <v>438.9</v>
      </c>
      <c r="M1032" s="98">
        <v>2224</v>
      </c>
      <c r="N1032" s="98">
        <v>423</v>
      </c>
      <c r="O1032" s="98">
        <v>0</v>
      </c>
      <c r="P1032" s="98">
        <v>621.75</v>
      </c>
      <c r="Q1032" s="98">
        <v>19255</v>
      </c>
      <c r="R1032" s="98">
        <v>83.38</v>
      </c>
      <c r="S1032" s="98">
        <v>4965</v>
      </c>
      <c r="T1032" s="98">
        <v>16.25</v>
      </c>
    </row>
    <row r="1033" spans="8:20">
      <c r="H1033" s="139">
        <v>41625</v>
      </c>
      <c r="I1033" s="98">
        <v>4442</v>
      </c>
      <c r="J1033" s="98">
        <v>1344.5</v>
      </c>
      <c r="K1033" s="98">
        <v>3765</v>
      </c>
      <c r="L1033" s="98">
        <v>447</v>
      </c>
      <c r="M1033" s="98">
        <v>2237</v>
      </c>
      <c r="N1033" s="98">
        <v>426.75</v>
      </c>
      <c r="O1033" s="98">
        <v>0</v>
      </c>
      <c r="P1033" s="98">
        <v>619.25</v>
      </c>
      <c r="Q1033" s="98">
        <v>19145</v>
      </c>
      <c r="R1033" s="98">
        <v>82.95</v>
      </c>
      <c r="S1033" s="98">
        <v>4956</v>
      </c>
      <c r="T1033" s="98">
        <v>15.93</v>
      </c>
    </row>
    <row r="1034" spans="8:20">
      <c r="H1034" s="139">
        <v>41626</v>
      </c>
      <c r="I1034" s="98">
        <v>4440</v>
      </c>
      <c r="J1034" s="98">
        <v>1324.5</v>
      </c>
      <c r="K1034" s="98">
        <v>3771</v>
      </c>
      <c r="L1034" s="98">
        <v>441</v>
      </c>
      <c r="M1034" s="98">
        <v>2221</v>
      </c>
      <c r="N1034" s="98">
        <v>425.5</v>
      </c>
      <c r="O1034" s="98">
        <v>0</v>
      </c>
      <c r="P1034" s="98">
        <v>613</v>
      </c>
      <c r="Q1034" s="98">
        <v>18955</v>
      </c>
      <c r="R1034" s="98">
        <v>83</v>
      </c>
      <c r="S1034" s="98">
        <v>4950</v>
      </c>
      <c r="T1034" s="98">
        <v>15.88</v>
      </c>
    </row>
    <row r="1035" spans="8:20">
      <c r="H1035" s="139">
        <v>41627</v>
      </c>
      <c r="I1035" s="98">
        <v>4443</v>
      </c>
      <c r="J1035" s="98">
        <v>1326</v>
      </c>
      <c r="K1035" s="98">
        <v>3769</v>
      </c>
      <c r="L1035" s="98">
        <v>441.8</v>
      </c>
      <c r="M1035" s="98">
        <v>2201</v>
      </c>
      <c r="N1035" s="98">
        <v>430.5</v>
      </c>
      <c r="O1035" s="98">
        <v>0</v>
      </c>
      <c r="P1035" s="98">
        <v>610.5</v>
      </c>
      <c r="Q1035" s="98">
        <v>18850</v>
      </c>
      <c r="R1035" s="98">
        <v>83.33</v>
      </c>
      <c r="S1035" s="98">
        <v>4945</v>
      </c>
      <c r="T1035" s="98">
        <v>16.18</v>
      </c>
    </row>
    <row r="1036" spans="8:20">
      <c r="H1036" s="139">
        <v>41628</v>
      </c>
      <c r="I1036" s="98">
        <v>4439</v>
      </c>
      <c r="J1036" s="98">
        <v>1338</v>
      </c>
      <c r="K1036" s="98">
        <v>3766</v>
      </c>
      <c r="L1036" s="98">
        <v>446.1</v>
      </c>
      <c r="M1036" s="98">
        <v>2191</v>
      </c>
      <c r="N1036" s="98">
        <v>434</v>
      </c>
      <c r="O1036" s="98">
        <v>0</v>
      </c>
      <c r="P1036" s="98">
        <v>615</v>
      </c>
      <c r="Q1036" s="98">
        <v>18765</v>
      </c>
      <c r="R1036" s="98">
        <v>83.15</v>
      </c>
      <c r="S1036" s="98">
        <v>4961</v>
      </c>
      <c r="T1036" s="98">
        <v>16.420000000000002</v>
      </c>
    </row>
    <row r="1037" spans="8:20">
      <c r="H1037" s="139">
        <v>41631</v>
      </c>
      <c r="I1037" s="98">
        <v>4439</v>
      </c>
      <c r="J1037" s="98">
        <v>1329</v>
      </c>
      <c r="K1037" s="98">
        <v>3762</v>
      </c>
      <c r="L1037" s="98">
        <v>444.1</v>
      </c>
      <c r="M1037" s="98">
        <v>2162</v>
      </c>
      <c r="N1037" s="98">
        <v>434</v>
      </c>
      <c r="O1037" s="98">
        <v>0</v>
      </c>
      <c r="P1037" s="98">
        <v>609.5</v>
      </c>
      <c r="Q1037" s="98">
        <v>18795</v>
      </c>
      <c r="R1037" s="98">
        <v>82.24</v>
      </c>
      <c r="S1037" s="98">
        <v>4946</v>
      </c>
      <c r="T1037" s="98">
        <v>16.22</v>
      </c>
    </row>
    <row r="1038" spans="8:20">
      <c r="H1038" s="139">
        <v>41632</v>
      </c>
      <c r="I1038" s="98">
        <v>4428</v>
      </c>
      <c r="J1038" s="98">
        <v>1333</v>
      </c>
      <c r="K1038" s="98">
        <v>3729</v>
      </c>
      <c r="L1038" s="98">
        <v>447.8</v>
      </c>
      <c r="M1038" s="98">
        <v>2142</v>
      </c>
      <c r="N1038" s="98">
        <v>435</v>
      </c>
      <c r="O1038" s="98">
        <v>0</v>
      </c>
      <c r="P1038" s="98">
        <v>606.5</v>
      </c>
      <c r="Q1038" s="98">
        <v>18770</v>
      </c>
      <c r="R1038" s="98">
        <v>83.18</v>
      </c>
      <c r="S1038" s="98">
        <v>4930</v>
      </c>
      <c r="T1038" s="98">
        <v>16.27</v>
      </c>
    </row>
    <row r="1039" spans="8:20">
      <c r="H1039" s="139">
        <v>41633</v>
      </c>
      <c r="I1039" s="98">
        <v>4429</v>
      </c>
      <c r="J1039" s="98">
        <v>0</v>
      </c>
      <c r="K1039" s="98">
        <v>3740</v>
      </c>
      <c r="L1039" s="98">
        <v>0</v>
      </c>
      <c r="M1039" s="98">
        <v>2145</v>
      </c>
      <c r="N1039" s="98">
        <v>0</v>
      </c>
      <c r="O1039" s="98">
        <v>0</v>
      </c>
      <c r="P1039" s="98">
        <v>0</v>
      </c>
      <c r="Q1039" s="98">
        <v>18830</v>
      </c>
      <c r="R1039" s="98">
        <v>0</v>
      </c>
      <c r="S1039" s="98">
        <v>4947</v>
      </c>
      <c r="T1039" s="98">
        <v>0</v>
      </c>
    </row>
    <row r="1040" spans="8:20">
      <c r="H1040" s="139">
        <v>41634</v>
      </c>
      <c r="I1040" s="98">
        <v>4415</v>
      </c>
      <c r="J1040" s="98">
        <v>1318.75</v>
      </c>
      <c r="K1040" s="98">
        <v>3745</v>
      </c>
      <c r="L1040" s="98">
        <v>441.4</v>
      </c>
      <c r="M1040" s="98">
        <v>2167</v>
      </c>
      <c r="N1040" s="98">
        <v>426.5</v>
      </c>
      <c r="O1040" s="98">
        <v>0</v>
      </c>
      <c r="P1040" s="98">
        <v>606</v>
      </c>
      <c r="Q1040" s="98">
        <v>18770</v>
      </c>
      <c r="R1040" s="98">
        <v>82.89</v>
      </c>
      <c r="S1040" s="98">
        <v>4972</v>
      </c>
      <c r="T1040" s="98">
        <v>16.28</v>
      </c>
    </row>
    <row r="1041" spans="8:20">
      <c r="H1041" s="139">
        <v>41635</v>
      </c>
      <c r="I1041" s="98">
        <v>4405</v>
      </c>
      <c r="J1041" s="98">
        <v>1330.5</v>
      </c>
      <c r="K1041" s="98">
        <v>3738</v>
      </c>
      <c r="L1041" s="98">
        <v>445.3</v>
      </c>
      <c r="M1041" s="98">
        <v>2155</v>
      </c>
      <c r="N1041" s="98">
        <v>427</v>
      </c>
      <c r="O1041" s="98">
        <v>0</v>
      </c>
      <c r="P1041" s="98">
        <v>608</v>
      </c>
      <c r="Q1041" s="98">
        <v>18950</v>
      </c>
      <c r="R1041" s="98">
        <v>84.12</v>
      </c>
      <c r="S1041" s="98">
        <v>4947</v>
      </c>
      <c r="T1041" s="98">
        <v>16.45</v>
      </c>
    </row>
    <row r="1042" spans="8:20">
      <c r="H1042" s="139">
        <v>41638</v>
      </c>
      <c r="I1042" s="98">
        <v>4400</v>
      </c>
      <c r="J1042" s="98">
        <v>1328.25</v>
      </c>
      <c r="K1042" s="98">
        <v>3720</v>
      </c>
      <c r="L1042" s="98">
        <v>450.8</v>
      </c>
      <c r="M1042" s="98">
        <v>2118</v>
      </c>
      <c r="N1042" s="98">
        <v>423.5</v>
      </c>
      <c r="O1042" s="98">
        <v>0</v>
      </c>
      <c r="P1042" s="98">
        <v>600.25</v>
      </c>
      <c r="Q1042" s="98">
        <v>18840</v>
      </c>
      <c r="R1042" s="98">
        <v>84.66</v>
      </c>
      <c r="S1042" s="98">
        <v>4908</v>
      </c>
      <c r="T1042" s="98">
        <v>16.350000000000001</v>
      </c>
    </row>
    <row r="1043" spans="8:20">
      <c r="H1043" s="139">
        <v>41639</v>
      </c>
      <c r="I1043" s="98">
        <v>4370</v>
      </c>
      <c r="J1043" s="98">
        <v>1311</v>
      </c>
      <c r="K1043" s="98">
        <v>3726</v>
      </c>
      <c r="L1043" s="98">
        <v>438.5</v>
      </c>
      <c r="M1043" s="98">
        <v>2114</v>
      </c>
      <c r="N1043" s="98">
        <v>421</v>
      </c>
      <c r="O1043" s="98">
        <v>0</v>
      </c>
      <c r="P1043" s="98">
        <v>603</v>
      </c>
      <c r="Q1043" s="98">
        <v>18950</v>
      </c>
      <c r="R1043" s="98">
        <v>84.64</v>
      </c>
      <c r="S1043" s="98">
        <v>4838</v>
      </c>
      <c r="T1043" s="98">
        <v>16.47</v>
      </c>
    </row>
    <row r="1044" spans="8:20">
      <c r="H1044" s="139">
        <v>41641</v>
      </c>
      <c r="I1044" s="98">
        <v>4426</v>
      </c>
      <c r="J1044" s="98">
        <v>1286</v>
      </c>
      <c r="K1044" s="98">
        <v>3726</v>
      </c>
      <c r="L1044" s="98">
        <v>424</v>
      </c>
      <c r="M1044" s="98">
        <v>2110</v>
      </c>
      <c r="N1044" s="98">
        <v>420.75</v>
      </c>
      <c r="O1044" s="98">
        <v>0</v>
      </c>
      <c r="P1044" s="98">
        <v>595</v>
      </c>
      <c r="Q1044" s="98">
        <v>19050</v>
      </c>
      <c r="R1044" s="98">
        <v>84.04</v>
      </c>
      <c r="S1044" s="98">
        <v>4850</v>
      </c>
      <c r="T1044" s="98">
        <v>16.260000000000002</v>
      </c>
    </row>
    <row r="1045" spans="8:20">
      <c r="H1045" s="139">
        <v>41642</v>
      </c>
      <c r="I1045" s="98">
        <v>4425</v>
      </c>
      <c r="J1045" s="98">
        <v>1290</v>
      </c>
      <c r="K1045" s="98">
        <v>3725</v>
      </c>
      <c r="L1045" s="98">
        <v>427</v>
      </c>
      <c r="M1045" s="98">
        <v>2110</v>
      </c>
      <c r="N1045" s="98">
        <v>423.75</v>
      </c>
      <c r="O1045" s="98">
        <v>0</v>
      </c>
      <c r="P1045" s="98">
        <v>606</v>
      </c>
      <c r="Q1045" s="98">
        <v>18960</v>
      </c>
      <c r="R1045" s="98">
        <v>82.94</v>
      </c>
      <c r="S1045" s="98">
        <v>4840</v>
      </c>
      <c r="T1045" s="98">
        <v>16.079999999999998</v>
      </c>
    </row>
    <row r="1046" spans="8:20">
      <c r="H1046" s="139">
        <v>41645</v>
      </c>
      <c r="I1046" s="98">
        <v>4425</v>
      </c>
      <c r="J1046" s="98">
        <v>1297.25</v>
      </c>
      <c r="K1046" s="98">
        <v>3734</v>
      </c>
      <c r="L1046" s="98">
        <v>429.3</v>
      </c>
      <c r="M1046" s="98">
        <v>2110</v>
      </c>
      <c r="N1046" s="98">
        <v>427.75</v>
      </c>
      <c r="O1046" s="98">
        <v>0</v>
      </c>
      <c r="P1046" s="98">
        <v>606</v>
      </c>
      <c r="Q1046" s="98">
        <v>19080</v>
      </c>
      <c r="R1046" s="98">
        <v>83.63</v>
      </c>
      <c r="S1046" s="98">
        <v>4760</v>
      </c>
      <c r="T1046" s="98">
        <v>16.100000000000001</v>
      </c>
    </row>
    <row r="1047" spans="8:20">
      <c r="H1047" s="139">
        <v>41646</v>
      </c>
      <c r="I1047" s="98">
        <v>4425</v>
      </c>
      <c r="J1047" s="98">
        <v>1300</v>
      </c>
      <c r="K1047" s="98">
        <v>3708</v>
      </c>
      <c r="L1047" s="98">
        <v>432</v>
      </c>
      <c r="M1047" s="98">
        <v>2110</v>
      </c>
      <c r="N1047" s="98">
        <v>425.25</v>
      </c>
      <c r="O1047" s="98">
        <v>0</v>
      </c>
      <c r="P1047" s="98">
        <v>603</v>
      </c>
      <c r="Q1047" s="98">
        <v>19020</v>
      </c>
      <c r="R1047" s="98">
        <v>84.67</v>
      </c>
      <c r="S1047" s="98">
        <v>4710</v>
      </c>
      <c r="T1047" s="98">
        <v>16.100000000000001</v>
      </c>
    </row>
    <row r="1048" spans="8:20">
      <c r="H1048" s="139">
        <v>41647</v>
      </c>
      <c r="I1048" s="98">
        <v>4425</v>
      </c>
      <c r="J1048" s="98">
        <v>1300</v>
      </c>
      <c r="K1048" s="98">
        <v>3660</v>
      </c>
      <c r="L1048" s="98">
        <v>431.5</v>
      </c>
      <c r="M1048" s="98">
        <v>2110</v>
      </c>
      <c r="N1048" s="98">
        <v>414.5</v>
      </c>
      <c r="O1048" s="98">
        <v>0</v>
      </c>
      <c r="P1048" s="98">
        <v>586.75</v>
      </c>
      <c r="Q1048" s="98">
        <v>19365</v>
      </c>
      <c r="R1048" s="98">
        <v>83.14</v>
      </c>
      <c r="S1048" s="98">
        <v>4670</v>
      </c>
      <c r="T1048" s="98">
        <v>15.73</v>
      </c>
    </row>
    <row r="1049" spans="8:20">
      <c r="H1049" s="139">
        <v>41648</v>
      </c>
      <c r="I1049" s="98">
        <v>4425</v>
      </c>
      <c r="J1049" s="98">
        <v>1297</v>
      </c>
      <c r="K1049" s="98">
        <v>3650</v>
      </c>
      <c r="L1049" s="98">
        <v>433.6</v>
      </c>
      <c r="M1049" s="98">
        <v>2110</v>
      </c>
      <c r="N1049" s="98">
        <v>411.25</v>
      </c>
      <c r="O1049" s="98">
        <v>0</v>
      </c>
      <c r="P1049" s="98">
        <v>584</v>
      </c>
      <c r="Q1049" s="98">
        <v>19230</v>
      </c>
      <c r="R1049" s="98">
        <v>82.81</v>
      </c>
      <c r="S1049" s="98">
        <v>4620</v>
      </c>
      <c r="T1049" s="98">
        <v>15.42</v>
      </c>
    </row>
    <row r="1050" spans="8:20">
      <c r="H1050" s="139">
        <v>41649</v>
      </c>
      <c r="I1050" s="98">
        <v>4425</v>
      </c>
      <c r="J1050" s="98">
        <v>1304.75</v>
      </c>
      <c r="K1050" s="98">
        <v>3635</v>
      </c>
      <c r="L1050" s="98">
        <v>435.4</v>
      </c>
      <c r="M1050" s="98">
        <v>2110</v>
      </c>
      <c r="N1050" s="98">
        <v>431.75</v>
      </c>
      <c r="O1050" s="98">
        <v>0</v>
      </c>
      <c r="P1050" s="98">
        <v>568.5</v>
      </c>
      <c r="Q1050" s="98">
        <v>19430</v>
      </c>
      <c r="R1050" s="98">
        <v>82.59</v>
      </c>
      <c r="S1050" s="98">
        <v>4700</v>
      </c>
      <c r="T1050" s="98">
        <v>15.6</v>
      </c>
    </row>
    <row r="1051" spans="8:20">
      <c r="H1051" s="139">
        <v>41652</v>
      </c>
      <c r="I1051" s="98">
        <v>4425</v>
      </c>
      <c r="J1051" s="98">
        <v>1327</v>
      </c>
      <c r="K1051" s="98">
        <v>3650</v>
      </c>
      <c r="L1051" s="98">
        <v>446.5</v>
      </c>
      <c r="M1051" s="98">
        <v>2110</v>
      </c>
      <c r="N1051" s="98">
        <v>434.25</v>
      </c>
      <c r="O1051" s="98">
        <v>0</v>
      </c>
      <c r="P1051" s="98">
        <v>573</v>
      </c>
      <c r="Q1051" s="98">
        <v>19280</v>
      </c>
      <c r="R1051" s="98">
        <v>83.68</v>
      </c>
      <c r="S1051" s="98">
        <v>4689</v>
      </c>
      <c r="T1051" s="98">
        <v>15.63</v>
      </c>
    </row>
    <row r="1052" spans="8:20">
      <c r="H1052" s="139">
        <v>41653</v>
      </c>
      <c r="I1052" s="98">
        <v>4425</v>
      </c>
      <c r="J1052" s="98">
        <v>1339</v>
      </c>
      <c r="K1052" s="98">
        <v>3600</v>
      </c>
      <c r="L1052" s="98">
        <v>445.1</v>
      </c>
      <c r="M1052" s="98">
        <v>2110</v>
      </c>
      <c r="N1052" s="98">
        <v>432.5</v>
      </c>
      <c r="O1052" s="98">
        <v>0</v>
      </c>
      <c r="P1052" s="98">
        <v>579</v>
      </c>
      <c r="Q1052" s="98">
        <v>19175</v>
      </c>
      <c r="R1052" s="98">
        <v>83.73</v>
      </c>
      <c r="S1052" s="98">
        <v>4533</v>
      </c>
      <c r="T1052" s="98">
        <v>15.5</v>
      </c>
    </row>
    <row r="1053" spans="8:20">
      <c r="H1053" s="139">
        <v>41654</v>
      </c>
      <c r="I1053" s="98">
        <v>4425</v>
      </c>
      <c r="J1053" s="98">
        <v>1317</v>
      </c>
      <c r="K1053" s="98">
        <v>3660</v>
      </c>
      <c r="L1053" s="98">
        <v>433.7</v>
      </c>
      <c r="M1053" s="98">
        <v>2110</v>
      </c>
      <c r="N1053" s="98">
        <v>426.25</v>
      </c>
      <c r="O1053" s="98">
        <v>0</v>
      </c>
      <c r="P1053" s="98">
        <v>567.5</v>
      </c>
      <c r="Q1053" s="98">
        <v>0</v>
      </c>
      <c r="R1053" s="98">
        <v>84.79</v>
      </c>
      <c r="S1053" s="98">
        <v>4600</v>
      </c>
      <c r="T1053" s="98">
        <v>15.23</v>
      </c>
    </row>
    <row r="1054" spans="8:20">
      <c r="H1054" s="139">
        <v>41655</v>
      </c>
      <c r="I1054" s="98">
        <v>4619</v>
      </c>
      <c r="J1054" s="98">
        <v>1314</v>
      </c>
      <c r="K1054" s="98">
        <v>3603</v>
      </c>
      <c r="L1054" s="98">
        <v>432.5</v>
      </c>
      <c r="M1054" s="98">
        <v>2143</v>
      </c>
      <c r="N1054" s="98">
        <v>427</v>
      </c>
      <c r="O1054" s="98">
        <v>0</v>
      </c>
      <c r="P1054" s="98">
        <v>573</v>
      </c>
      <c r="Q1054" s="98">
        <v>19590</v>
      </c>
      <c r="R1054" s="98">
        <v>86.19</v>
      </c>
      <c r="S1054" s="98">
        <v>0</v>
      </c>
      <c r="T1054" s="98">
        <v>15.52</v>
      </c>
    </row>
    <row r="1055" spans="8:20">
      <c r="H1055" s="139">
        <v>41656</v>
      </c>
      <c r="I1055" s="98">
        <v>4631</v>
      </c>
      <c r="J1055" s="98">
        <v>1317.5</v>
      </c>
      <c r="K1055" s="98">
        <v>3596</v>
      </c>
      <c r="L1055" s="98">
        <v>434.2</v>
      </c>
      <c r="M1055" s="98">
        <v>2136</v>
      </c>
      <c r="N1055" s="98">
        <v>424.25</v>
      </c>
      <c r="O1055" s="98">
        <v>0</v>
      </c>
      <c r="P1055" s="98">
        <v>564</v>
      </c>
      <c r="Q1055" s="98">
        <v>19710</v>
      </c>
      <c r="R1055" s="98">
        <v>86.8</v>
      </c>
      <c r="S1055" s="98">
        <v>0</v>
      </c>
      <c r="T1055" s="98">
        <v>15.18</v>
      </c>
    </row>
    <row r="1056" spans="8:20">
      <c r="H1056" s="139">
        <v>41659</v>
      </c>
      <c r="I1056" s="98">
        <v>4632</v>
      </c>
      <c r="J1056" s="98">
        <v>0</v>
      </c>
      <c r="K1056" s="98">
        <v>3597</v>
      </c>
      <c r="L1056" s="98">
        <v>0</v>
      </c>
      <c r="M1056" s="98">
        <v>2139</v>
      </c>
      <c r="N1056" s="98">
        <v>0</v>
      </c>
      <c r="O1056" s="98">
        <v>0</v>
      </c>
      <c r="P1056" s="98">
        <v>0</v>
      </c>
      <c r="Q1056" s="98">
        <v>0</v>
      </c>
      <c r="R1056" s="98">
        <v>0</v>
      </c>
      <c r="S1056" s="98">
        <v>4631</v>
      </c>
      <c r="T1056" s="98">
        <v>0</v>
      </c>
    </row>
    <row r="1057" spans="8:20">
      <c r="H1057" s="139">
        <v>41660</v>
      </c>
      <c r="I1057" s="98">
        <v>4651</v>
      </c>
      <c r="J1057" s="98">
        <v>1280.5</v>
      </c>
      <c r="K1057" s="98">
        <v>3594</v>
      </c>
      <c r="L1057" s="98">
        <v>416.8</v>
      </c>
      <c r="M1057" s="98">
        <v>2144</v>
      </c>
      <c r="N1057" s="98">
        <v>424.75</v>
      </c>
      <c r="O1057" s="98">
        <v>0</v>
      </c>
      <c r="P1057" s="98">
        <v>562</v>
      </c>
      <c r="Q1057" s="98">
        <v>19590</v>
      </c>
      <c r="R1057" s="98">
        <v>88.13</v>
      </c>
      <c r="S1057" s="98">
        <v>0</v>
      </c>
      <c r="T1057" s="98">
        <v>15.19</v>
      </c>
    </row>
    <row r="1058" spans="8:20">
      <c r="H1058" s="139">
        <v>41661</v>
      </c>
      <c r="I1058" s="98">
        <v>4624</v>
      </c>
      <c r="J1058" s="98">
        <v>1281</v>
      </c>
      <c r="K1058" s="98">
        <v>3589</v>
      </c>
      <c r="L1058" s="98">
        <v>419.6</v>
      </c>
      <c r="M1058" s="98">
        <v>2143</v>
      </c>
      <c r="N1058" s="98">
        <v>426.25</v>
      </c>
      <c r="O1058" s="98">
        <v>0</v>
      </c>
      <c r="P1058" s="98">
        <v>561</v>
      </c>
      <c r="Q1058" s="98">
        <v>0</v>
      </c>
      <c r="R1058" s="98">
        <v>87.84</v>
      </c>
      <c r="S1058" s="98">
        <v>0</v>
      </c>
      <c r="T1058" s="98">
        <v>15.03</v>
      </c>
    </row>
    <row r="1059" spans="8:20">
      <c r="H1059" s="139">
        <v>41662</v>
      </c>
      <c r="I1059" s="98">
        <v>4650</v>
      </c>
      <c r="J1059" s="98">
        <v>1275.25</v>
      </c>
      <c r="K1059" s="98">
        <v>3585</v>
      </c>
      <c r="L1059" s="98">
        <v>418.1</v>
      </c>
      <c r="M1059" s="98">
        <v>2161</v>
      </c>
      <c r="N1059" s="98">
        <v>429</v>
      </c>
      <c r="O1059" s="98">
        <v>0</v>
      </c>
      <c r="P1059" s="98">
        <v>570</v>
      </c>
      <c r="Q1059" s="98">
        <v>0</v>
      </c>
      <c r="R1059" s="98">
        <v>87.33</v>
      </c>
      <c r="S1059" s="98">
        <v>4558</v>
      </c>
      <c r="T1059" s="98">
        <v>15.05</v>
      </c>
    </row>
    <row r="1060" spans="8:20">
      <c r="H1060" s="139">
        <v>41663</v>
      </c>
      <c r="I1060" s="98">
        <v>4650</v>
      </c>
      <c r="J1060" s="98">
        <v>1284</v>
      </c>
      <c r="K1060" s="98">
        <v>3589</v>
      </c>
      <c r="L1060" s="98">
        <v>426</v>
      </c>
      <c r="M1060" s="98">
        <v>2159</v>
      </c>
      <c r="N1060" s="98">
        <v>428.5</v>
      </c>
      <c r="O1060" s="98">
        <v>0</v>
      </c>
      <c r="P1060" s="98">
        <v>566</v>
      </c>
      <c r="Q1060" s="98">
        <v>19565</v>
      </c>
      <c r="R1060" s="98">
        <v>87.21</v>
      </c>
      <c r="S1060" s="98">
        <v>4580</v>
      </c>
      <c r="T1060" s="98">
        <v>15.17</v>
      </c>
    </row>
    <row r="1061" spans="8:20">
      <c r="H1061" s="139">
        <v>41666</v>
      </c>
      <c r="I1061" s="98">
        <v>4630</v>
      </c>
      <c r="J1061" s="98">
        <v>1288.25</v>
      </c>
      <c r="K1061" s="98">
        <v>3597</v>
      </c>
      <c r="L1061" s="98">
        <v>431.5</v>
      </c>
      <c r="M1061" s="98">
        <v>2150</v>
      </c>
      <c r="N1061" s="98">
        <v>431.75</v>
      </c>
      <c r="O1061" s="98">
        <v>0</v>
      </c>
      <c r="P1061" s="98">
        <v>564</v>
      </c>
      <c r="Q1061" s="98">
        <v>0</v>
      </c>
      <c r="R1061" s="98">
        <v>84.25</v>
      </c>
      <c r="S1061" s="98">
        <v>4560</v>
      </c>
      <c r="T1061" s="98">
        <v>14.8</v>
      </c>
    </row>
    <row r="1062" spans="8:20">
      <c r="H1062" s="139">
        <v>41667</v>
      </c>
      <c r="I1062" s="98">
        <v>4630</v>
      </c>
      <c r="J1062" s="98">
        <v>1285.5</v>
      </c>
      <c r="K1062" s="98">
        <v>3597</v>
      </c>
      <c r="L1062" s="98">
        <v>428.7</v>
      </c>
      <c r="M1062" s="98">
        <v>2151</v>
      </c>
      <c r="N1062" s="98">
        <v>432.25</v>
      </c>
      <c r="O1062" s="98">
        <v>0</v>
      </c>
      <c r="P1062" s="98">
        <v>568</v>
      </c>
      <c r="Q1062" s="98">
        <v>0</v>
      </c>
      <c r="R1062" s="98">
        <v>84.35</v>
      </c>
      <c r="S1062" s="98">
        <v>4445</v>
      </c>
      <c r="T1062" s="98">
        <v>15.08</v>
      </c>
    </row>
    <row r="1063" spans="8:20">
      <c r="H1063" s="139">
        <v>41668</v>
      </c>
      <c r="I1063" s="98">
        <v>4640</v>
      </c>
      <c r="J1063" s="98">
        <v>1268.75</v>
      </c>
      <c r="K1063" s="98">
        <v>3595</v>
      </c>
      <c r="L1063" s="98">
        <v>422.8</v>
      </c>
      <c r="M1063" s="98">
        <v>2149</v>
      </c>
      <c r="N1063" s="98">
        <v>427.25</v>
      </c>
      <c r="O1063" s="98">
        <v>0</v>
      </c>
      <c r="P1063" s="98">
        <v>551</v>
      </c>
      <c r="Q1063" s="98">
        <v>0</v>
      </c>
      <c r="R1063" s="98">
        <v>85.55</v>
      </c>
      <c r="S1063" s="98">
        <v>4417</v>
      </c>
      <c r="T1063" s="98">
        <v>14.79</v>
      </c>
    </row>
    <row r="1064" spans="8:20">
      <c r="H1064" s="139">
        <v>41669</v>
      </c>
      <c r="I1064" s="98">
        <v>4639</v>
      </c>
      <c r="J1064" s="98">
        <v>1273</v>
      </c>
      <c r="K1064" s="98">
        <v>3599</v>
      </c>
      <c r="L1064" s="98">
        <v>426</v>
      </c>
      <c r="M1064" s="98">
        <v>2149</v>
      </c>
      <c r="N1064" s="98">
        <v>433</v>
      </c>
      <c r="O1064" s="98">
        <v>0</v>
      </c>
      <c r="P1064" s="98">
        <v>553.5</v>
      </c>
      <c r="Q1064" s="98">
        <v>0</v>
      </c>
      <c r="R1064" s="98">
        <v>86.03</v>
      </c>
      <c r="S1064" s="98">
        <v>0</v>
      </c>
      <c r="T1064" s="98">
        <v>14.99</v>
      </c>
    </row>
    <row r="1065" spans="8:20">
      <c r="H1065" s="139">
        <v>41670</v>
      </c>
      <c r="I1065" s="98">
        <v>0</v>
      </c>
      <c r="J1065" s="98">
        <v>1283.75</v>
      </c>
      <c r="K1065" s="98">
        <v>0</v>
      </c>
      <c r="L1065" s="98">
        <v>426.5</v>
      </c>
      <c r="M1065" s="98">
        <v>0</v>
      </c>
      <c r="N1065" s="98">
        <v>434.25</v>
      </c>
      <c r="O1065" s="98">
        <v>0</v>
      </c>
      <c r="P1065" s="98">
        <v>557.5</v>
      </c>
      <c r="Q1065" s="98">
        <v>0</v>
      </c>
      <c r="R1065" s="98">
        <v>85.83</v>
      </c>
      <c r="S1065" s="98">
        <v>0</v>
      </c>
      <c r="T1065" s="98">
        <v>15.6</v>
      </c>
    </row>
    <row r="1066" spans="8:20">
      <c r="H1066" s="139">
        <v>41673</v>
      </c>
      <c r="I1066" s="98">
        <v>0</v>
      </c>
      <c r="J1066" s="98">
        <v>1291.75</v>
      </c>
      <c r="K1066" s="98">
        <v>0</v>
      </c>
      <c r="L1066" s="98">
        <v>433.7</v>
      </c>
      <c r="M1066" s="98">
        <v>0</v>
      </c>
      <c r="N1066" s="98">
        <v>436</v>
      </c>
      <c r="O1066" s="98">
        <v>0</v>
      </c>
      <c r="P1066" s="98">
        <v>563.5</v>
      </c>
      <c r="Q1066" s="98">
        <v>0</v>
      </c>
      <c r="R1066" s="98">
        <v>85.01</v>
      </c>
      <c r="S1066" s="98">
        <v>0</v>
      </c>
      <c r="T1066" s="98">
        <v>15.75</v>
      </c>
    </row>
    <row r="1067" spans="8:20">
      <c r="H1067" s="139">
        <v>41674</v>
      </c>
      <c r="I1067" s="98">
        <v>0</v>
      </c>
      <c r="J1067" s="98">
        <v>1312.5</v>
      </c>
      <c r="K1067" s="98">
        <v>0</v>
      </c>
      <c r="L1067" s="98">
        <v>446.8</v>
      </c>
      <c r="M1067" s="98">
        <v>0</v>
      </c>
      <c r="N1067" s="98">
        <v>441.75</v>
      </c>
      <c r="O1067" s="98">
        <v>0</v>
      </c>
      <c r="P1067" s="98">
        <v>585</v>
      </c>
      <c r="Q1067" s="98">
        <v>0</v>
      </c>
      <c r="R1067" s="98">
        <v>85.4</v>
      </c>
      <c r="S1067" s="98">
        <v>0</v>
      </c>
      <c r="T1067" s="98">
        <v>15.95</v>
      </c>
    </row>
    <row r="1068" spans="8:20">
      <c r="H1068" s="139">
        <v>41675</v>
      </c>
      <c r="I1068" s="98">
        <v>0</v>
      </c>
      <c r="J1068" s="98">
        <v>1315.5</v>
      </c>
      <c r="K1068" s="98">
        <v>0</v>
      </c>
      <c r="L1068" s="98">
        <v>443</v>
      </c>
      <c r="M1068" s="98">
        <v>0</v>
      </c>
      <c r="N1068" s="98">
        <v>443.5</v>
      </c>
      <c r="O1068" s="98">
        <v>0</v>
      </c>
      <c r="P1068" s="98">
        <v>585.5</v>
      </c>
      <c r="Q1068" s="98">
        <v>0</v>
      </c>
      <c r="R1068" s="98">
        <v>85.52</v>
      </c>
      <c r="S1068" s="98">
        <v>0</v>
      </c>
      <c r="T1068" s="98">
        <v>16.05</v>
      </c>
    </row>
    <row r="1069" spans="8:20">
      <c r="H1069" s="139">
        <v>41676</v>
      </c>
      <c r="I1069" s="98">
        <v>0</v>
      </c>
      <c r="J1069" s="98">
        <v>1325.5</v>
      </c>
      <c r="K1069" s="98">
        <v>0</v>
      </c>
      <c r="L1069" s="98">
        <v>446.5</v>
      </c>
      <c r="M1069" s="98">
        <v>0</v>
      </c>
      <c r="N1069" s="98">
        <v>442.75</v>
      </c>
      <c r="O1069" s="98">
        <v>0</v>
      </c>
      <c r="P1069" s="98">
        <v>580.5</v>
      </c>
      <c r="Q1069" s="98">
        <v>0</v>
      </c>
      <c r="R1069" s="98">
        <v>86.31</v>
      </c>
      <c r="S1069" s="98">
        <v>0</v>
      </c>
      <c r="T1069" s="98">
        <v>15.82</v>
      </c>
    </row>
    <row r="1070" spans="8:20">
      <c r="H1070" s="139">
        <v>41677</v>
      </c>
      <c r="I1070" s="98">
        <v>4730</v>
      </c>
      <c r="J1070" s="98">
        <v>1330.5</v>
      </c>
      <c r="K1070" s="98">
        <v>3685</v>
      </c>
      <c r="L1070" s="98">
        <v>446</v>
      </c>
      <c r="M1070" s="98">
        <v>2145</v>
      </c>
      <c r="N1070" s="98">
        <v>444.5</v>
      </c>
      <c r="O1070" s="98">
        <v>0</v>
      </c>
      <c r="P1070" s="98">
        <v>577.5</v>
      </c>
      <c r="Q1070" s="98">
        <v>0</v>
      </c>
      <c r="R1070" s="98">
        <v>87.47</v>
      </c>
      <c r="S1070" s="98">
        <v>4520</v>
      </c>
      <c r="T1070" s="98">
        <v>15.69</v>
      </c>
    </row>
    <row r="1071" spans="8:20">
      <c r="H1071" s="139">
        <v>41680</v>
      </c>
      <c r="I1071" s="98">
        <v>4722</v>
      </c>
      <c r="J1071" s="98">
        <v>1325</v>
      </c>
      <c r="K1071" s="98">
        <v>3712</v>
      </c>
      <c r="L1071" s="98">
        <v>443.5</v>
      </c>
      <c r="M1071" s="98">
        <v>2145</v>
      </c>
      <c r="N1071" s="98">
        <v>443.5</v>
      </c>
      <c r="O1071" s="98">
        <v>0</v>
      </c>
      <c r="P1071" s="98">
        <v>585.25</v>
      </c>
      <c r="Q1071" s="98">
        <v>0</v>
      </c>
      <c r="R1071" s="98">
        <v>87.37</v>
      </c>
      <c r="S1071" s="98">
        <v>4520</v>
      </c>
      <c r="T1071" s="98">
        <v>15.64</v>
      </c>
    </row>
    <row r="1072" spans="8:20">
      <c r="H1072" s="139">
        <v>41681</v>
      </c>
      <c r="I1072" s="98">
        <v>4725</v>
      </c>
      <c r="J1072" s="98">
        <v>1336</v>
      </c>
      <c r="K1072" s="98">
        <v>3711</v>
      </c>
      <c r="L1072" s="98">
        <v>448.7</v>
      </c>
      <c r="M1072" s="98">
        <v>2141</v>
      </c>
      <c r="N1072" s="98">
        <v>441.25</v>
      </c>
      <c r="O1072" s="98">
        <v>0</v>
      </c>
      <c r="P1072" s="98">
        <v>589.5</v>
      </c>
      <c r="Q1072" s="98">
        <v>19755</v>
      </c>
      <c r="R1072" s="98">
        <v>88.67</v>
      </c>
      <c r="S1072" s="98">
        <v>4598</v>
      </c>
      <c r="T1072" s="98">
        <v>15.45</v>
      </c>
    </row>
    <row r="1073" spans="8:20">
      <c r="H1073" s="139">
        <v>41682</v>
      </c>
      <c r="I1073" s="98">
        <v>4725</v>
      </c>
      <c r="J1073" s="98">
        <v>1324</v>
      </c>
      <c r="K1073" s="98">
        <v>3715</v>
      </c>
      <c r="L1073" s="98">
        <v>444.2</v>
      </c>
      <c r="M1073" s="98">
        <v>2146</v>
      </c>
      <c r="N1073" s="98">
        <v>439.5</v>
      </c>
      <c r="O1073" s="98">
        <v>0</v>
      </c>
      <c r="P1073" s="98">
        <v>586.25</v>
      </c>
      <c r="Q1073" s="98">
        <v>19765</v>
      </c>
      <c r="R1073" s="98">
        <v>88.37</v>
      </c>
      <c r="S1073" s="98">
        <v>0</v>
      </c>
      <c r="T1073" s="98">
        <v>15.87</v>
      </c>
    </row>
    <row r="1074" spans="8:20">
      <c r="H1074" s="139">
        <v>41683</v>
      </c>
      <c r="I1074" s="98">
        <v>4725</v>
      </c>
      <c r="J1074" s="98">
        <v>1342.25</v>
      </c>
      <c r="K1074" s="98">
        <v>3696</v>
      </c>
      <c r="L1074" s="98">
        <v>454</v>
      </c>
      <c r="M1074" s="98">
        <v>2144</v>
      </c>
      <c r="N1074" s="98">
        <v>440.25</v>
      </c>
      <c r="O1074" s="98">
        <v>0</v>
      </c>
      <c r="P1074" s="98">
        <v>595</v>
      </c>
      <c r="Q1074" s="98">
        <v>0</v>
      </c>
      <c r="R1074" s="98">
        <v>87.6</v>
      </c>
      <c r="S1074" s="98">
        <v>0</v>
      </c>
      <c r="T1074" s="98">
        <v>15.62</v>
      </c>
    </row>
    <row r="1075" spans="8:20">
      <c r="H1075" s="139">
        <v>41684</v>
      </c>
      <c r="I1075" s="98">
        <v>4725</v>
      </c>
      <c r="J1075" s="98">
        <v>1341</v>
      </c>
      <c r="K1075" s="98">
        <v>3715</v>
      </c>
      <c r="L1075" s="98">
        <v>450.8</v>
      </c>
      <c r="M1075" s="98">
        <v>2138</v>
      </c>
      <c r="N1075" s="98">
        <v>445</v>
      </c>
      <c r="O1075" s="98">
        <v>0</v>
      </c>
      <c r="P1075" s="98">
        <v>597.5</v>
      </c>
      <c r="Q1075" s="98">
        <v>19760</v>
      </c>
      <c r="R1075" s="98">
        <v>87.55</v>
      </c>
      <c r="S1075" s="98">
        <v>0</v>
      </c>
      <c r="T1075" s="98">
        <v>15.59</v>
      </c>
    </row>
    <row r="1076" spans="8:20">
      <c r="H1076" s="139">
        <v>41687</v>
      </c>
      <c r="I1076" s="98">
        <v>4767</v>
      </c>
      <c r="J1076" s="98">
        <v>0</v>
      </c>
      <c r="K1076" s="98">
        <v>3718</v>
      </c>
      <c r="L1076" s="98">
        <v>0</v>
      </c>
      <c r="M1076" s="98">
        <v>2081</v>
      </c>
      <c r="N1076" s="98">
        <v>0</v>
      </c>
      <c r="O1076" s="98">
        <v>0</v>
      </c>
      <c r="P1076" s="98">
        <v>0</v>
      </c>
      <c r="Q1076" s="98">
        <v>19845</v>
      </c>
      <c r="R1076" s="98">
        <v>0</v>
      </c>
      <c r="S1076" s="98">
        <v>4510</v>
      </c>
      <c r="T1076" s="98">
        <v>0</v>
      </c>
    </row>
    <row r="1077" spans="8:20">
      <c r="H1077" s="139">
        <v>41688</v>
      </c>
      <c r="I1077" s="98">
        <v>4814</v>
      </c>
      <c r="J1077" s="98">
        <v>1362.5</v>
      </c>
      <c r="K1077" s="98">
        <v>3714</v>
      </c>
      <c r="L1077" s="98">
        <v>458.5</v>
      </c>
      <c r="M1077" s="98">
        <v>2107</v>
      </c>
      <c r="N1077" s="98">
        <v>449.5</v>
      </c>
      <c r="O1077" s="98">
        <v>0</v>
      </c>
      <c r="P1077" s="98">
        <v>607.5</v>
      </c>
      <c r="Q1077" s="98">
        <v>0</v>
      </c>
      <c r="R1077" s="98">
        <v>87.91</v>
      </c>
      <c r="S1077" s="98">
        <v>4485</v>
      </c>
      <c r="T1077" s="98">
        <v>16.22</v>
      </c>
    </row>
    <row r="1078" spans="8:20">
      <c r="H1078" s="139">
        <v>41689</v>
      </c>
      <c r="I1078" s="98">
        <v>4643</v>
      </c>
      <c r="J1078" s="98">
        <v>1354</v>
      </c>
      <c r="K1078" s="98">
        <v>3714</v>
      </c>
      <c r="L1078" s="98">
        <v>453</v>
      </c>
      <c r="M1078" s="98">
        <v>2098</v>
      </c>
      <c r="N1078" s="98">
        <v>454.75</v>
      </c>
      <c r="O1078" s="98">
        <v>0</v>
      </c>
      <c r="P1078" s="98">
        <v>620.25</v>
      </c>
      <c r="Q1078" s="98">
        <v>19790</v>
      </c>
      <c r="R1078" s="98">
        <v>86.97</v>
      </c>
      <c r="S1078" s="98">
        <v>4545</v>
      </c>
      <c r="T1078" s="98">
        <v>16.38</v>
      </c>
    </row>
    <row r="1079" spans="8:20">
      <c r="H1079" s="139">
        <v>41690</v>
      </c>
      <c r="I1079" s="98">
        <v>4701</v>
      </c>
      <c r="J1079" s="98">
        <v>1358.5</v>
      </c>
      <c r="K1079" s="98">
        <v>3705</v>
      </c>
      <c r="L1079" s="98">
        <v>451</v>
      </c>
      <c r="M1079" s="98">
        <v>2098</v>
      </c>
      <c r="N1079" s="98">
        <v>456.25</v>
      </c>
      <c r="O1079" s="98">
        <v>0</v>
      </c>
      <c r="P1079" s="98">
        <v>618.5</v>
      </c>
      <c r="Q1079" s="98">
        <v>0</v>
      </c>
      <c r="R1079" s="98">
        <v>86.37</v>
      </c>
      <c r="S1079" s="98">
        <v>4512</v>
      </c>
      <c r="T1079" s="98">
        <v>16.32</v>
      </c>
    </row>
    <row r="1080" spans="8:20">
      <c r="H1080" s="139">
        <v>41691</v>
      </c>
      <c r="I1080" s="98">
        <v>4756</v>
      </c>
      <c r="J1080" s="98">
        <v>1372</v>
      </c>
      <c r="K1080" s="98">
        <v>3696</v>
      </c>
      <c r="L1080" s="98">
        <v>455.8</v>
      </c>
      <c r="M1080" s="98">
        <v>2092</v>
      </c>
      <c r="N1080" s="98">
        <v>452.25</v>
      </c>
      <c r="O1080" s="98">
        <v>0</v>
      </c>
      <c r="P1080" s="98">
        <v>610</v>
      </c>
      <c r="Q1080" s="98">
        <v>0</v>
      </c>
      <c r="R1080" s="98">
        <v>87.09</v>
      </c>
      <c r="S1080" s="98">
        <v>4554</v>
      </c>
      <c r="T1080" s="98">
        <v>16.760000000000002</v>
      </c>
    </row>
    <row r="1081" spans="8:20">
      <c r="H1081" s="139">
        <v>41694</v>
      </c>
      <c r="I1081" s="98">
        <v>4849</v>
      </c>
      <c r="J1081" s="98">
        <v>1385.5</v>
      </c>
      <c r="K1081" s="98">
        <v>3673</v>
      </c>
      <c r="L1081" s="98">
        <v>465.5</v>
      </c>
      <c r="M1081" s="98">
        <v>2088</v>
      </c>
      <c r="N1081" s="98">
        <v>452</v>
      </c>
      <c r="O1081" s="98">
        <v>0</v>
      </c>
      <c r="P1081" s="98">
        <v>618.25</v>
      </c>
      <c r="Q1081" s="98">
        <v>0</v>
      </c>
      <c r="R1081" s="98">
        <v>89.3</v>
      </c>
      <c r="S1081" s="98">
        <v>4600</v>
      </c>
      <c r="T1081" s="98">
        <v>17.43</v>
      </c>
    </row>
    <row r="1082" spans="8:20">
      <c r="H1082" s="139">
        <v>41695</v>
      </c>
      <c r="I1082" s="98">
        <v>4860</v>
      </c>
      <c r="J1082" s="98">
        <v>1398</v>
      </c>
      <c r="K1082" s="98">
        <v>3620</v>
      </c>
      <c r="L1082" s="98">
        <v>471</v>
      </c>
      <c r="M1082" s="98">
        <v>2074</v>
      </c>
      <c r="N1082" s="98">
        <v>455</v>
      </c>
      <c r="O1082" s="98">
        <v>0</v>
      </c>
      <c r="P1082" s="98">
        <v>614</v>
      </c>
      <c r="Q1082" s="98">
        <v>19730</v>
      </c>
      <c r="R1082" s="98">
        <v>87.35</v>
      </c>
      <c r="S1082" s="98">
        <v>4615</v>
      </c>
      <c r="T1082" s="98">
        <v>17.36</v>
      </c>
    </row>
    <row r="1083" spans="8:20">
      <c r="H1083" s="139">
        <v>41696</v>
      </c>
      <c r="I1083" s="98">
        <v>4850</v>
      </c>
      <c r="J1083" s="98">
        <v>1406</v>
      </c>
      <c r="K1083" s="98">
        <v>3581</v>
      </c>
      <c r="L1083" s="98">
        <v>469.5</v>
      </c>
      <c r="M1083" s="98">
        <v>2070</v>
      </c>
      <c r="N1083" s="98">
        <v>452</v>
      </c>
      <c r="O1083" s="98">
        <v>0</v>
      </c>
      <c r="P1083" s="98">
        <v>599.25</v>
      </c>
      <c r="Q1083" s="98">
        <v>0</v>
      </c>
      <c r="R1083" s="98">
        <v>86.37</v>
      </c>
      <c r="S1083" s="98">
        <v>4530</v>
      </c>
      <c r="T1083" s="98">
        <v>17.350000000000001</v>
      </c>
    </row>
    <row r="1084" spans="8:20">
      <c r="H1084" s="139">
        <v>41697</v>
      </c>
      <c r="I1084" s="98">
        <v>4938</v>
      </c>
      <c r="J1084" s="98">
        <v>1391</v>
      </c>
      <c r="K1084" s="98">
        <v>3537</v>
      </c>
      <c r="L1084" s="98">
        <v>464.2</v>
      </c>
      <c r="M1084" s="98">
        <v>2094</v>
      </c>
      <c r="N1084" s="98">
        <v>447.5</v>
      </c>
      <c r="O1084" s="98">
        <v>0</v>
      </c>
      <c r="P1084" s="98">
        <v>583</v>
      </c>
      <c r="Q1084" s="98">
        <v>0</v>
      </c>
      <c r="R1084" s="98">
        <v>87.81</v>
      </c>
      <c r="S1084" s="98">
        <v>4550</v>
      </c>
      <c r="T1084" s="98">
        <v>17.45</v>
      </c>
    </row>
    <row r="1085" spans="8:20">
      <c r="H1085" s="139">
        <v>41698</v>
      </c>
      <c r="I1085" s="98">
        <v>4891</v>
      </c>
      <c r="J1085" s="98">
        <v>1413</v>
      </c>
      <c r="K1085" s="98">
        <v>3530</v>
      </c>
      <c r="L1085" s="98">
        <v>468.5</v>
      </c>
      <c r="M1085" s="98">
        <v>2077</v>
      </c>
      <c r="N1085" s="98">
        <v>458</v>
      </c>
      <c r="O1085" s="98">
        <v>0</v>
      </c>
      <c r="P1085" s="98">
        <v>597.25</v>
      </c>
      <c r="Q1085" s="98">
        <v>0</v>
      </c>
      <c r="R1085" s="98">
        <v>87.14</v>
      </c>
      <c r="S1085" s="98">
        <v>4435</v>
      </c>
      <c r="T1085" s="98">
        <v>16.62</v>
      </c>
    </row>
    <row r="1086" spans="8:20">
      <c r="H1086" s="139">
        <v>41701</v>
      </c>
      <c r="I1086" s="98">
        <v>4891</v>
      </c>
      <c r="J1086" s="98">
        <v>1409.75</v>
      </c>
      <c r="K1086" s="98">
        <v>3490</v>
      </c>
      <c r="L1086" s="98">
        <v>462.4</v>
      </c>
      <c r="M1086" s="98">
        <v>2081</v>
      </c>
      <c r="N1086" s="98">
        <v>465.25</v>
      </c>
      <c r="O1086" s="98">
        <v>0</v>
      </c>
      <c r="P1086" s="98">
        <v>629.25</v>
      </c>
      <c r="Q1086" s="98">
        <v>0</v>
      </c>
      <c r="R1086" s="98">
        <v>88.33</v>
      </c>
      <c r="S1086" s="98">
        <v>4400</v>
      </c>
      <c r="T1086" s="98">
        <v>17.82</v>
      </c>
    </row>
    <row r="1087" spans="8:20">
      <c r="H1087" s="139">
        <v>41702</v>
      </c>
      <c r="I1087" s="98">
        <v>4891</v>
      </c>
      <c r="J1087" s="98">
        <v>1417</v>
      </c>
      <c r="K1087" s="98">
        <v>3599</v>
      </c>
      <c r="L1087" s="98">
        <v>460</v>
      </c>
      <c r="M1087" s="98">
        <v>2066</v>
      </c>
      <c r="N1087" s="98">
        <v>476.75</v>
      </c>
      <c r="O1087" s="98">
        <v>0</v>
      </c>
      <c r="P1087" s="98">
        <v>640</v>
      </c>
      <c r="Q1087" s="98">
        <v>0</v>
      </c>
      <c r="R1087" s="98">
        <v>89.22</v>
      </c>
      <c r="S1087" s="98">
        <v>0</v>
      </c>
      <c r="T1087" s="98">
        <v>17.75</v>
      </c>
    </row>
    <row r="1088" spans="8:20">
      <c r="H1088" s="139">
        <v>41703</v>
      </c>
      <c r="I1088" s="98">
        <v>4891</v>
      </c>
      <c r="J1088" s="98">
        <v>1414</v>
      </c>
      <c r="K1088" s="98">
        <v>3533</v>
      </c>
      <c r="L1088" s="98">
        <v>458</v>
      </c>
      <c r="M1088" s="98">
        <v>2066</v>
      </c>
      <c r="N1088" s="98">
        <v>476</v>
      </c>
      <c r="O1088" s="98">
        <v>0</v>
      </c>
      <c r="P1088" s="98">
        <v>636.25</v>
      </c>
      <c r="Q1088" s="98">
        <v>0</v>
      </c>
      <c r="R1088" s="98">
        <v>88.61</v>
      </c>
      <c r="S1088" s="98">
        <v>0</v>
      </c>
      <c r="T1088" s="98">
        <v>18.27</v>
      </c>
    </row>
    <row r="1089" spans="8:20">
      <c r="H1089" s="139">
        <v>41704</v>
      </c>
      <c r="I1089" s="98">
        <v>4891</v>
      </c>
      <c r="J1089" s="98">
        <v>1435</v>
      </c>
      <c r="K1089" s="98">
        <v>3533</v>
      </c>
      <c r="L1089" s="98">
        <v>461</v>
      </c>
      <c r="M1089" s="98">
        <v>2066</v>
      </c>
      <c r="N1089" s="98">
        <v>486</v>
      </c>
      <c r="O1089" s="98">
        <v>0</v>
      </c>
      <c r="P1089" s="98">
        <v>643.5</v>
      </c>
      <c r="Q1089" s="98">
        <v>0</v>
      </c>
      <c r="R1089" s="98">
        <v>91.61</v>
      </c>
      <c r="S1089" s="98">
        <v>4650</v>
      </c>
      <c r="T1089" s="98">
        <v>18.329999999999998</v>
      </c>
    </row>
    <row r="1090" spans="8:20">
      <c r="H1090" s="139">
        <v>41705</v>
      </c>
      <c r="I1090" s="98">
        <v>4891</v>
      </c>
      <c r="J1090" s="98">
        <v>1447</v>
      </c>
      <c r="K1090" s="98">
        <v>3509</v>
      </c>
      <c r="L1090" s="98">
        <v>463.5</v>
      </c>
      <c r="M1090" s="98">
        <v>2060</v>
      </c>
      <c r="N1090" s="98">
        <v>479.5</v>
      </c>
      <c r="O1090" s="98">
        <v>0</v>
      </c>
      <c r="P1090" s="98">
        <v>653.25</v>
      </c>
      <c r="Q1090" s="98">
        <v>0</v>
      </c>
      <c r="R1090" s="98">
        <v>91.27</v>
      </c>
      <c r="S1090" s="98">
        <v>4700</v>
      </c>
      <c r="T1090" s="98">
        <v>17.940000000000001</v>
      </c>
    </row>
    <row r="1091" spans="8:20">
      <c r="H1091" s="139">
        <v>41708</v>
      </c>
      <c r="I1091" s="98">
        <v>4891</v>
      </c>
      <c r="J1091" s="98">
        <v>1421</v>
      </c>
      <c r="K1091" s="98">
        <v>3500</v>
      </c>
      <c r="L1091" s="98">
        <v>461.8</v>
      </c>
      <c r="M1091" s="98">
        <v>2060</v>
      </c>
      <c r="N1091" s="98">
        <v>473</v>
      </c>
      <c r="O1091" s="98">
        <v>0</v>
      </c>
      <c r="P1091" s="98">
        <v>643.25</v>
      </c>
      <c r="Q1091" s="98">
        <v>0</v>
      </c>
      <c r="R1091" s="98">
        <v>91.56</v>
      </c>
      <c r="S1091" s="98">
        <v>0</v>
      </c>
      <c r="T1091" s="98">
        <v>18.190000000000001</v>
      </c>
    </row>
    <row r="1092" spans="8:20">
      <c r="H1092" s="139">
        <v>41709</v>
      </c>
      <c r="I1092" s="98">
        <v>4891</v>
      </c>
      <c r="J1092" s="98">
        <v>1413.75</v>
      </c>
      <c r="K1092" s="98">
        <v>3500</v>
      </c>
      <c r="L1092" s="98">
        <v>451.8</v>
      </c>
      <c r="M1092" s="98">
        <v>2060</v>
      </c>
      <c r="N1092" s="98">
        <v>479.25</v>
      </c>
      <c r="O1092" s="98">
        <v>0</v>
      </c>
      <c r="P1092" s="98">
        <v>671.75</v>
      </c>
      <c r="Q1092" s="98">
        <v>0</v>
      </c>
      <c r="R1092" s="98">
        <v>91.65</v>
      </c>
      <c r="S1092" s="98">
        <v>4710</v>
      </c>
      <c r="T1092" s="98">
        <v>17.98</v>
      </c>
    </row>
    <row r="1093" spans="8:20">
      <c r="H1093" s="139">
        <v>41710</v>
      </c>
      <c r="I1093" s="98">
        <v>4891</v>
      </c>
      <c r="J1093" s="98">
        <v>1382</v>
      </c>
      <c r="K1093" s="98">
        <v>3480</v>
      </c>
      <c r="L1093" s="98">
        <v>447.1</v>
      </c>
      <c r="M1093" s="98">
        <v>2060</v>
      </c>
      <c r="N1093" s="98">
        <v>484.25</v>
      </c>
      <c r="O1093" s="98">
        <v>0</v>
      </c>
      <c r="P1093" s="98">
        <v>685</v>
      </c>
      <c r="Q1093" s="98">
        <v>0</v>
      </c>
      <c r="R1093" s="98">
        <v>92.2</v>
      </c>
      <c r="S1093" s="98">
        <v>4720</v>
      </c>
      <c r="T1093" s="98">
        <v>17.63</v>
      </c>
    </row>
    <row r="1094" spans="8:20">
      <c r="H1094" s="139">
        <v>41711</v>
      </c>
      <c r="I1094" s="98">
        <v>4891</v>
      </c>
      <c r="J1094" s="98">
        <v>1390</v>
      </c>
      <c r="K1094" s="98">
        <v>3426</v>
      </c>
      <c r="L1094" s="98">
        <v>451.4</v>
      </c>
      <c r="M1094" s="98">
        <v>2060</v>
      </c>
      <c r="N1094" s="98">
        <v>483.25</v>
      </c>
      <c r="O1094" s="98">
        <v>0</v>
      </c>
      <c r="P1094" s="98">
        <v>686</v>
      </c>
      <c r="Q1094" s="98">
        <v>0</v>
      </c>
      <c r="R1094" s="98">
        <v>91.68</v>
      </c>
      <c r="S1094" s="98">
        <v>4670</v>
      </c>
      <c r="T1094" s="98">
        <v>17.73</v>
      </c>
    </row>
    <row r="1095" spans="8:20">
      <c r="H1095" s="139">
        <v>41712</v>
      </c>
      <c r="I1095" s="98">
        <v>4891</v>
      </c>
      <c r="J1095" s="98">
        <v>1385</v>
      </c>
      <c r="K1095" s="98">
        <v>3494</v>
      </c>
      <c r="L1095" s="98">
        <v>452.9</v>
      </c>
      <c r="M1095" s="98">
        <v>2060</v>
      </c>
      <c r="N1095" s="98">
        <v>480.75</v>
      </c>
      <c r="O1095" s="98">
        <v>0</v>
      </c>
      <c r="P1095" s="98">
        <v>696.25</v>
      </c>
      <c r="Q1095" s="98">
        <v>0</v>
      </c>
      <c r="R1095" s="98">
        <v>92.19</v>
      </c>
      <c r="S1095" s="98">
        <v>0</v>
      </c>
      <c r="T1095" s="98">
        <v>17.28</v>
      </c>
    </row>
    <row r="1096" spans="8:20">
      <c r="H1096" s="139">
        <v>41715</v>
      </c>
      <c r="I1096" s="98">
        <v>4740</v>
      </c>
      <c r="J1096" s="98">
        <v>1392</v>
      </c>
      <c r="K1096" s="98">
        <v>3180</v>
      </c>
      <c r="L1096" s="98">
        <v>447.1</v>
      </c>
      <c r="M1096" s="98">
        <v>2374</v>
      </c>
      <c r="N1096" s="98">
        <v>477.75</v>
      </c>
      <c r="O1096" s="98">
        <v>0</v>
      </c>
      <c r="P1096" s="98">
        <v>675.5</v>
      </c>
      <c r="Q1096" s="98">
        <v>18960</v>
      </c>
      <c r="R1096" s="98">
        <v>92.03</v>
      </c>
      <c r="S1096" s="98">
        <v>4632</v>
      </c>
      <c r="T1096" s="98">
        <v>17.07</v>
      </c>
    </row>
    <row r="1097" spans="8:20">
      <c r="H1097" s="139">
        <v>41716</v>
      </c>
      <c r="I1097" s="98">
        <v>4740</v>
      </c>
      <c r="J1097" s="98">
        <v>1417</v>
      </c>
      <c r="K1097" s="98">
        <v>3199</v>
      </c>
      <c r="L1097" s="98">
        <v>455.8</v>
      </c>
      <c r="M1097" s="98">
        <v>2375</v>
      </c>
      <c r="N1097" s="98">
        <v>486.5</v>
      </c>
      <c r="O1097" s="98">
        <v>0</v>
      </c>
      <c r="P1097" s="98">
        <v>692.5</v>
      </c>
      <c r="Q1097" s="98">
        <v>18985</v>
      </c>
      <c r="R1097" s="98">
        <v>92.93</v>
      </c>
      <c r="S1097" s="98">
        <v>4622</v>
      </c>
      <c r="T1097" s="98">
        <v>17.16</v>
      </c>
    </row>
    <row r="1098" spans="8:20">
      <c r="H1098" s="139">
        <v>41717</v>
      </c>
      <c r="I1098" s="98">
        <v>4741</v>
      </c>
      <c r="J1098" s="98">
        <v>1431.5</v>
      </c>
      <c r="K1098" s="98">
        <v>3262</v>
      </c>
      <c r="L1098" s="98">
        <v>462.3</v>
      </c>
      <c r="M1098" s="98">
        <v>2373</v>
      </c>
      <c r="N1098" s="98">
        <v>487.25</v>
      </c>
      <c r="O1098" s="98">
        <v>0</v>
      </c>
      <c r="P1098" s="98">
        <v>715</v>
      </c>
      <c r="Q1098" s="98">
        <v>18970</v>
      </c>
      <c r="R1098" s="98">
        <v>92.62</v>
      </c>
      <c r="S1098" s="98">
        <v>4652</v>
      </c>
      <c r="T1098" s="98">
        <v>17.36</v>
      </c>
    </row>
    <row r="1099" spans="8:20">
      <c r="H1099" s="139">
        <v>41718</v>
      </c>
      <c r="I1099" s="98">
        <v>4733</v>
      </c>
      <c r="J1099" s="98">
        <v>1434</v>
      </c>
      <c r="K1099" s="98">
        <v>3311</v>
      </c>
      <c r="L1099" s="98">
        <v>467</v>
      </c>
      <c r="M1099" s="98">
        <v>2367</v>
      </c>
      <c r="N1099" s="98">
        <v>478.75</v>
      </c>
      <c r="O1099" s="98">
        <v>0</v>
      </c>
      <c r="P1099" s="98">
        <v>706.5</v>
      </c>
      <c r="Q1099" s="98">
        <v>18965</v>
      </c>
      <c r="R1099" s="98">
        <v>92.18</v>
      </c>
      <c r="S1099" s="98">
        <v>4622</v>
      </c>
      <c r="T1099" s="98">
        <v>17.04</v>
      </c>
    </row>
    <row r="1100" spans="8:20">
      <c r="H1100" s="139">
        <v>41719</v>
      </c>
      <c r="I1100" s="98">
        <v>4740</v>
      </c>
      <c r="J1100" s="98">
        <v>1409</v>
      </c>
      <c r="K1100" s="98">
        <v>3293</v>
      </c>
      <c r="L1100" s="98">
        <v>455.5</v>
      </c>
      <c r="M1100" s="98">
        <v>2369</v>
      </c>
      <c r="N1100" s="98">
        <v>477.5</v>
      </c>
      <c r="O1100" s="98">
        <v>0</v>
      </c>
      <c r="P1100" s="98">
        <v>691</v>
      </c>
      <c r="Q1100" s="98">
        <v>18920</v>
      </c>
      <c r="R1100" s="98">
        <v>93.31</v>
      </c>
      <c r="S1100" s="98">
        <v>4619</v>
      </c>
      <c r="T1100" s="98">
        <v>16.86</v>
      </c>
    </row>
    <row r="1101" spans="8:20">
      <c r="H1101" s="139">
        <v>41722</v>
      </c>
      <c r="I1101" s="98">
        <v>4736</v>
      </c>
      <c r="J1101" s="98">
        <v>1425.5</v>
      </c>
      <c r="K1101" s="98">
        <v>3272</v>
      </c>
      <c r="L1101" s="98">
        <v>462.5</v>
      </c>
      <c r="M1101" s="98">
        <v>2373</v>
      </c>
      <c r="N1101" s="98">
        <v>490.5</v>
      </c>
      <c r="O1101" s="98">
        <v>0</v>
      </c>
      <c r="P1101" s="98">
        <v>713.25</v>
      </c>
      <c r="Q1101" s="98">
        <v>18820</v>
      </c>
      <c r="R1101" s="98">
        <v>90.63</v>
      </c>
      <c r="S1101" s="98">
        <v>4559</v>
      </c>
      <c r="T1101" s="98">
        <v>16.8</v>
      </c>
    </row>
    <row r="1102" spans="8:20">
      <c r="H1102" s="139">
        <v>41723</v>
      </c>
      <c r="I1102" s="98">
        <v>4739</v>
      </c>
      <c r="J1102" s="98">
        <v>1427.5</v>
      </c>
      <c r="K1102" s="98">
        <v>3311</v>
      </c>
      <c r="L1102" s="98">
        <v>463</v>
      </c>
      <c r="M1102" s="98">
        <v>2368</v>
      </c>
      <c r="N1102" s="98">
        <v>486.5</v>
      </c>
      <c r="O1102" s="98">
        <v>0</v>
      </c>
      <c r="P1102" s="98">
        <v>709</v>
      </c>
      <c r="Q1102" s="98">
        <v>18720</v>
      </c>
      <c r="R1102" s="98">
        <v>94.11</v>
      </c>
      <c r="S1102" s="98">
        <v>4564</v>
      </c>
      <c r="T1102" s="98">
        <v>16.98</v>
      </c>
    </row>
    <row r="1103" spans="8:20">
      <c r="H1103" s="139">
        <v>41724</v>
      </c>
      <c r="I1103" s="98">
        <v>4735</v>
      </c>
      <c r="J1103" s="98">
        <v>1439</v>
      </c>
      <c r="K1103" s="98">
        <v>3318</v>
      </c>
      <c r="L1103" s="98">
        <v>468.5</v>
      </c>
      <c r="M1103" s="98">
        <v>2370</v>
      </c>
      <c r="N1103" s="98">
        <v>485.25</v>
      </c>
      <c r="O1103" s="98">
        <v>0</v>
      </c>
      <c r="P1103" s="98">
        <v>697</v>
      </c>
      <c r="Q1103" s="98">
        <v>18700</v>
      </c>
      <c r="R1103" s="98">
        <v>91.66</v>
      </c>
      <c r="S1103" s="98">
        <v>4562</v>
      </c>
      <c r="T1103" s="98">
        <v>17.399999999999999</v>
      </c>
    </row>
    <row r="1104" spans="8:20">
      <c r="H1104" s="139">
        <v>41725</v>
      </c>
      <c r="I1104" s="98">
        <v>4735</v>
      </c>
      <c r="J1104" s="98">
        <v>1437</v>
      </c>
      <c r="K1104" s="98">
        <v>3316</v>
      </c>
      <c r="L1104" s="98">
        <v>470.5</v>
      </c>
      <c r="M1104" s="98">
        <v>2372</v>
      </c>
      <c r="N1104" s="98">
        <v>491.5</v>
      </c>
      <c r="O1104" s="98">
        <v>0</v>
      </c>
      <c r="P1104" s="98">
        <v>710.5</v>
      </c>
      <c r="Q1104" s="98">
        <v>18550</v>
      </c>
      <c r="R1104" s="98">
        <v>92.56</v>
      </c>
      <c r="S1104" s="98">
        <v>4746</v>
      </c>
      <c r="T1104" s="98">
        <v>17.850000000000001</v>
      </c>
    </row>
    <row r="1105" spans="8:20">
      <c r="H1105" s="139">
        <v>41726</v>
      </c>
      <c r="I1105" s="98">
        <v>4740</v>
      </c>
      <c r="J1105" s="98">
        <v>1435</v>
      </c>
      <c r="K1105" s="98">
        <v>3336</v>
      </c>
      <c r="L1105" s="98">
        <v>469</v>
      </c>
      <c r="M1105" s="98">
        <v>2373</v>
      </c>
      <c r="N1105" s="98">
        <v>490</v>
      </c>
      <c r="O1105" s="98">
        <v>0</v>
      </c>
      <c r="P1105" s="98">
        <v>696</v>
      </c>
      <c r="Q1105" s="98">
        <v>18535</v>
      </c>
      <c r="R1105" s="98">
        <v>93.74</v>
      </c>
      <c r="S1105" s="98">
        <v>4815</v>
      </c>
      <c r="T1105" s="98">
        <v>17.97</v>
      </c>
    </row>
    <row r="1106" spans="8:20">
      <c r="H1106" s="139">
        <v>41729</v>
      </c>
      <c r="I1106" s="98">
        <v>4736</v>
      </c>
      <c r="J1106" s="98">
        <v>1462</v>
      </c>
      <c r="K1106" s="98">
        <v>3367</v>
      </c>
      <c r="L1106" s="98">
        <v>479.3</v>
      </c>
      <c r="M1106" s="98">
        <v>2369</v>
      </c>
      <c r="N1106" s="98">
        <v>501.75</v>
      </c>
      <c r="O1106" s="98">
        <v>0</v>
      </c>
      <c r="P1106" s="98">
        <v>697.5</v>
      </c>
      <c r="Q1106" s="98">
        <v>18300</v>
      </c>
      <c r="R1106" s="98">
        <v>93.52</v>
      </c>
      <c r="S1106" s="98">
        <v>4773</v>
      </c>
      <c r="T1106" s="98">
        <v>17.77</v>
      </c>
    </row>
    <row r="1107" spans="8:20">
      <c r="H1107" s="139">
        <v>41730</v>
      </c>
      <c r="I1107" s="98">
        <v>4753</v>
      </c>
      <c r="J1107" s="98">
        <v>1483.5</v>
      </c>
      <c r="K1107" s="98">
        <v>3463</v>
      </c>
      <c r="L1107" s="98">
        <v>482.5</v>
      </c>
      <c r="M1107" s="98">
        <v>2361</v>
      </c>
      <c r="N1107" s="98">
        <v>507.5</v>
      </c>
      <c r="O1107" s="98">
        <v>0</v>
      </c>
      <c r="P1107" s="98">
        <v>686</v>
      </c>
      <c r="Q1107" s="98">
        <v>18365</v>
      </c>
      <c r="R1107" s="98">
        <v>92.07</v>
      </c>
      <c r="S1107" s="98">
        <v>4825</v>
      </c>
      <c r="T1107" s="98">
        <v>17.079999999999998</v>
      </c>
    </row>
    <row r="1108" spans="8:20">
      <c r="H1108" s="139">
        <v>41731</v>
      </c>
      <c r="I1108" s="98">
        <v>4741</v>
      </c>
      <c r="J1108" s="98">
        <v>1460.5</v>
      </c>
      <c r="K1108" s="98">
        <v>3495</v>
      </c>
      <c r="L1108" s="98">
        <v>476</v>
      </c>
      <c r="M1108" s="98">
        <v>2349</v>
      </c>
      <c r="N1108" s="98">
        <v>496</v>
      </c>
      <c r="O1108" s="98">
        <v>0</v>
      </c>
      <c r="P1108" s="98">
        <v>669</v>
      </c>
      <c r="Q1108" s="98">
        <v>18220</v>
      </c>
      <c r="R1108" s="98">
        <v>91.51</v>
      </c>
      <c r="S1108" s="98">
        <v>4698</v>
      </c>
      <c r="T1108" s="98">
        <v>17.02</v>
      </c>
    </row>
    <row r="1109" spans="8:20">
      <c r="H1109" s="139">
        <v>41732</v>
      </c>
      <c r="I1109" s="98">
        <v>4744</v>
      </c>
      <c r="J1109" s="98">
        <v>1473.5</v>
      </c>
      <c r="K1109" s="98">
        <v>3466</v>
      </c>
      <c r="L1109" s="98">
        <v>479.5</v>
      </c>
      <c r="M1109" s="98">
        <v>2362</v>
      </c>
      <c r="N1109" s="98">
        <v>500</v>
      </c>
      <c r="O1109" s="98">
        <v>0</v>
      </c>
      <c r="P1109" s="98">
        <v>675.5</v>
      </c>
      <c r="Q1109" s="98">
        <v>18190</v>
      </c>
      <c r="R1109" s="98">
        <v>90.98</v>
      </c>
      <c r="S1109" s="98">
        <v>4724</v>
      </c>
      <c r="T1109" s="98">
        <v>17.190000000000001</v>
      </c>
    </row>
    <row r="1110" spans="8:20">
      <c r="H1110" s="139">
        <v>41733</v>
      </c>
      <c r="I1110" s="98">
        <v>4745</v>
      </c>
      <c r="J1110" s="98">
        <v>1470</v>
      </c>
      <c r="K1110" s="98">
        <v>3489</v>
      </c>
      <c r="L1110" s="98">
        <v>477.5</v>
      </c>
      <c r="M1110" s="98">
        <v>2363</v>
      </c>
      <c r="N1110" s="98">
        <v>501.25</v>
      </c>
      <c r="O1110" s="98">
        <v>0</v>
      </c>
      <c r="P1110" s="98">
        <v>670.5</v>
      </c>
      <c r="Q1110" s="98">
        <v>18295</v>
      </c>
      <c r="R1110" s="98">
        <v>92.4</v>
      </c>
      <c r="S1110" s="98">
        <v>4716</v>
      </c>
      <c r="T1110" s="98">
        <v>17.28</v>
      </c>
    </row>
    <row r="1111" spans="8:20">
      <c r="H1111" s="139">
        <v>41736</v>
      </c>
      <c r="I1111" s="98">
        <v>0</v>
      </c>
      <c r="J1111" s="98">
        <v>1462.5</v>
      </c>
      <c r="K1111" s="98">
        <v>0</v>
      </c>
      <c r="L1111" s="98">
        <v>474.1</v>
      </c>
      <c r="M1111" s="98">
        <v>0</v>
      </c>
      <c r="N1111" s="98">
        <v>498.5</v>
      </c>
      <c r="O1111" s="98">
        <v>0</v>
      </c>
      <c r="P1111" s="98">
        <v>676.5</v>
      </c>
      <c r="Q1111" s="98">
        <v>0</v>
      </c>
      <c r="R1111" s="98">
        <v>90.62</v>
      </c>
      <c r="S1111" s="98">
        <v>0</v>
      </c>
      <c r="T1111" s="98">
        <v>16.899999999999999</v>
      </c>
    </row>
    <row r="1112" spans="8:20">
      <c r="H1112" s="139">
        <v>41737</v>
      </c>
      <c r="I1112" s="98">
        <v>4749</v>
      </c>
      <c r="J1112" s="98">
        <v>1481.5</v>
      </c>
      <c r="K1112" s="98">
        <v>3474</v>
      </c>
      <c r="L1112" s="98">
        <v>478</v>
      </c>
      <c r="M1112" s="98">
        <v>2357</v>
      </c>
      <c r="N1112" s="98">
        <v>506.75</v>
      </c>
      <c r="O1112" s="98">
        <v>0</v>
      </c>
      <c r="P1112" s="98">
        <v>681</v>
      </c>
      <c r="Q1112" s="98">
        <v>18225</v>
      </c>
      <c r="R1112" s="98">
        <v>91.79</v>
      </c>
      <c r="S1112" s="98">
        <v>4690</v>
      </c>
      <c r="T1112" s="98">
        <v>17.170000000000002</v>
      </c>
    </row>
    <row r="1113" spans="8:20">
      <c r="H1113" s="139">
        <v>41738</v>
      </c>
      <c r="I1113" s="98">
        <v>4737</v>
      </c>
      <c r="J1113" s="98">
        <v>1494</v>
      </c>
      <c r="K1113" s="98">
        <v>3493</v>
      </c>
      <c r="L1113" s="98">
        <v>481</v>
      </c>
      <c r="M1113" s="98">
        <v>2357</v>
      </c>
      <c r="N1113" s="98">
        <v>501.75</v>
      </c>
      <c r="O1113" s="98">
        <v>0</v>
      </c>
      <c r="P1113" s="98">
        <v>668</v>
      </c>
      <c r="Q1113" s="98">
        <v>18050</v>
      </c>
      <c r="R1113" s="98">
        <v>90.44</v>
      </c>
      <c r="S1113" s="98">
        <v>4734</v>
      </c>
      <c r="T1113" s="98">
        <v>17.05</v>
      </c>
    </row>
    <row r="1114" spans="8:20">
      <c r="H1114" s="139">
        <v>41739</v>
      </c>
      <c r="I1114" s="98">
        <v>4743</v>
      </c>
      <c r="J1114" s="98">
        <v>1480</v>
      </c>
      <c r="K1114" s="98">
        <v>3526</v>
      </c>
      <c r="L1114" s="98">
        <v>478.8</v>
      </c>
      <c r="M1114" s="98">
        <v>2355</v>
      </c>
      <c r="N1114" s="98">
        <v>501.5</v>
      </c>
      <c r="O1114" s="98">
        <v>0</v>
      </c>
      <c r="P1114" s="98">
        <v>662</v>
      </c>
      <c r="Q1114" s="98">
        <v>17415</v>
      </c>
      <c r="R1114" s="98">
        <v>89.02</v>
      </c>
      <c r="S1114" s="98">
        <v>4717</v>
      </c>
      <c r="T1114" s="98">
        <v>17.11</v>
      </c>
    </row>
    <row r="1115" spans="8:20">
      <c r="H1115" s="139">
        <v>41740</v>
      </c>
      <c r="I1115" s="98">
        <v>4747</v>
      </c>
      <c r="J1115" s="98">
        <v>1464.5</v>
      </c>
      <c r="K1115" s="98">
        <v>3551</v>
      </c>
      <c r="L1115" s="98">
        <v>472.4</v>
      </c>
      <c r="M1115" s="98">
        <v>2355</v>
      </c>
      <c r="N1115" s="98">
        <v>498</v>
      </c>
      <c r="O1115" s="98">
        <v>0</v>
      </c>
      <c r="P1115" s="98">
        <v>659.5</v>
      </c>
      <c r="Q1115" s="98">
        <v>17395</v>
      </c>
      <c r="R1115" s="98">
        <v>89.02</v>
      </c>
      <c r="S1115" s="98">
        <v>4713</v>
      </c>
      <c r="T1115" s="98">
        <v>16.82</v>
      </c>
    </row>
    <row r="1116" spans="8:20">
      <c r="H1116" s="139">
        <v>41743</v>
      </c>
      <c r="I1116" s="98">
        <v>4747</v>
      </c>
      <c r="J1116" s="98">
        <v>1476.5</v>
      </c>
      <c r="K1116" s="98">
        <v>3519</v>
      </c>
      <c r="L1116" s="98">
        <v>478.5</v>
      </c>
      <c r="M1116" s="98">
        <v>2386</v>
      </c>
      <c r="N1116" s="98">
        <v>503.25</v>
      </c>
      <c r="O1116" s="98">
        <v>0</v>
      </c>
      <c r="P1116" s="98">
        <v>678.25</v>
      </c>
      <c r="Q1116" s="98">
        <v>17250</v>
      </c>
      <c r="R1116" s="98">
        <v>90.91</v>
      </c>
      <c r="S1116" s="98">
        <v>4760</v>
      </c>
      <c r="T1116" s="98">
        <v>16.579999999999998</v>
      </c>
    </row>
    <row r="1117" spans="8:20">
      <c r="H1117" s="139">
        <v>41744</v>
      </c>
      <c r="I1117" s="98">
        <v>4755</v>
      </c>
      <c r="J1117" s="98">
        <v>1500.5</v>
      </c>
      <c r="K1117" s="98">
        <v>3518</v>
      </c>
      <c r="L1117" s="98">
        <v>487.5</v>
      </c>
      <c r="M1117" s="98">
        <v>2397</v>
      </c>
      <c r="N1117" s="98">
        <v>503.75</v>
      </c>
      <c r="O1117" s="98">
        <v>0</v>
      </c>
      <c r="P1117" s="98">
        <v>702</v>
      </c>
      <c r="Q1117" s="98">
        <v>17300</v>
      </c>
      <c r="R1117" s="98">
        <v>89.92</v>
      </c>
      <c r="S1117" s="98">
        <v>4719</v>
      </c>
      <c r="T1117" s="98">
        <v>16.59</v>
      </c>
    </row>
    <row r="1118" spans="8:20">
      <c r="H1118" s="139">
        <v>41745</v>
      </c>
      <c r="I1118" s="98">
        <v>4758</v>
      </c>
      <c r="J1118" s="98">
        <v>1518</v>
      </c>
      <c r="K1118" s="98">
        <v>3558</v>
      </c>
      <c r="L1118" s="98">
        <v>491.5</v>
      </c>
      <c r="M1118" s="98">
        <v>2384</v>
      </c>
      <c r="N1118" s="98">
        <v>497.75</v>
      </c>
      <c r="O1118" s="98">
        <v>0</v>
      </c>
      <c r="P1118" s="98">
        <v>690</v>
      </c>
      <c r="Q1118" s="98">
        <v>17285</v>
      </c>
      <c r="R1118" s="98">
        <v>91.04</v>
      </c>
      <c r="S1118" s="98">
        <v>4726</v>
      </c>
      <c r="T1118" s="98">
        <v>16.89</v>
      </c>
    </row>
    <row r="1119" spans="8:20">
      <c r="H1119" s="139">
        <v>41746</v>
      </c>
      <c r="I1119" s="98">
        <v>4762</v>
      </c>
      <c r="J1119" s="98">
        <v>1516</v>
      </c>
      <c r="K1119" s="98">
        <v>3611</v>
      </c>
      <c r="L1119" s="98">
        <v>489</v>
      </c>
      <c r="M1119" s="98">
        <v>2389</v>
      </c>
      <c r="N1119" s="98">
        <v>494</v>
      </c>
      <c r="O1119" s="98">
        <v>0</v>
      </c>
      <c r="P1119" s="98">
        <v>690</v>
      </c>
      <c r="Q1119" s="98">
        <v>17260</v>
      </c>
      <c r="R1119" s="98">
        <v>90.17</v>
      </c>
      <c r="S1119" s="98">
        <v>4711</v>
      </c>
      <c r="T1119" s="98">
        <v>16.68</v>
      </c>
    </row>
    <row r="1120" spans="8:20">
      <c r="H1120" s="139">
        <v>41747</v>
      </c>
      <c r="I1120" s="98">
        <v>4766</v>
      </c>
      <c r="J1120" s="98">
        <v>0</v>
      </c>
      <c r="K1120" s="98">
        <v>3651</v>
      </c>
      <c r="L1120" s="98">
        <v>0</v>
      </c>
      <c r="M1120" s="98">
        <v>2374</v>
      </c>
      <c r="N1120" s="98">
        <v>0</v>
      </c>
      <c r="O1120" s="98">
        <v>0</v>
      </c>
      <c r="P1120" s="98">
        <v>0</v>
      </c>
      <c r="Q1120" s="98">
        <v>17400</v>
      </c>
      <c r="R1120" s="98">
        <v>0</v>
      </c>
      <c r="S1120" s="98">
        <v>4733</v>
      </c>
      <c r="T1120" s="98">
        <v>0</v>
      </c>
    </row>
    <row r="1121" spans="8:20">
      <c r="H1121" s="139">
        <v>41750</v>
      </c>
      <c r="I1121" s="98">
        <v>4757</v>
      </c>
      <c r="J1121" s="98">
        <v>1498.5</v>
      </c>
      <c r="K1121" s="98">
        <v>3658</v>
      </c>
      <c r="L1121" s="98">
        <v>486</v>
      </c>
      <c r="M1121" s="98">
        <v>2375</v>
      </c>
      <c r="N1121" s="98">
        <v>488</v>
      </c>
      <c r="O1121" s="98">
        <v>0</v>
      </c>
      <c r="P1121" s="98">
        <v>669</v>
      </c>
      <c r="Q1121" s="98">
        <v>17395</v>
      </c>
      <c r="R1121" s="98">
        <v>89.69</v>
      </c>
      <c r="S1121" s="98">
        <v>4706</v>
      </c>
      <c r="T1121" s="98">
        <v>16.86</v>
      </c>
    </row>
    <row r="1122" spans="8:20">
      <c r="H1122" s="139">
        <v>41751</v>
      </c>
      <c r="I1122" s="98">
        <v>4757</v>
      </c>
      <c r="J1122" s="98">
        <v>1480</v>
      </c>
      <c r="K1122" s="98">
        <v>3729</v>
      </c>
      <c r="L1122" s="98">
        <v>480</v>
      </c>
      <c r="M1122" s="98">
        <v>2371</v>
      </c>
      <c r="N1122" s="98">
        <v>496</v>
      </c>
      <c r="O1122" s="98">
        <v>0</v>
      </c>
      <c r="P1122" s="98">
        <v>672.5</v>
      </c>
      <c r="Q1122" s="98">
        <v>17380</v>
      </c>
      <c r="R1122" s="98">
        <v>91.01</v>
      </c>
      <c r="S1122" s="98">
        <v>4703</v>
      </c>
      <c r="T1122" s="98">
        <v>17</v>
      </c>
    </row>
    <row r="1123" spans="8:20">
      <c r="H1123" s="139">
        <v>41752</v>
      </c>
      <c r="I1123" s="98">
        <v>4758</v>
      </c>
      <c r="J1123" s="98">
        <v>1469.5</v>
      </c>
      <c r="K1123" s="98">
        <v>3717</v>
      </c>
      <c r="L1123" s="98">
        <v>480.5</v>
      </c>
      <c r="M1123" s="98">
        <v>2363</v>
      </c>
      <c r="N1123" s="98">
        <v>503</v>
      </c>
      <c r="O1123" s="98">
        <v>0</v>
      </c>
      <c r="P1123" s="98">
        <v>678</v>
      </c>
      <c r="Q1123" s="98">
        <v>17400</v>
      </c>
      <c r="R1123" s="98">
        <v>92.9</v>
      </c>
      <c r="S1123" s="98">
        <v>4716</v>
      </c>
      <c r="T1123" s="98">
        <v>17.34</v>
      </c>
    </row>
    <row r="1124" spans="8:20">
      <c r="H1124" s="139">
        <v>41753</v>
      </c>
      <c r="I1124" s="98">
        <v>4757</v>
      </c>
      <c r="J1124" s="98">
        <v>1473</v>
      </c>
      <c r="K1124" s="98">
        <v>3716</v>
      </c>
      <c r="L1124" s="98">
        <v>481.7</v>
      </c>
      <c r="M1124" s="98">
        <v>2360</v>
      </c>
      <c r="N1124" s="98">
        <v>501.25</v>
      </c>
      <c r="O1124" s="98">
        <v>0</v>
      </c>
      <c r="P1124" s="98">
        <v>690.5</v>
      </c>
      <c r="Q1124" s="98">
        <v>17250</v>
      </c>
      <c r="R1124" s="98">
        <v>93.2</v>
      </c>
      <c r="S1124" s="98">
        <v>4712</v>
      </c>
      <c r="T1124" s="98">
        <v>17.100000000000001</v>
      </c>
    </row>
    <row r="1125" spans="8:20">
      <c r="H1125" s="139">
        <v>41754</v>
      </c>
      <c r="I1125" s="98">
        <v>4777</v>
      </c>
      <c r="J1125" s="98">
        <v>1499.75</v>
      </c>
      <c r="K1125" s="98">
        <v>3765</v>
      </c>
      <c r="L1125" s="98">
        <v>491.2</v>
      </c>
      <c r="M1125" s="98">
        <v>2375</v>
      </c>
      <c r="N1125" s="98">
        <v>504.75</v>
      </c>
      <c r="O1125" s="98">
        <v>0</v>
      </c>
      <c r="P1125" s="98">
        <v>700.25</v>
      </c>
      <c r="Q1125" s="98">
        <v>17220</v>
      </c>
      <c r="R1125" s="98">
        <v>93.25</v>
      </c>
      <c r="S1125" s="98">
        <v>4703</v>
      </c>
      <c r="T1125" s="98">
        <v>17.170000000000002</v>
      </c>
    </row>
    <row r="1126" spans="8:20">
      <c r="H1126" s="139">
        <v>41757</v>
      </c>
      <c r="I1126" s="98">
        <v>4820</v>
      </c>
      <c r="J1126" s="98">
        <v>1506</v>
      </c>
      <c r="K1126" s="98">
        <v>3862</v>
      </c>
      <c r="L1126" s="98">
        <v>497.3</v>
      </c>
      <c r="M1126" s="98">
        <v>2378</v>
      </c>
      <c r="N1126" s="98">
        <v>507.25</v>
      </c>
      <c r="O1126" s="98">
        <v>0</v>
      </c>
      <c r="P1126" s="98">
        <v>699.5</v>
      </c>
      <c r="Q1126" s="98">
        <v>17265</v>
      </c>
      <c r="R1126" s="98">
        <v>92.23</v>
      </c>
      <c r="S1126" s="98">
        <v>4715</v>
      </c>
      <c r="T1126" s="98">
        <v>16.96</v>
      </c>
    </row>
    <row r="1127" spans="8:20">
      <c r="H1127" s="139">
        <v>41758</v>
      </c>
      <c r="I1127" s="98">
        <v>4835</v>
      </c>
      <c r="J1127" s="98">
        <v>1522.5</v>
      </c>
      <c r="K1127" s="98">
        <v>3863</v>
      </c>
      <c r="L1127" s="98">
        <v>499.4</v>
      </c>
      <c r="M1127" s="98">
        <v>2377</v>
      </c>
      <c r="N1127" s="98">
        <v>515.5</v>
      </c>
      <c r="O1127" s="98">
        <v>0</v>
      </c>
      <c r="P1127" s="98">
        <v>706</v>
      </c>
      <c r="Q1127" s="98">
        <v>17145</v>
      </c>
      <c r="R1127" s="98">
        <v>94.06</v>
      </c>
      <c r="S1127" s="98">
        <v>4699</v>
      </c>
      <c r="T1127" s="98">
        <v>17.11</v>
      </c>
    </row>
    <row r="1128" spans="8:20">
      <c r="H1128" s="139">
        <v>41759</v>
      </c>
      <c r="I1128" s="98">
        <v>4800</v>
      </c>
      <c r="J1128" s="98">
        <v>1530</v>
      </c>
      <c r="K1128" s="98">
        <v>3895</v>
      </c>
      <c r="L1128" s="98">
        <v>504</v>
      </c>
      <c r="M1128" s="98">
        <v>2387</v>
      </c>
      <c r="N1128" s="98">
        <v>514</v>
      </c>
      <c r="O1128" s="98">
        <v>0</v>
      </c>
      <c r="P1128" s="98">
        <v>713</v>
      </c>
      <c r="Q1128" s="98">
        <v>17020</v>
      </c>
      <c r="R1128" s="98">
        <v>94.29</v>
      </c>
      <c r="S1128" s="98">
        <v>4698</v>
      </c>
      <c r="T1128" s="98">
        <v>17.27</v>
      </c>
    </row>
    <row r="1129" spans="8:20">
      <c r="H1129" s="139">
        <v>41760</v>
      </c>
      <c r="I1129" s="98">
        <v>0</v>
      </c>
      <c r="J1129" s="98">
        <v>1473</v>
      </c>
      <c r="K1129" s="98">
        <v>0</v>
      </c>
      <c r="L1129" s="98">
        <v>487</v>
      </c>
      <c r="M1129" s="98">
        <v>0</v>
      </c>
      <c r="N1129" s="98">
        <v>503.25</v>
      </c>
      <c r="O1129" s="98">
        <v>0</v>
      </c>
      <c r="P1129" s="98">
        <v>699.5</v>
      </c>
      <c r="Q1129" s="98">
        <v>0</v>
      </c>
      <c r="R1129" s="98">
        <v>94.2</v>
      </c>
      <c r="S1129" s="98">
        <v>0</v>
      </c>
      <c r="T1129" s="98">
        <v>17.84</v>
      </c>
    </row>
    <row r="1130" spans="8:20">
      <c r="H1130" s="139">
        <v>41761</v>
      </c>
      <c r="I1130" s="98">
        <v>0</v>
      </c>
      <c r="J1130" s="98">
        <v>1481.25</v>
      </c>
      <c r="K1130" s="98">
        <v>0</v>
      </c>
      <c r="L1130" s="98">
        <v>491</v>
      </c>
      <c r="M1130" s="98">
        <v>0</v>
      </c>
      <c r="N1130" s="98">
        <v>494.25</v>
      </c>
      <c r="O1130" s="98">
        <v>0</v>
      </c>
      <c r="P1130" s="98">
        <v>708</v>
      </c>
      <c r="Q1130" s="98">
        <v>0</v>
      </c>
      <c r="R1130" s="98">
        <v>94.32</v>
      </c>
      <c r="S1130" s="98">
        <v>0</v>
      </c>
      <c r="T1130" s="98">
        <v>17.41</v>
      </c>
    </row>
    <row r="1131" spans="8:20">
      <c r="H1131" s="139">
        <v>41764</v>
      </c>
      <c r="I1131" s="98">
        <v>4795</v>
      </c>
      <c r="J1131" s="98">
        <v>1471.75</v>
      </c>
      <c r="K1131" s="98">
        <v>3830</v>
      </c>
      <c r="L1131" s="98">
        <v>489.5</v>
      </c>
      <c r="M1131" s="98">
        <v>2420</v>
      </c>
      <c r="N1131" s="98">
        <v>503</v>
      </c>
      <c r="O1131" s="98">
        <v>0</v>
      </c>
      <c r="P1131" s="98">
        <v>726.75</v>
      </c>
      <c r="Q1131" s="98">
        <v>17080</v>
      </c>
      <c r="R1131" s="98">
        <v>94.75</v>
      </c>
      <c r="S1131" s="98">
        <v>4650</v>
      </c>
      <c r="T1131" s="98">
        <v>17.489999999999998</v>
      </c>
    </row>
    <row r="1132" spans="8:20">
      <c r="H1132" s="139">
        <v>41765</v>
      </c>
      <c r="I1132" s="98">
        <v>4760</v>
      </c>
      <c r="J1132" s="98">
        <v>1463</v>
      </c>
      <c r="K1132" s="98">
        <v>3833</v>
      </c>
      <c r="L1132" s="98">
        <v>483</v>
      </c>
      <c r="M1132" s="98">
        <v>2385</v>
      </c>
      <c r="N1132" s="98">
        <v>513</v>
      </c>
      <c r="O1132" s="98">
        <v>0</v>
      </c>
      <c r="P1132" s="98">
        <v>731</v>
      </c>
      <c r="Q1132" s="98">
        <v>17010</v>
      </c>
      <c r="R1132" s="98">
        <v>93.98</v>
      </c>
      <c r="S1132" s="98">
        <v>4600</v>
      </c>
      <c r="T1132" s="98">
        <v>17.190000000000001</v>
      </c>
    </row>
    <row r="1133" spans="8:20">
      <c r="H1133" s="139">
        <v>41766</v>
      </c>
      <c r="I1133" s="98">
        <v>4790</v>
      </c>
      <c r="J1133" s="98">
        <v>1450</v>
      </c>
      <c r="K1133" s="98">
        <v>3819</v>
      </c>
      <c r="L1133" s="98">
        <v>481</v>
      </c>
      <c r="M1133" s="98">
        <v>2396</v>
      </c>
      <c r="N1133" s="98">
        <v>510.75</v>
      </c>
      <c r="O1133" s="98">
        <v>0</v>
      </c>
      <c r="P1133" s="98">
        <v>726.5</v>
      </c>
      <c r="Q1133" s="98">
        <v>17100</v>
      </c>
      <c r="R1133" s="98">
        <v>92.55</v>
      </c>
      <c r="S1133" s="98">
        <v>4614</v>
      </c>
      <c r="T1133" s="98">
        <v>17.28</v>
      </c>
    </row>
    <row r="1134" spans="8:20">
      <c r="H1134" s="139">
        <v>41767</v>
      </c>
      <c r="I1134" s="98">
        <v>4796</v>
      </c>
      <c r="J1134" s="98">
        <v>1474</v>
      </c>
      <c r="K1134" s="98">
        <v>3800</v>
      </c>
      <c r="L1134" s="98">
        <v>488</v>
      </c>
      <c r="M1134" s="98">
        <v>2395</v>
      </c>
      <c r="N1134" s="98">
        <v>513.75</v>
      </c>
      <c r="O1134" s="98">
        <v>0</v>
      </c>
      <c r="P1134" s="98">
        <v>727.25</v>
      </c>
      <c r="Q1134" s="98">
        <v>17300</v>
      </c>
      <c r="R1134" s="98">
        <v>93.05</v>
      </c>
      <c r="S1134" s="98">
        <v>4599</v>
      </c>
      <c r="T1134" s="98">
        <v>17.23</v>
      </c>
    </row>
    <row r="1135" spans="8:20">
      <c r="H1135" s="139">
        <v>41768</v>
      </c>
      <c r="I1135" s="98">
        <v>4795</v>
      </c>
      <c r="J1135" s="98">
        <v>1501.5</v>
      </c>
      <c r="K1135" s="98">
        <v>3814</v>
      </c>
      <c r="L1135" s="98">
        <v>486.5</v>
      </c>
      <c r="M1135" s="98">
        <v>2385</v>
      </c>
      <c r="N1135" s="98">
        <v>508.25</v>
      </c>
      <c r="O1135" s="98">
        <v>0</v>
      </c>
      <c r="P1135" s="98">
        <v>716.5</v>
      </c>
      <c r="Q1135" s="98">
        <v>16960</v>
      </c>
      <c r="R1135" s="98">
        <v>92.36</v>
      </c>
      <c r="S1135" s="98">
        <v>4592</v>
      </c>
      <c r="T1135" s="98">
        <v>17.170000000000002</v>
      </c>
    </row>
    <row r="1136" spans="8:20">
      <c r="H1136" s="139">
        <v>41771</v>
      </c>
      <c r="I1136" s="98">
        <v>4521</v>
      </c>
      <c r="J1136" s="98">
        <v>1485.5</v>
      </c>
      <c r="K1136" s="98">
        <v>3836</v>
      </c>
      <c r="L1136" s="98">
        <v>489.5</v>
      </c>
      <c r="M1136" s="98">
        <v>2399</v>
      </c>
      <c r="N1136" s="98">
        <v>498</v>
      </c>
      <c r="O1136" s="98">
        <v>0</v>
      </c>
      <c r="P1136" s="98">
        <v>704.75</v>
      </c>
      <c r="Q1136" s="98">
        <v>0</v>
      </c>
      <c r="R1136" s="98">
        <v>91.3</v>
      </c>
      <c r="S1136" s="98">
        <v>4585</v>
      </c>
      <c r="T1136" s="98">
        <v>17.32</v>
      </c>
    </row>
    <row r="1137" spans="8:20">
      <c r="H1137" s="139">
        <v>41772</v>
      </c>
      <c r="I1137" s="98">
        <v>4760</v>
      </c>
      <c r="J1137" s="98">
        <v>1503</v>
      </c>
      <c r="K1137" s="98">
        <v>3829</v>
      </c>
      <c r="L1137" s="98">
        <v>497.6</v>
      </c>
      <c r="M1137" s="98">
        <v>2450</v>
      </c>
      <c r="N1137" s="98">
        <v>502.75</v>
      </c>
      <c r="O1137" s="98">
        <v>0</v>
      </c>
      <c r="P1137" s="98">
        <v>698.5</v>
      </c>
      <c r="Q1137" s="98">
        <v>0</v>
      </c>
      <c r="R1137" s="98">
        <v>90.93</v>
      </c>
      <c r="S1137" s="98">
        <v>4615</v>
      </c>
      <c r="T1137" s="98">
        <v>17.829999999999998</v>
      </c>
    </row>
    <row r="1138" spans="8:20">
      <c r="H1138" s="139">
        <v>41773</v>
      </c>
      <c r="I1138" s="98">
        <v>4760</v>
      </c>
      <c r="J1138" s="98">
        <v>1497.5</v>
      </c>
      <c r="K1138" s="98">
        <v>3810</v>
      </c>
      <c r="L1138" s="98">
        <v>492.1</v>
      </c>
      <c r="M1138" s="98">
        <v>2450</v>
      </c>
      <c r="N1138" s="98">
        <v>499.5</v>
      </c>
      <c r="O1138" s="98">
        <v>0</v>
      </c>
      <c r="P1138" s="98">
        <v>682</v>
      </c>
      <c r="Q1138" s="98">
        <v>17100</v>
      </c>
      <c r="R1138" s="98">
        <v>90.7</v>
      </c>
      <c r="S1138" s="98">
        <v>4707</v>
      </c>
      <c r="T1138" s="98">
        <v>18.25</v>
      </c>
    </row>
    <row r="1139" spans="8:20">
      <c r="H1139" s="139">
        <v>41774</v>
      </c>
      <c r="I1139" s="98">
        <v>4760</v>
      </c>
      <c r="J1139" s="98">
        <v>1467.5</v>
      </c>
      <c r="K1139" s="98">
        <v>3836</v>
      </c>
      <c r="L1139" s="98">
        <v>480.2</v>
      </c>
      <c r="M1139" s="98">
        <v>2450</v>
      </c>
      <c r="N1139" s="98">
        <v>484.25</v>
      </c>
      <c r="O1139" s="98">
        <v>0</v>
      </c>
      <c r="P1139" s="98">
        <v>678</v>
      </c>
      <c r="Q1139" s="98">
        <v>17010</v>
      </c>
      <c r="R1139" s="98">
        <v>90.36</v>
      </c>
      <c r="S1139" s="98">
        <v>4700</v>
      </c>
      <c r="T1139" s="98">
        <v>18.170000000000002</v>
      </c>
    </row>
    <row r="1140" spans="8:20">
      <c r="H1140" s="139">
        <v>41775</v>
      </c>
      <c r="I1140" s="98">
        <v>4776</v>
      </c>
      <c r="J1140" s="98">
        <v>1464</v>
      </c>
      <c r="K1140" s="98">
        <v>3855</v>
      </c>
      <c r="L1140" s="98">
        <v>481.5</v>
      </c>
      <c r="M1140" s="98">
        <v>2407</v>
      </c>
      <c r="N1140" s="98">
        <v>484</v>
      </c>
      <c r="O1140" s="98">
        <v>0</v>
      </c>
      <c r="P1140" s="98">
        <v>675</v>
      </c>
      <c r="Q1140" s="98">
        <v>0</v>
      </c>
      <c r="R1140" s="98">
        <v>89.82</v>
      </c>
      <c r="S1140" s="98">
        <v>4682</v>
      </c>
      <c r="T1140" s="98">
        <v>17.87</v>
      </c>
    </row>
    <row r="1141" spans="8:20">
      <c r="H1141" s="139">
        <v>41778</v>
      </c>
      <c r="I1141" s="98">
        <v>4629</v>
      </c>
      <c r="J1141" s="98">
        <v>1482.5</v>
      </c>
      <c r="K1141" s="98">
        <v>3836</v>
      </c>
      <c r="L1141" s="98">
        <v>489</v>
      </c>
      <c r="M1141" s="98">
        <v>2361</v>
      </c>
      <c r="N1141" s="98">
        <v>477</v>
      </c>
      <c r="O1141" s="98">
        <v>0</v>
      </c>
      <c r="P1141" s="98">
        <v>675</v>
      </c>
      <c r="Q1141" s="98">
        <v>17000</v>
      </c>
      <c r="R1141" s="98">
        <v>89.15</v>
      </c>
      <c r="S1141" s="98">
        <v>4809</v>
      </c>
      <c r="T1141" s="98">
        <v>17.760000000000002</v>
      </c>
    </row>
    <row r="1142" spans="8:20">
      <c r="H1142" s="139">
        <v>41779</v>
      </c>
      <c r="I1142" s="98">
        <v>4703</v>
      </c>
      <c r="J1142" s="98">
        <v>1468</v>
      </c>
      <c r="K1142" s="98">
        <v>3887</v>
      </c>
      <c r="L1142" s="98">
        <v>486.5</v>
      </c>
      <c r="M1142" s="98">
        <v>2352</v>
      </c>
      <c r="N1142" s="98">
        <v>473.75</v>
      </c>
      <c r="O1142" s="98">
        <v>0</v>
      </c>
      <c r="P1142" s="98">
        <v>669.75</v>
      </c>
      <c r="Q1142" s="98">
        <v>0</v>
      </c>
      <c r="R1142" s="98">
        <v>89</v>
      </c>
      <c r="S1142" s="98">
        <v>4810</v>
      </c>
      <c r="T1142" s="98">
        <v>17.600000000000001</v>
      </c>
    </row>
    <row r="1143" spans="8:20">
      <c r="H1143" s="139">
        <v>41780</v>
      </c>
      <c r="I1143" s="98">
        <v>4699</v>
      </c>
      <c r="J1143" s="98">
        <v>1507</v>
      </c>
      <c r="K1143" s="98">
        <v>3890</v>
      </c>
      <c r="L1143" s="98">
        <v>498.2</v>
      </c>
      <c r="M1143" s="98">
        <v>2364</v>
      </c>
      <c r="N1143" s="98">
        <v>473.5</v>
      </c>
      <c r="O1143" s="98">
        <v>0</v>
      </c>
      <c r="P1143" s="98">
        <v>663.5</v>
      </c>
      <c r="Q1143" s="98">
        <v>17180</v>
      </c>
      <c r="R1143" s="98">
        <v>89.29</v>
      </c>
      <c r="S1143" s="98">
        <v>4800</v>
      </c>
      <c r="T1143" s="98">
        <v>17.45</v>
      </c>
    </row>
    <row r="1144" spans="8:20">
      <c r="H1144" s="139">
        <v>41781</v>
      </c>
      <c r="I1144" s="98">
        <v>4699</v>
      </c>
      <c r="J1144" s="98">
        <v>1517</v>
      </c>
      <c r="K1144" s="98">
        <v>3968</v>
      </c>
      <c r="L1144" s="98">
        <v>502</v>
      </c>
      <c r="M1144" s="98">
        <v>2366</v>
      </c>
      <c r="N1144" s="98">
        <v>477</v>
      </c>
      <c r="O1144" s="98">
        <v>0</v>
      </c>
      <c r="P1144" s="98">
        <v>658.5</v>
      </c>
      <c r="Q1144" s="98">
        <v>0</v>
      </c>
      <c r="R1144" s="98">
        <v>87.78</v>
      </c>
      <c r="S1144" s="98">
        <v>4742</v>
      </c>
      <c r="T1144" s="98">
        <v>17.36</v>
      </c>
    </row>
    <row r="1145" spans="8:20">
      <c r="H1145" s="139">
        <v>41782</v>
      </c>
      <c r="I1145" s="98">
        <v>4590</v>
      </c>
      <c r="J1145" s="98">
        <v>1513</v>
      </c>
      <c r="K1145" s="98">
        <v>3970</v>
      </c>
      <c r="L1145" s="98">
        <v>501.5</v>
      </c>
      <c r="M1145" s="98">
        <v>2360</v>
      </c>
      <c r="N1145" s="98">
        <v>475.5</v>
      </c>
      <c r="O1145" s="98">
        <v>0</v>
      </c>
      <c r="P1145" s="98">
        <v>653</v>
      </c>
      <c r="Q1145" s="98">
        <v>0</v>
      </c>
      <c r="R1145" s="98">
        <v>86.31</v>
      </c>
      <c r="S1145" s="98">
        <v>4731</v>
      </c>
      <c r="T1145" s="98">
        <v>17.45</v>
      </c>
    </row>
    <row r="1146" spans="8:20">
      <c r="H1146" s="139">
        <v>41785</v>
      </c>
      <c r="I1146" s="98">
        <v>4599</v>
      </c>
      <c r="J1146" s="98">
        <v>0</v>
      </c>
      <c r="K1146" s="98">
        <v>3985</v>
      </c>
      <c r="L1146" s="98">
        <v>0</v>
      </c>
      <c r="M1146" s="98">
        <v>2363</v>
      </c>
      <c r="N1146" s="98">
        <v>0</v>
      </c>
      <c r="O1146" s="98">
        <v>0</v>
      </c>
      <c r="P1146" s="98">
        <v>0</v>
      </c>
      <c r="Q1146" s="98">
        <v>0</v>
      </c>
      <c r="R1146" s="98">
        <v>0</v>
      </c>
      <c r="S1146" s="98">
        <v>4746</v>
      </c>
      <c r="T1146" s="98">
        <v>0</v>
      </c>
    </row>
    <row r="1147" spans="8:20">
      <c r="H1147" s="139">
        <v>41786</v>
      </c>
      <c r="I1147" s="98">
        <v>4532</v>
      </c>
      <c r="J1147" s="98">
        <v>1488</v>
      </c>
      <c r="K1147" s="98">
        <v>3946</v>
      </c>
      <c r="L1147" s="98">
        <v>494</v>
      </c>
      <c r="M1147" s="98">
        <v>2363</v>
      </c>
      <c r="N1147" s="98">
        <v>469.75</v>
      </c>
      <c r="O1147" s="98">
        <v>0</v>
      </c>
      <c r="P1147" s="98">
        <v>641</v>
      </c>
      <c r="Q1147" s="98">
        <v>17145</v>
      </c>
      <c r="R1147" s="98">
        <v>84.97</v>
      </c>
      <c r="S1147" s="98">
        <v>4731</v>
      </c>
      <c r="T1147" s="98">
        <v>17.010000000000002</v>
      </c>
    </row>
    <row r="1148" spans="8:20">
      <c r="H1148" s="139">
        <v>41787</v>
      </c>
      <c r="I1148" s="98">
        <v>4658</v>
      </c>
      <c r="J1148" s="98">
        <v>1497.5</v>
      </c>
      <c r="K1148" s="98">
        <v>3942</v>
      </c>
      <c r="L1148" s="98">
        <v>498</v>
      </c>
      <c r="M1148" s="98">
        <v>2363</v>
      </c>
      <c r="N1148" s="98">
        <v>472.25</v>
      </c>
      <c r="O1148" s="98">
        <v>0</v>
      </c>
      <c r="P1148" s="98">
        <v>638.5</v>
      </c>
      <c r="Q1148" s="98">
        <v>0</v>
      </c>
      <c r="R1148" s="98">
        <v>84.87</v>
      </c>
      <c r="S1148" s="98">
        <v>4727</v>
      </c>
      <c r="T1148" s="98">
        <v>17.149999999999999</v>
      </c>
    </row>
    <row r="1149" spans="8:20">
      <c r="H1149" s="139">
        <v>41788</v>
      </c>
      <c r="I1149" s="98">
        <v>4640</v>
      </c>
      <c r="J1149" s="98">
        <v>1498.5</v>
      </c>
      <c r="K1149" s="98">
        <v>3959</v>
      </c>
      <c r="L1149" s="98">
        <v>498.5</v>
      </c>
      <c r="M1149" s="98">
        <v>2374</v>
      </c>
      <c r="N1149" s="98">
        <v>469.75</v>
      </c>
      <c r="O1149" s="98">
        <v>0</v>
      </c>
      <c r="P1149" s="98">
        <v>632</v>
      </c>
      <c r="Q1149" s="98">
        <v>17030</v>
      </c>
      <c r="R1149" s="98">
        <v>86.15</v>
      </c>
      <c r="S1149" s="98">
        <v>4753</v>
      </c>
      <c r="T1149" s="98">
        <v>17.5</v>
      </c>
    </row>
    <row r="1150" spans="8:20">
      <c r="H1150" s="139">
        <v>41789</v>
      </c>
      <c r="I1150" s="98">
        <v>4643</v>
      </c>
      <c r="J1150" s="98">
        <v>1490</v>
      </c>
      <c r="K1150" s="98">
        <v>3897</v>
      </c>
      <c r="L1150" s="98">
        <v>499.5</v>
      </c>
      <c r="M1150" s="98">
        <v>2390</v>
      </c>
      <c r="N1150" s="98">
        <v>465</v>
      </c>
      <c r="O1150" s="98">
        <v>0</v>
      </c>
      <c r="P1150" s="98">
        <v>627.5</v>
      </c>
      <c r="Q1150" s="98">
        <v>0</v>
      </c>
      <c r="R1150" s="98">
        <v>86.27</v>
      </c>
      <c r="S1150" s="98">
        <v>0</v>
      </c>
      <c r="T1150" s="98">
        <v>17.37</v>
      </c>
    </row>
    <row r="1151" spans="8:20">
      <c r="H1151" s="139">
        <v>41792</v>
      </c>
      <c r="I1151" s="98">
        <v>0</v>
      </c>
      <c r="J1151" s="98">
        <v>1499</v>
      </c>
      <c r="K1151" s="98">
        <v>0</v>
      </c>
      <c r="L1151" s="98">
        <v>505.2</v>
      </c>
      <c r="M1151" s="98">
        <v>0</v>
      </c>
      <c r="N1151" s="98">
        <v>465</v>
      </c>
      <c r="O1151" s="98">
        <v>0</v>
      </c>
      <c r="P1151" s="98">
        <v>620</v>
      </c>
      <c r="Q1151" s="98">
        <v>0</v>
      </c>
      <c r="R1151" s="98">
        <v>86.48</v>
      </c>
      <c r="S1151" s="98">
        <v>0</v>
      </c>
      <c r="T1151" s="98">
        <v>17.16</v>
      </c>
    </row>
    <row r="1152" spans="8:20">
      <c r="H1152" s="139">
        <v>41793</v>
      </c>
      <c r="I1152" s="98">
        <v>4581</v>
      </c>
      <c r="J1152" s="98">
        <v>1481.5</v>
      </c>
      <c r="K1152" s="98">
        <v>3846</v>
      </c>
      <c r="L1152" s="98">
        <v>499.9</v>
      </c>
      <c r="M1152" s="98">
        <v>2390</v>
      </c>
      <c r="N1152" s="98">
        <v>457.25</v>
      </c>
      <c r="O1152" s="98">
        <v>0</v>
      </c>
      <c r="P1152" s="98">
        <v>613</v>
      </c>
      <c r="Q1152" s="98">
        <v>0</v>
      </c>
      <c r="R1152" s="98">
        <v>87.36</v>
      </c>
      <c r="S1152" s="98">
        <v>4747</v>
      </c>
      <c r="T1152" s="98">
        <v>17.170000000000002</v>
      </c>
    </row>
    <row r="1153" spans="8:20">
      <c r="H1153" s="139">
        <v>41794</v>
      </c>
      <c r="I1153" s="98">
        <v>4580</v>
      </c>
      <c r="J1153" s="98">
        <v>1481</v>
      </c>
      <c r="K1153" s="98">
        <v>3827</v>
      </c>
      <c r="L1153" s="98">
        <v>497</v>
      </c>
      <c r="M1153" s="98">
        <v>2373</v>
      </c>
      <c r="N1153" s="98">
        <v>457</v>
      </c>
      <c r="O1153" s="98">
        <v>0</v>
      </c>
      <c r="P1153" s="98">
        <v>614.5</v>
      </c>
      <c r="Q1153" s="98">
        <v>0</v>
      </c>
      <c r="R1153" s="98">
        <v>86.08</v>
      </c>
      <c r="S1153" s="98">
        <v>4710</v>
      </c>
      <c r="T1153" s="98">
        <v>17.03</v>
      </c>
    </row>
    <row r="1154" spans="8:20">
      <c r="H1154" s="139">
        <v>41795</v>
      </c>
      <c r="I1154" s="98">
        <v>4581</v>
      </c>
      <c r="J1154" s="98">
        <v>1462</v>
      </c>
      <c r="K1154" s="98">
        <v>3788</v>
      </c>
      <c r="L1154" s="98">
        <v>490.7</v>
      </c>
      <c r="M1154" s="98">
        <v>2387</v>
      </c>
      <c r="N1154" s="98">
        <v>449.5</v>
      </c>
      <c r="O1154" s="98">
        <v>0</v>
      </c>
      <c r="P1154" s="98">
        <v>607</v>
      </c>
      <c r="Q1154" s="98">
        <v>0</v>
      </c>
      <c r="R1154" s="98">
        <v>85.5</v>
      </c>
      <c r="S1154" s="98">
        <v>4705</v>
      </c>
      <c r="T1154" s="98">
        <v>16.850000000000001</v>
      </c>
    </row>
    <row r="1155" spans="8:20">
      <c r="H1155" s="139">
        <v>41796</v>
      </c>
      <c r="I1155" s="98">
        <v>4570</v>
      </c>
      <c r="J1155" s="98">
        <v>1458</v>
      </c>
      <c r="K1155" s="98">
        <v>3761</v>
      </c>
      <c r="L1155" s="98">
        <v>487.6</v>
      </c>
      <c r="M1155" s="98">
        <v>2387</v>
      </c>
      <c r="N1155" s="98">
        <v>458.5</v>
      </c>
      <c r="O1155" s="98">
        <v>0</v>
      </c>
      <c r="P1155" s="98">
        <v>618.75</v>
      </c>
      <c r="Q1155" s="98">
        <v>16995</v>
      </c>
      <c r="R1155" s="98">
        <v>84.78</v>
      </c>
      <c r="S1155" s="98">
        <v>4700</v>
      </c>
      <c r="T1155" s="98">
        <v>16.98</v>
      </c>
    </row>
    <row r="1156" spans="8:20">
      <c r="H1156" s="139">
        <v>41799</v>
      </c>
      <c r="I1156" s="98">
        <v>4570</v>
      </c>
      <c r="J1156" s="98">
        <v>1457</v>
      </c>
      <c r="K1156" s="98">
        <v>3790</v>
      </c>
      <c r="L1156" s="98">
        <v>482</v>
      </c>
      <c r="M1156" s="98">
        <v>2387</v>
      </c>
      <c r="N1156" s="98">
        <v>451</v>
      </c>
      <c r="O1156" s="98">
        <v>0</v>
      </c>
      <c r="P1156" s="98">
        <v>613.5</v>
      </c>
      <c r="Q1156" s="98">
        <v>0</v>
      </c>
      <c r="R1156" s="98">
        <v>84.55</v>
      </c>
      <c r="S1156" s="98">
        <v>4690</v>
      </c>
      <c r="T1156" s="98">
        <v>17.03</v>
      </c>
    </row>
    <row r="1157" spans="8:20">
      <c r="H1157" s="139">
        <v>41800</v>
      </c>
      <c r="I1157" s="98">
        <v>4570</v>
      </c>
      <c r="J1157" s="98">
        <v>1461.5</v>
      </c>
      <c r="K1157" s="98">
        <v>3768</v>
      </c>
      <c r="L1157" s="98">
        <v>484</v>
      </c>
      <c r="M1157" s="98">
        <v>2387</v>
      </c>
      <c r="N1157" s="98">
        <v>445.25</v>
      </c>
      <c r="O1157" s="98">
        <v>0</v>
      </c>
      <c r="P1157" s="98">
        <v>601</v>
      </c>
      <c r="Q1157" s="98">
        <v>0</v>
      </c>
      <c r="R1157" s="98">
        <v>86.3</v>
      </c>
      <c r="S1157" s="98">
        <v>4658</v>
      </c>
      <c r="T1157" s="98">
        <v>16.940000000000001</v>
      </c>
    </row>
    <row r="1158" spans="8:20">
      <c r="H1158" s="139">
        <v>41801</v>
      </c>
      <c r="I1158" s="98">
        <v>4570</v>
      </c>
      <c r="J1158" s="98">
        <v>1445</v>
      </c>
      <c r="K1158" s="98">
        <v>3767</v>
      </c>
      <c r="L1158" s="98">
        <v>482</v>
      </c>
      <c r="M1158" s="98">
        <v>2385</v>
      </c>
      <c r="N1158" s="98">
        <v>440.5</v>
      </c>
      <c r="O1158" s="98">
        <v>0</v>
      </c>
      <c r="P1158" s="98">
        <v>589.5</v>
      </c>
      <c r="Q1158" s="98">
        <v>16985</v>
      </c>
      <c r="R1158" s="98">
        <v>85.51</v>
      </c>
      <c r="S1158" s="98">
        <v>0</v>
      </c>
      <c r="T1158" s="98">
        <v>16.829999999999998</v>
      </c>
    </row>
    <row r="1159" spans="8:20">
      <c r="H1159" s="139">
        <v>41802</v>
      </c>
      <c r="I1159" s="98">
        <v>4570</v>
      </c>
      <c r="J1159" s="98">
        <v>1415.5</v>
      </c>
      <c r="K1159" s="98">
        <v>3787</v>
      </c>
      <c r="L1159" s="98">
        <v>471</v>
      </c>
      <c r="M1159" s="98">
        <v>2382</v>
      </c>
      <c r="N1159" s="98">
        <v>444.5</v>
      </c>
      <c r="O1159" s="98">
        <v>0</v>
      </c>
      <c r="P1159" s="98">
        <v>584</v>
      </c>
      <c r="Q1159" s="98">
        <v>0</v>
      </c>
      <c r="R1159" s="98">
        <v>85.62</v>
      </c>
      <c r="S1159" s="98">
        <v>4590</v>
      </c>
      <c r="T1159" s="98">
        <v>16.690000000000001</v>
      </c>
    </row>
    <row r="1160" spans="8:20">
      <c r="H1160" s="139">
        <v>41803</v>
      </c>
      <c r="I1160" s="98">
        <v>4570</v>
      </c>
      <c r="J1160" s="98">
        <v>1424.5</v>
      </c>
      <c r="K1160" s="98">
        <v>3734</v>
      </c>
      <c r="L1160" s="98">
        <v>467.9</v>
      </c>
      <c r="M1160" s="98">
        <v>2367</v>
      </c>
      <c r="N1160" s="98">
        <v>446.75</v>
      </c>
      <c r="O1160" s="98">
        <v>0</v>
      </c>
      <c r="P1160" s="98">
        <v>586</v>
      </c>
      <c r="Q1160" s="98">
        <v>0</v>
      </c>
      <c r="R1160" s="98">
        <v>86.98</v>
      </c>
      <c r="S1160" s="98">
        <v>4540</v>
      </c>
      <c r="T1160" s="98">
        <v>17.02</v>
      </c>
    </row>
    <row r="1161" spans="8:20">
      <c r="H1161" s="139">
        <v>41806</v>
      </c>
      <c r="I1161" s="98">
        <v>4570</v>
      </c>
      <c r="J1161" s="98">
        <v>1421.5</v>
      </c>
      <c r="K1161" s="98">
        <v>3762</v>
      </c>
      <c r="L1161" s="98">
        <v>462.3</v>
      </c>
      <c r="M1161" s="98">
        <v>2408</v>
      </c>
      <c r="N1161" s="98">
        <v>441</v>
      </c>
      <c r="O1161" s="98">
        <v>0</v>
      </c>
      <c r="P1161" s="98">
        <v>581.5</v>
      </c>
      <c r="Q1161" s="98">
        <v>0</v>
      </c>
      <c r="R1161" s="98">
        <v>87.65</v>
      </c>
      <c r="S1161" s="98">
        <v>4617</v>
      </c>
      <c r="T1161" s="98">
        <v>17.13</v>
      </c>
    </row>
    <row r="1162" spans="8:20">
      <c r="H1162" s="139">
        <v>41807</v>
      </c>
      <c r="I1162" s="98">
        <v>4572</v>
      </c>
      <c r="J1162" s="98">
        <v>1398</v>
      </c>
      <c r="K1162" s="98">
        <v>3701</v>
      </c>
      <c r="L1162" s="98">
        <v>450.5</v>
      </c>
      <c r="M1162" s="98">
        <v>2391</v>
      </c>
      <c r="N1162" s="98">
        <v>439</v>
      </c>
      <c r="O1162" s="98">
        <v>0</v>
      </c>
      <c r="P1162" s="98">
        <v>581.5</v>
      </c>
      <c r="Q1162" s="98">
        <v>0</v>
      </c>
      <c r="R1162" s="98">
        <v>90.06</v>
      </c>
      <c r="S1162" s="98">
        <v>0</v>
      </c>
      <c r="T1162" s="98">
        <v>17.100000000000001</v>
      </c>
    </row>
    <row r="1163" spans="8:20">
      <c r="H1163" s="139">
        <v>41808</v>
      </c>
      <c r="I1163" s="98">
        <v>4578</v>
      </c>
      <c r="J1163" s="98">
        <v>1409</v>
      </c>
      <c r="K1163" s="98">
        <v>3690</v>
      </c>
      <c r="L1163" s="98">
        <v>453.2</v>
      </c>
      <c r="M1163" s="98">
        <v>2391</v>
      </c>
      <c r="N1163" s="98">
        <v>441</v>
      </c>
      <c r="O1163" s="98">
        <v>0</v>
      </c>
      <c r="P1163" s="98">
        <v>586.25</v>
      </c>
      <c r="Q1163" s="98">
        <v>0</v>
      </c>
      <c r="R1163" s="98">
        <v>91.15</v>
      </c>
      <c r="S1163" s="98">
        <v>4620</v>
      </c>
      <c r="T1163" s="98">
        <v>17.489999999999998</v>
      </c>
    </row>
    <row r="1164" spans="8:20">
      <c r="H1164" s="139">
        <v>41809</v>
      </c>
      <c r="I1164" s="98">
        <v>4606</v>
      </c>
      <c r="J1164" s="98">
        <v>1420</v>
      </c>
      <c r="K1164" s="98">
        <v>3678</v>
      </c>
      <c r="L1164" s="98">
        <v>450.2</v>
      </c>
      <c r="M1164" s="98">
        <v>2391</v>
      </c>
      <c r="N1164" s="98">
        <v>449.5</v>
      </c>
      <c r="O1164" s="98">
        <v>0</v>
      </c>
      <c r="P1164" s="98">
        <v>593.5</v>
      </c>
      <c r="Q1164" s="98">
        <v>0</v>
      </c>
      <c r="R1164" s="98">
        <v>88.36</v>
      </c>
      <c r="S1164" s="98">
        <v>4640</v>
      </c>
      <c r="T1164" s="98">
        <v>17.93</v>
      </c>
    </row>
    <row r="1165" spans="8:20">
      <c r="H1165" s="139">
        <v>41810</v>
      </c>
      <c r="I1165" s="98">
        <v>4560</v>
      </c>
      <c r="J1165" s="98">
        <v>1418</v>
      </c>
      <c r="K1165" s="98">
        <v>3651</v>
      </c>
      <c r="L1165" s="98">
        <v>462</v>
      </c>
      <c r="M1165" s="98">
        <v>2447</v>
      </c>
      <c r="N1165" s="98">
        <v>451.5</v>
      </c>
      <c r="O1165" s="98">
        <v>0</v>
      </c>
      <c r="P1165" s="98">
        <v>585</v>
      </c>
      <c r="Q1165" s="98">
        <v>16850</v>
      </c>
      <c r="R1165" s="98">
        <v>88.16</v>
      </c>
      <c r="S1165" s="98">
        <v>4624</v>
      </c>
      <c r="T1165" s="98">
        <v>17.91</v>
      </c>
    </row>
    <row r="1166" spans="8:20">
      <c r="H1166" s="139">
        <v>41813</v>
      </c>
      <c r="I1166" s="98">
        <v>4505</v>
      </c>
      <c r="J1166" s="98">
        <v>1428</v>
      </c>
      <c r="K1166" s="98">
        <v>3677</v>
      </c>
      <c r="L1166" s="98">
        <v>455.8</v>
      </c>
      <c r="M1166" s="98">
        <v>2475</v>
      </c>
      <c r="N1166" s="98">
        <v>444.25</v>
      </c>
      <c r="O1166" s="98">
        <v>0</v>
      </c>
      <c r="P1166" s="98">
        <v>579</v>
      </c>
      <c r="Q1166" s="98">
        <v>0</v>
      </c>
      <c r="R1166" s="98">
        <v>87.52</v>
      </c>
      <c r="S1166" s="98">
        <v>4660</v>
      </c>
      <c r="T1166" s="98">
        <v>17.78</v>
      </c>
    </row>
    <row r="1167" spans="8:20">
      <c r="H1167" s="139">
        <v>41814</v>
      </c>
      <c r="I1167" s="98">
        <v>4591</v>
      </c>
      <c r="J1167" s="98">
        <v>1413</v>
      </c>
      <c r="K1167" s="98">
        <v>3665</v>
      </c>
      <c r="L1167" s="98">
        <v>449.3</v>
      </c>
      <c r="M1167" s="98">
        <v>2423</v>
      </c>
      <c r="N1167" s="98">
        <v>442.5</v>
      </c>
      <c r="O1167" s="98">
        <v>0</v>
      </c>
      <c r="P1167" s="98">
        <v>571.5</v>
      </c>
      <c r="Q1167" s="98">
        <v>0</v>
      </c>
      <c r="R1167" s="98">
        <v>76.55</v>
      </c>
      <c r="S1167" s="98">
        <v>4600</v>
      </c>
      <c r="T1167" s="98">
        <v>17.84</v>
      </c>
    </row>
    <row r="1168" spans="8:20">
      <c r="H1168" s="139">
        <v>41815</v>
      </c>
      <c r="I1168" s="98">
        <v>4570</v>
      </c>
      <c r="J1168" s="98">
        <v>1415</v>
      </c>
      <c r="K1168" s="98">
        <v>3642</v>
      </c>
      <c r="L1168" s="98">
        <v>451.9</v>
      </c>
      <c r="M1168" s="98">
        <v>2420</v>
      </c>
      <c r="N1168" s="98">
        <v>441.25</v>
      </c>
      <c r="O1168" s="98">
        <v>0</v>
      </c>
      <c r="P1168" s="98">
        <v>575.5</v>
      </c>
      <c r="Q1168" s="98">
        <v>0</v>
      </c>
      <c r="R1168" s="98">
        <v>74.900000000000006</v>
      </c>
      <c r="S1168" s="98">
        <v>4614</v>
      </c>
      <c r="T1168" s="98">
        <v>17.77</v>
      </c>
    </row>
    <row r="1169" spans="8:20">
      <c r="H1169" s="139">
        <v>41816</v>
      </c>
      <c r="I1169" s="98">
        <v>4660</v>
      </c>
      <c r="J1169" s="98">
        <v>1435.5</v>
      </c>
      <c r="K1169" s="98">
        <v>3642</v>
      </c>
      <c r="L1169" s="98">
        <v>467</v>
      </c>
      <c r="M1169" s="98">
        <v>2327</v>
      </c>
      <c r="N1169" s="98">
        <v>443</v>
      </c>
      <c r="O1169" s="98">
        <v>0</v>
      </c>
      <c r="P1169" s="98">
        <v>580</v>
      </c>
      <c r="Q1169" s="98">
        <v>0</v>
      </c>
      <c r="R1169" s="98">
        <v>74.12</v>
      </c>
      <c r="S1169" s="98">
        <v>4640</v>
      </c>
      <c r="T1169" s="98">
        <v>17.61</v>
      </c>
    </row>
    <row r="1170" spans="8:20">
      <c r="H1170" s="139">
        <v>41817</v>
      </c>
      <c r="I1170" s="98">
        <v>4480</v>
      </c>
      <c r="J1170" s="98">
        <v>1432</v>
      </c>
      <c r="K1170" s="98">
        <v>3632</v>
      </c>
      <c r="L1170" s="98">
        <v>469.5</v>
      </c>
      <c r="M1170" s="98">
        <v>2363</v>
      </c>
      <c r="N1170" s="98">
        <v>443</v>
      </c>
      <c r="O1170" s="98">
        <v>0</v>
      </c>
      <c r="P1170" s="98">
        <v>585</v>
      </c>
      <c r="Q1170" s="98">
        <v>0</v>
      </c>
      <c r="R1170" s="98">
        <v>74.3</v>
      </c>
      <c r="S1170" s="98">
        <v>4614</v>
      </c>
      <c r="T1170" s="98">
        <v>17</v>
      </c>
    </row>
    <row r="1171" spans="8:20">
      <c r="H1171" s="139">
        <v>41820</v>
      </c>
      <c r="I1171" s="98">
        <v>4480</v>
      </c>
      <c r="J1171" s="98">
        <v>1401.5</v>
      </c>
      <c r="K1171" s="98">
        <v>3616</v>
      </c>
      <c r="L1171" s="98">
        <v>457</v>
      </c>
      <c r="M1171" s="98">
        <v>2363</v>
      </c>
      <c r="N1171" s="98">
        <v>424</v>
      </c>
      <c r="O1171" s="98">
        <v>0</v>
      </c>
      <c r="P1171" s="98">
        <v>565.25</v>
      </c>
      <c r="Q1171" s="98">
        <v>16600</v>
      </c>
      <c r="R1171" s="98">
        <v>73.38</v>
      </c>
      <c r="S1171" s="98">
        <v>4566</v>
      </c>
      <c r="T1171" s="98">
        <v>16.63</v>
      </c>
    </row>
    <row r="1172" spans="8:20">
      <c r="H1172" s="139">
        <v>41821</v>
      </c>
      <c r="I1172" s="98">
        <v>4573</v>
      </c>
      <c r="J1172" s="98">
        <v>1400</v>
      </c>
      <c r="K1172" s="98">
        <v>3500</v>
      </c>
      <c r="L1172" s="98">
        <v>455</v>
      </c>
      <c r="M1172" s="98">
        <v>2363</v>
      </c>
      <c r="N1172" s="98">
        <v>423</v>
      </c>
      <c r="O1172" s="98">
        <v>0</v>
      </c>
      <c r="P1172" s="98">
        <v>559.75</v>
      </c>
      <c r="Q1172" s="98">
        <v>0</v>
      </c>
      <c r="R1172" s="98">
        <v>72.599999999999994</v>
      </c>
      <c r="S1172" s="98">
        <v>4567</v>
      </c>
      <c r="T1172" s="98">
        <v>17.829999999999998</v>
      </c>
    </row>
    <row r="1173" spans="8:20">
      <c r="H1173" s="139">
        <v>41822</v>
      </c>
      <c r="I1173" s="98">
        <v>4573</v>
      </c>
      <c r="J1173" s="98">
        <v>1393.5</v>
      </c>
      <c r="K1173" s="98">
        <v>3550</v>
      </c>
      <c r="L1173" s="98">
        <v>453</v>
      </c>
      <c r="M1173" s="98">
        <v>2363</v>
      </c>
      <c r="N1173" s="98">
        <v>419</v>
      </c>
      <c r="O1173" s="98">
        <v>0</v>
      </c>
      <c r="P1173" s="98">
        <v>562.25</v>
      </c>
      <c r="Q1173" s="98">
        <v>0</v>
      </c>
      <c r="R1173" s="98">
        <v>72.260000000000005</v>
      </c>
      <c r="S1173" s="98">
        <v>0</v>
      </c>
      <c r="T1173" s="98">
        <v>17.95</v>
      </c>
    </row>
    <row r="1174" spans="8:20">
      <c r="H1174" s="139">
        <v>41823</v>
      </c>
      <c r="I1174" s="98">
        <v>4573</v>
      </c>
      <c r="J1174" s="98">
        <v>1387</v>
      </c>
      <c r="K1174" s="98">
        <v>3600</v>
      </c>
      <c r="L1174" s="98">
        <v>448.5</v>
      </c>
      <c r="M1174" s="98">
        <v>2363</v>
      </c>
      <c r="N1174" s="98">
        <v>417.25</v>
      </c>
      <c r="O1174" s="98">
        <v>0</v>
      </c>
      <c r="P1174" s="98">
        <v>567.75</v>
      </c>
      <c r="Q1174" s="98">
        <v>0</v>
      </c>
      <c r="R1174" s="98">
        <v>71.790000000000006</v>
      </c>
      <c r="S1174" s="98">
        <v>4560</v>
      </c>
      <c r="T1174" s="98">
        <v>17.82</v>
      </c>
    </row>
    <row r="1175" spans="8:20">
      <c r="H1175" s="139">
        <v>41824</v>
      </c>
      <c r="I1175" s="98">
        <v>4573</v>
      </c>
      <c r="J1175" s="98">
        <v>0</v>
      </c>
      <c r="K1175" s="98">
        <v>3600</v>
      </c>
      <c r="L1175" s="98">
        <v>0</v>
      </c>
      <c r="M1175" s="98">
        <v>2363</v>
      </c>
      <c r="N1175" s="98">
        <v>0</v>
      </c>
      <c r="O1175" s="98">
        <v>0</v>
      </c>
      <c r="P1175" s="98">
        <v>0</v>
      </c>
      <c r="Q1175" s="98">
        <v>0</v>
      </c>
      <c r="R1175" s="98">
        <v>0</v>
      </c>
      <c r="S1175" s="98">
        <v>0</v>
      </c>
      <c r="T1175" s="98">
        <v>0</v>
      </c>
    </row>
    <row r="1176" spans="8:20">
      <c r="H1176" s="139">
        <v>41827</v>
      </c>
      <c r="I1176" s="98">
        <v>4573</v>
      </c>
      <c r="J1176" s="98">
        <v>1363.5</v>
      </c>
      <c r="K1176" s="98">
        <v>3506</v>
      </c>
      <c r="L1176" s="98">
        <v>445</v>
      </c>
      <c r="M1176" s="98">
        <v>2363</v>
      </c>
      <c r="N1176" s="98">
        <v>410</v>
      </c>
      <c r="O1176" s="98">
        <v>0</v>
      </c>
      <c r="P1176" s="98">
        <v>555.5</v>
      </c>
      <c r="Q1176" s="98">
        <v>0</v>
      </c>
      <c r="R1176" s="98">
        <v>70.23</v>
      </c>
      <c r="S1176" s="98">
        <v>4440</v>
      </c>
      <c r="T1176" s="98">
        <v>17.55</v>
      </c>
    </row>
    <row r="1177" spans="8:20">
      <c r="H1177" s="139">
        <v>41828</v>
      </c>
      <c r="I1177" s="98">
        <v>4573</v>
      </c>
      <c r="J1177" s="98">
        <v>1332</v>
      </c>
      <c r="K1177" s="98">
        <v>3500</v>
      </c>
      <c r="L1177" s="98">
        <v>438.5</v>
      </c>
      <c r="M1177" s="98">
        <v>2363</v>
      </c>
      <c r="N1177" s="98">
        <v>408.5</v>
      </c>
      <c r="O1177" s="98">
        <v>0</v>
      </c>
      <c r="P1177" s="98">
        <v>547.5</v>
      </c>
      <c r="Q1177" s="98">
        <v>0</v>
      </c>
      <c r="R1177" s="98">
        <v>70.09</v>
      </c>
      <c r="S1177" s="98">
        <v>4450</v>
      </c>
      <c r="T1177" s="98">
        <v>17.72</v>
      </c>
    </row>
    <row r="1178" spans="8:20">
      <c r="H1178" s="139">
        <v>41829</v>
      </c>
      <c r="I1178" s="98">
        <v>4573</v>
      </c>
      <c r="J1178" s="98">
        <v>1337</v>
      </c>
      <c r="K1178" s="98">
        <v>3500</v>
      </c>
      <c r="L1178" s="98">
        <v>439</v>
      </c>
      <c r="M1178" s="98">
        <v>2363</v>
      </c>
      <c r="N1178" s="98">
        <v>404.75</v>
      </c>
      <c r="O1178" s="98">
        <v>0</v>
      </c>
      <c r="P1178" s="98">
        <v>537.75</v>
      </c>
      <c r="Q1178" s="98">
        <v>0</v>
      </c>
      <c r="R1178" s="98">
        <v>70.55</v>
      </c>
      <c r="S1178" s="98">
        <v>4446</v>
      </c>
      <c r="T1178" s="98">
        <v>17.47</v>
      </c>
    </row>
    <row r="1179" spans="8:20">
      <c r="H1179" s="139">
        <v>41830</v>
      </c>
      <c r="I1179" s="98">
        <v>4573</v>
      </c>
      <c r="J1179" s="98">
        <v>1329.75</v>
      </c>
      <c r="K1179" s="98">
        <v>3500</v>
      </c>
      <c r="L1179" s="98">
        <v>434</v>
      </c>
      <c r="M1179" s="98">
        <v>2363</v>
      </c>
      <c r="N1179" s="98">
        <v>400.75</v>
      </c>
      <c r="O1179" s="98">
        <v>0</v>
      </c>
      <c r="P1179" s="98">
        <v>536.25</v>
      </c>
      <c r="Q1179" s="98">
        <v>0</v>
      </c>
      <c r="R1179" s="98">
        <v>68.900000000000006</v>
      </c>
      <c r="S1179" s="98">
        <v>4466</v>
      </c>
      <c r="T1179" s="98">
        <v>17.27</v>
      </c>
    </row>
    <row r="1180" spans="8:20">
      <c r="H1180" s="139">
        <v>41831</v>
      </c>
      <c r="I1180" s="98">
        <v>4573</v>
      </c>
      <c r="J1180" s="98">
        <v>1297</v>
      </c>
      <c r="K1180" s="98">
        <v>3450</v>
      </c>
      <c r="L1180" s="98">
        <v>421</v>
      </c>
      <c r="M1180" s="98">
        <v>2363</v>
      </c>
      <c r="N1180" s="98">
        <v>398</v>
      </c>
      <c r="O1180" s="98">
        <v>0</v>
      </c>
      <c r="P1180" s="98">
        <v>518.25</v>
      </c>
      <c r="Q1180" s="98">
        <v>0</v>
      </c>
      <c r="R1180" s="98">
        <v>68.739999999999995</v>
      </c>
      <c r="S1180" s="98">
        <v>4433</v>
      </c>
      <c r="T1180" s="98">
        <v>17.04</v>
      </c>
    </row>
    <row r="1181" spans="8:20">
      <c r="H1181" s="139">
        <v>41834</v>
      </c>
      <c r="I1181" s="98">
        <v>4573</v>
      </c>
      <c r="J1181" s="98">
        <v>1293.5</v>
      </c>
      <c r="K1181" s="98">
        <v>3450</v>
      </c>
      <c r="L1181" s="98">
        <v>412</v>
      </c>
      <c r="M1181" s="98">
        <v>2363</v>
      </c>
      <c r="N1181" s="98">
        <v>390</v>
      </c>
      <c r="O1181" s="98">
        <v>0</v>
      </c>
      <c r="P1181" s="98">
        <v>546.5</v>
      </c>
      <c r="Q1181" s="98">
        <v>0</v>
      </c>
      <c r="R1181" s="98">
        <v>68.599999999999994</v>
      </c>
      <c r="S1181" s="98">
        <v>4420</v>
      </c>
      <c r="T1181" s="98">
        <v>17.21</v>
      </c>
    </row>
    <row r="1182" spans="8:20">
      <c r="H1182" s="139">
        <v>41835</v>
      </c>
      <c r="I1182" s="98">
        <v>4293</v>
      </c>
      <c r="J1182" s="98">
        <v>1180</v>
      </c>
      <c r="K1182" s="98">
        <v>3570</v>
      </c>
      <c r="L1182" s="98">
        <v>378</v>
      </c>
      <c r="M1182" s="98">
        <v>2430</v>
      </c>
      <c r="N1182" s="98">
        <v>374.25</v>
      </c>
      <c r="O1182" s="98">
        <v>0</v>
      </c>
      <c r="P1182" s="98">
        <v>537.75</v>
      </c>
      <c r="Q1182" s="98">
        <v>16790</v>
      </c>
      <c r="R1182" s="98">
        <v>68.25</v>
      </c>
      <c r="S1182" s="98">
        <v>4507</v>
      </c>
      <c r="T1182" s="98">
        <v>17.23</v>
      </c>
    </row>
    <row r="1183" spans="8:20">
      <c r="H1183" s="139">
        <v>41836</v>
      </c>
      <c r="I1183" s="98">
        <v>4300</v>
      </c>
      <c r="J1183" s="98">
        <v>1187.25</v>
      </c>
      <c r="K1183" s="98">
        <v>3607</v>
      </c>
      <c r="L1183" s="98">
        <v>383.1</v>
      </c>
      <c r="M1183" s="98">
        <v>2430</v>
      </c>
      <c r="N1183" s="98">
        <v>378.25</v>
      </c>
      <c r="O1183" s="98">
        <v>0</v>
      </c>
      <c r="P1183" s="98">
        <v>537.75</v>
      </c>
      <c r="Q1183" s="98">
        <v>16850</v>
      </c>
      <c r="R1183" s="98">
        <v>68.39</v>
      </c>
      <c r="S1183" s="98">
        <v>4512</v>
      </c>
      <c r="T1183" s="98">
        <v>17.07</v>
      </c>
    </row>
    <row r="1184" spans="8:20">
      <c r="H1184" s="139">
        <v>41837</v>
      </c>
      <c r="I1184" s="98">
        <v>4295</v>
      </c>
      <c r="J1184" s="98">
        <v>1171</v>
      </c>
      <c r="K1184" s="98">
        <v>3597</v>
      </c>
      <c r="L1184" s="98">
        <v>379.6</v>
      </c>
      <c r="M1184" s="98">
        <v>2434</v>
      </c>
      <c r="N1184" s="98">
        <v>379.25</v>
      </c>
      <c r="O1184" s="98">
        <v>0</v>
      </c>
      <c r="P1184" s="98">
        <v>550.5</v>
      </c>
      <c r="Q1184" s="98">
        <v>16775</v>
      </c>
      <c r="R1184" s="98">
        <v>68.45</v>
      </c>
      <c r="S1184" s="98">
        <v>4515</v>
      </c>
      <c r="T1184" s="98">
        <v>16.96</v>
      </c>
    </row>
    <row r="1185" spans="8:20">
      <c r="H1185" s="139">
        <v>41838</v>
      </c>
      <c r="I1185" s="98">
        <v>4298</v>
      </c>
      <c r="J1185" s="98">
        <v>1177</v>
      </c>
      <c r="K1185" s="98">
        <v>3579</v>
      </c>
      <c r="L1185" s="98">
        <v>379.2</v>
      </c>
      <c r="M1185" s="98">
        <v>2434</v>
      </c>
      <c r="N1185" s="98">
        <v>370.25</v>
      </c>
      <c r="O1185" s="98">
        <v>0</v>
      </c>
      <c r="P1185" s="98">
        <v>532.5</v>
      </c>
      <c r="Q1185" s="98">
        <v>16935</v>
      </c>
      <c r="R1185" s="98">
        <v>68.63</v>
      </c>
      <c r="S1185" s="98">
        <v>4534</v>
      </c>
      <c r="T1185" s="98">
        <v>16.97</v>
      </c>
    </row>
    <row r="1186" spans="8:20">
      <c r="H1186" s="139">
        <v>41841</v>
      </c>
      <c r="I1186" s="98">
        <v>4339</v>
      </c>
      <c r="J1186" s="98">
        <v>1173</v>
      </c>
      <c r="K1186" s="98">
        <v>3565</v>
      </c>
      <c r="L1186" s="98">
        <v>380.5</v>
      </c>
      <c r="M1186" s="98">
        <v>2435</v>
      </c>
      <c r="N1186" s="98">
        <v>364.75</v>
      </c>
      <c r="O1186" s="98">
        <v>0</v>
      </c>
      <c r="P1186" s="98">
        <v>529</v>
      </c>
      <c r="Q1186" s="98">
        <v>16930</v>
      </c>
      <c r="R1186" s="98">
        <v>68.52</v>
      </c>
      <c r="S1186" s="98">
        <v>4528</v>
      </c>
      <c r="T1186" s="98">
        <v>17.260000000000002</v>
      </c>
    </row>
    <row r="1187" spans="8:20">
      <c r="H1187" s="139">
        <v>41842</v>
      </c>
      <c r="I1187" s="98">
        <v>4406</v>
      </c>
      <c r="J1187" s="98">
        <v>1183</v>
      </c>
      <c r="K1187" s="98">
        <v>3579</v>
      </c>
      <c r="L1187" s="98">
        <v>381.8</v>
      </c>
      <c r="M1187" s="98">
        <v>2449</v>
      </c>
      <c r="N1187" s="98">
        <v>360</v>
      </c>
      <c r="O1187" s="98">
        <v>0</v>
      </c>
      <c r="P1187" s="98">
        <v>525.5</v>
      </c>
      <c r="Q1187" s="98">
        <v>17020</v>
      </c>
      <c r="R1187" s="98">
        <v>68.8</v>
      </c>
      <c r="S1187" s="98">
        <v>4584</v>
      </c>
      <c r="T1187" s="98">
        <v>17.190000000000001</v>
      </c>
    </row>
    <row r="1188" spans="8:20">
      <c r="H1188" s="139">
        <v>41843</v>
      </c>
      <c r="I1188" s="98">
        <v>4399</v>
      </c>
      <c r="J1188" s="98">
        <v>1202</v>
      </c>
      <c r="K1188" s="98">
        <v>3539</v>
      </c>
      <c r="L1188" s="98">
        <v>392.1</v>
      </c>
      <c r="M1188" s="98">
        <v>2436</v>
      </c>
      <c r="N1188" s="98">
        <v>362.25</v>
      </c>
      <c r="O1188" s="98">
        <v>0</v>
      </c>
      <c r="P1188" s="98">
        <v>529</v>
      </c>
      <c r="Q1188" s="98">
        <v>16955</v>
      </c>
      <c r="R1188" s="98">
        <v>68.77</v>
      </c>
      <c r="S1188" s="98">
        <v>4569</v>
      </c>
      <c r="T1188" s="98">
        <v>16.95</v>
      </c>
    </row>
    <row r="1189" spans="8:20">
      <c r="H1189" s="139">
        <v>41844</v>
      </c>
      <c r="I1189" s="98">
        <v>4397</v>
      </c>
      <c r="J1189" s="98">
        <v>1208.25</v>
      </c>
      <c r="K1189" s="98">
        <v>3573</v>
      </c>
      <c r="L1189" s="98">
        <v>395.5</v>
      </c>
      <c r="M1189" s="98">
        <v>2450</v>
      </c>
      <c r="N1189" s="98">
        <v>361.5</v>
      </c>
      <c r="O1189" s="98">
        <v>0</v>
      </c>
      <c r="P1189" s="98">
        <v>529</v>
      </c>
      <c r="Q1189" s="98">
        <v>16925</v>
      </c>
      <c r="R1189" s="98">
        <v>66.400000000000006</v>
      </c>
      <c r="S1189" s="98">
        <v>4517</v>
      </c>
      <c r="T1189" s="98">
        <v>17.059999999999999</v>
      </c>
    </row>
    <row r="1190" spans="8:20">
      <c r="H1190" s="139">
        <v>41845</v>
      </c>
      <c r="I1190" s="98">
        <v>4397</v>
      </c>
      <c r="J1190" s="98">
        <v>1211</v>
      </c>
      <c r="K1190" s="98">
        <v>3576</v>
      </c>
      <c r="L1190" s="98">
        <v>397.5</v>
      </c>
      <c r="M1190" s="98">
        <v>2449</v>
      </c>
      <c r="N1190" s="98">
        <v>362.5</v>
      </c>
      <c r="O1190" s="98">
        <v>0</v>
      </c>
      <c r="P1190" s="98">
        <v>538</v>
      </c>
      <c r="Q1190" s="98">
        <v>16960</v>
      </c>
      <c r="R1190" s="98">
        <v>65.16</v>
      </c>
      <c r="S1190" s="98">
        <v>4512</v>
      </c>
      <c r="T1190" s="98">
        <v>17.14</v>
      </c>
    </row>
    <row r="1191" spans="8:20">
      <c r="H1191" s="139">
        <v>41848</v>
      </c>
      <c r="I1191" s="98">
        <v>4447</v>
      </c>
      <c r="J1191" s="98">
        <v>1233.5</v>
      </c>
      <c r="K1191" s="98">
        <v>3592</v>
      </c>
      <c r="L1191" s="98">
        <v>403.5</v>
      </c>
      <c r="M1191" s="98">
        <v>2478</v>
      </c>
      <c r="N1191" s="98">
        <v>367.25</v>
      </c>
      <c r="O1191" s="98">
        <v>0</v>
      </c>
      <c r="P1191" s="98">
        <v>535.5</v>
      </c>
      <c r="Q1191" s="98">
        <v>17010</v>
      </c>
      <c r="R1191" s="98">
        <v>65.36</v>
      </c>
      <c r="S1191" s="98">
        <v>4570</v>
      </c>
      <c r="T1191" s="98">
        <v>16.95</v>
      </c>
    </row>
    <row r="1192" spans="8:20">
      <c r="H1192" s="139">
        <v>41849</v>
      </c>
      <c r="I1192" s="98">
        <v>4446</v>
      </c>
      <c r="J1192" s="98">
        <v>1226</v>
      </c>
      <c r="K1192" s="98">
        <v>3620</v>
      </c>
      <c r="L1192" s="98">
        <v>396.5</v>
      </c>
      <c r="M1192" s="98">
        <v>2517</v>
      </c>
      <c r="N1192" s="98">
        <v>361.5</v>
      </c>
      <c r="O1192" s="98">
        <v>0</v>
      </c>
      <c r="P1192" s="98">
        <v>521</v>
      </c>
      <c r="Q1192" s="98">
        <v>17070</v>
      </c>
      <c r="R1192" s="98">
        <v>64.44</v>
      </c>
      <c r="S1192" s="98">
        <v>4556</v>
      </c>
      <c r="T1192" s="98">
        <v>16.62</v>
      </c>
    </row>
    <row r="1193" spans="8:20">
      <c r="H1193" s="139">
        <v>41850</v>
      </c>
      <c r="I1193" s="98">
        <v>4447</v>
      </c>
      <c r="J1193" s="98">
        <v>1220.5</v>
      </c>
      <c r="K1193" s="98">
        <v>3647</v>
      </c>
      <c r="L1193" s="98">
        <v>387.6</v>
      </c>
      <c r="M1193" s="98">
        <v>2518</v>
      </c>
      <c r="N1193" s="98">
        <v>361</v>
      </c>
      <c r="O1193" s="98">
        <v>0</v>
      </c>
      <c r="P1193" s="98">
        <v>527.25</v>
      </c>
      <c r="Q1193" s="98">
        <v>17090</v>
      </c>
      <c r="R1193" s="98">
        <v>63.34</v>
      </c>
      <c r="S1193" s="98">
        <v>4514</v>
      </c>
      <c r="T1193" s="98">
        <v>16.64</v>
      </c>
    </row>
    <row r="1194" spans="8:20">
      <c r="H1194" s="139">
        <v>41851</v>
      </c>
      <c r="I1194" s="98">
        <v>4447</v>
      </c>
      <c r="J1194" s="98">
        <v>1227</v>
      </c>
      <c r="K1194" s="98">
        <v>3670</v>
      </c>
      <c r="L1194" s="98">
        <v>391.3</v>
      </c>
      <c r="M1194" s="98">
        <v>2510</v>
      </c>
      <c r="N1194" s="98">
        <v>357</v>
      </c>
      <c r="O1194" s="98">
        <v>0</v>
      </c>
      <c r="P1194" s="98">
        <v>530</v>
      </c>
      <c r="Q1194" s="98">
        <v>17140</v>
      </c>
      <c r="R1194" s="98">
        <v>62.09</v>
      </c>
      <c r="S1194" s="98">
        <v>4523</v>
      </c>
      <c r="T1194" s="98">
        <v>16.440000000000001</v>
      </c>
    </row>
    <row r="1195" spans="8:20">
      <c r="H1195" s="139">
        <v>41852</v>
      </c>
      <c r="I1195" s="98">
        <v>4452</v>
      </c>
      <c r="J1195" s="98">
        <v>1214.25</v>
      </c>
      <c r="K1195" s="98">
        <v>3641</v>
      </c>
      <c r="L1195" s="98">
        <v>388.5</v>
      </c>
      <c r="M1195" s="98">
        <v>2517</v>
      </c>
      <c r="N1195" s="98">
        <v>351.5</v>
      </c>
      <c r="O1195" s="98">
        <v>0</v>
      </c>
      <c r="P1195" s="98">
        <v>534</v>
      </c>
      <c r="Q1195" s="98">
        <v>16900</v>
      </c>
      <c r="R1195" s="98">
        <v>62.49</v>
      </c>
      <c r="S1195" s="98">
        <v>4519</v>
      </c>
      <c r="T1195" s="98">
        <v>16.3</v>
      </c>
    </row>
    <row r="1196" spans="8:20">
      <c r="H1196" s="139">
        <v>41855</v>
      </c>
      <c r="I1196" s="98">
        <v>4481</v>
      </c>
      <c r="J1196" s="98">
        <v>1231.75</v>
      </c>
      <c r="K1196" s="98">
        <v>3641</v>
      </c>
      <c r="L1196" s="98">
        <v>388.3</v>
      </c>
      <c r="M1196" s="98">
        <v>2547</v>
      </c>
      <c r="N1196" s="98">
        <v>359.25</v>
      </c>
      <c r="O1196" s="98">
        <v>0</v>
      </c>
      <c r="P1196" s="98">
        <v>544</v>
      </c>
      <c r="Q1196" s="98">
        <v>17040</v>
      </c>
      <c r="R1196" s="98">
        <v>63.92</v>
      </c>
      <c r="S1196" s="98">
        <v>4574</v>
      </c>
      <c r="T1196" s="98">
        <v>16.29</v>
      </c>
    </row>
    <row r="1197" spans="8:20">
      <c r="H1197" s="139">
        <v>41856</v>
      </c>
      <c r="I1197" s="98">
        <v>4467</v>
      </c>
      <c r="J1197" s="98">
        <v>1220</v>
      </c>
      <c r="K1197" s="98">
        <v>3641</v>
      </c>
      <c r="L1197" s="98">
        <v>382.7</v>
      </c>
      <c r="M1197" s="98">
        <v>2540</v>
      </c>
      <c r="N1197" s="98">
        <v>355.75</v>
      </c>
      <c r="O1197" s="98">
        <v>0</v>
      </c>
      <c r="P1197" s="98">
        <v>552.5</v>
      </c>
      <c r="Q1197" s="98">
        <v>17030</v>
      </c>
      <c r="R1197" s="98">
        <v>63.46</v>
      </c>
      <c r="S1197" s="98">
        <v>4550</v>
      </c>
      <c r="T1197" s="98">
        <v>16.149999999999999</v>
      </c>
    </row>
    <row r="1198" spans="8:20">
      <c r="H1198" s="139">
        <v>41857</v>
      </c>
      <c r="I1198" s="98">
        <v>4457</v>
      </c>
      <c r="J1198" s="98">
        <v>1237.5</v>
      </c>
      <c r="K1198" s="98">
        <v>3641</v>
      </c>
      <c r="L1198" s="98">
        <v>388.8</v>
      </c>
      <c r="M1198" s="98">
        <v>2533</v>
      </c>
      <c r="N1198" s="98">
        <v>363</v>
      </c>
      <c r="O1198" s="98">
        <v>0</v>
      </c>
      <c r="P1198" s="98">
        <v>566.5</v>
      </c>
      <c r="Q1198" s="98">
        <v>16880</v>
      </c>
      <c r="R1198" s="98">
        <v>63.97</v>
      </c>
      <c r="S1198" s="98">
        <v>4556</v>
      </c>
      <c r="T1198" s="98">
        <v>16.329999999999998</v>
      </c>
    </row>
    <row r="1199" spans="8:20">
      <c r="H1199" s="139">
        <v>41858</v>
      </c>
      <c r="I1199" s="98">
        <v>4442</v>
      </c>
      <c r="J1199" s="98">
        <v>1252</v>
      </c>
      <c r="K1199" s="98">
        <v>3641</v>
      </c>
      <c r="L1199" s="98">
        <v>391.8</v>
      </c>
      <c r="M1199" s="98">
        <v>2535</v>
      </c>
      <c r="N1199" s="98">
        <v>359</v>
      </c>
      <c r="O1199" s="98">
        <v>0</v>
      </c>
      <c r="P1199" s="98">
        <v>561.5</v>
      </c>
      <c r="Q1199" s="98">
        <v>16715</v>
      </c>
      <c r="R1199" s="98">
        <v>63.57</v>
      </c>
      <c r="S1199" s="98">
        <v>4557</v>
      </c>
      <c r="T1199" s="98">
        <v>16.07</v>
      </c>
    </row>
    <row r="1200" spans="8:20">
      <c r="H1200" s="139">
        <v>41859</v>
      </c>
      <c r="I1200" s="98">
        <v>4449</v>
      </c>
      <c r="J1200" s="98">
        <v>1285</v>
      </c>
      <c r="K1200" s="98">
        <v>3641</v>
      </c>
      <c r="L1200" s="98">
        <v>397.6</v>
      </c>
      <c r="M1200" s="98">
        <v>2502</v>
      </c>
      <c r="N1200" s="98">
        <v>352</v>
      </c>
      <c r="O1200" s="98">
        <v>0</v>
      </c>
      <c r="P1200" s="98">
        <v>546.5</v>
      </c>
      <c r="Q1200" s="98">
        <v>16815</v>
      </c>
      <c r="R1200" s="98">
        <v>63.81</v>
      </c>
      <c r="S1200" s="98">
        <v>4518</v>
      </c>
      <c r="T1200" s="98">
        <v>16.149999999999999</v>
      </c>
    </row>
    <row r="1201" spans="8:20">
      <c r="H1201" s="139">
        <v>41862</v>
      </c>
      <c r="I1201" s="98">
        <v>4477</v>
      </c>
      <c r="J1201" s="98">
        <v>1313.75</v>
      </c>
      <c r="K1201" s="98">
        <v>3641</v>
      </c>
      <c r="L1201" s="98">
        <v>400.9</v>
      </c>
      <c r="M1201" s="98">
        <v>2508</v>
      </c>
      <c r="N1201" s="98">
        <v>356.25</v>
      </c>
      <c r="O1201" s="98">
        <v>0</v>
      </c>
      <c r="P1201" s="98">
        <v>546.25</v>
      </c>
      <c r="Q1201" s="98">
        <v>17065</v>
      </c>
      <c r="R1201" s="98">
        <v>64.13</v>
      </c>
      <c r="S1201" s="98">
        <v>4501</v>
      </c>
      <c r="T1201" s="98">
        <v>16.23</v>
      </c>
    </row>
    <row r="1202" spans="8:20">
      <c r="H1202" s="139">
        <v>41863</v>
      </c>
      <c r="I1202" s="98">
        <v>4457</v>
      </c>
      <c r="J1202" s="98">
        <v>1292</v>
      </c>
      <c r="K1202" s="98">
        <v>3641</v>
      </c>
      <c r="L1202" s="98">
        <v>403</v>
      </c>
      <c r="M1202" s="98">
        <v>2521</v>
      </c>
      <c r="N1202" s="98">
        <v>358.5</v>
      </c>
      <c r="O1202" s="98">
        <v>0</v>
      </c>
      <c r="P1202" s="98">
        <v>538.25</v>
      </c>
      <c r="Q1202" s="98">
        <v>17150</v>
      </c>
      <c r="R1202" s="98">
        <v>63.03</v>
      </c>
      <c r="S1202" s="98">
        <v>4409</v>
      </c>
      <c r="T1202" s="98">
        <v>16.04</v>
      </c>
    </row>
    <row r="1203" spans="8:20">
      <c r="H1203" s="139">
        <v>41864</v>
      </c>
      <c r="I1203" s="98">
        <v>4523</v>
      </c>
      <c r="J1203" s="98">
        <v>1277.25</v>
      </c>
      <c r="K1203" s="98">
        <v>3641</v>
      </c>
      <c r="L1203" s="98">
        <v>427.5</v>
      </c>
      <c r="M1203" s="98">
        <v>2519</v>
      </c>
      <c r="N1203" s="98">
        <v>358</v>
      </c>
      <c r="O1203" s="98">
        <v>0</v>
      </c>
      <c r="P1203" s="98">
        <v>528</v>
      </c>
      <c r="Q1203" s="98">
        <v>17320</v>
      </c>
      <c r="R1203" s="98">
        <v>64.02</v>
      </c>
      <c r="S1203" s="98">
        <v>4325</v>
      </c>
      <c r="T1203" s="98">
        <v>16.02</v>
      </c>
    </row>
    <row r="1204" spans="8:20">
      <c r="H1204" s="139">
        <v>41865</v>
      </c>
      <c r="I1204" s="98">
        <v>4501</v>
      </c>
      <c r="J1204" s="98">
        <v>1291</v>
      </c>
      <c r="K1204" s="98">
        <v>3641</v>
      </c>
      <c r="L1204" s="98">
        <v>450</v>
      </c>
      <c r="M1204" s="98">
        <v>2540</v>
      </c>
      <c r="N1204" s="98">
        <v>362.25</v>
      </c>
      <c r="O1204" s="98">
        <v>0</v>
      </c>
      <c r="P1204" s="98">
        <v>536.5</v>
      </c>
      <c r="Q1204" s="98">
        <v>17445</v>
      </c>
      <c r="R1204" s="98">
        <v>63.89</v>
      </c>
      <c r="S1204" s="98">
        <v>4332</v>
      </c>
      <c r="T1204" s="98">
        <v>15.93</v>
      </c>
    </row>
    <row r="1205" spans="8:20">
      <c r="H1205" s="139">
        <v>41866</v>
      </c>
      <c r="I1205" s="98">
        <v>4506</v>
      </c>
      <c r="J1205" s="98">
        <v>1102</v>
      </c>
      <c r="K1205" s="98">
        <v>3524</v>
      </c>
      <c r="L1205" s="98">
        <v>386.5</v>
      </c>
      <c r="M1205" s="98">
        <v>2568</v>
      </c>
      <c r="N1205" s="98">
        <v>365.5</v>
      </c>
      <c r="O1205" s="98">
        <v>0</v>
      </c>
      <c r="P1205" s="98">
        <v>551</v>
      </c>
      <c r="Q1205" s="98">
        <v>17425</v>
      </c>
      <c r="R1205" s="98">
        <v>63.6</v>
      </c>
      <c r="S1205" s="98">
        <v>4329</v>
      </c>
      <c r="T1205" s="98">
        <v>15.94</v>
      </c>
    </row>
    <row r="1206" spans="8:20">
      <c r="H1206" s="139">
        <v>41869</v>
      </c>
      <c r="I1206" s="98">
        <v>4497</v>
      </c>
      <c r="J1206" s="98">
        <v>1118.5</v>
      </c>
      <c r="K1206" s="98">
        <v>3535</v>
      </c>
      <c r="L1206" s="98">
        <v>392</v>
      </c>
      <c r="M1206" s="98">
        <v>2576</v>
      </c>
      <c r="N1206" s="98">
        <v>360.25</v>
      </c>
      <c r="O1206" s="98">
        <v>0</v>
      </c>
      <c r="P1206" s="98">
        <v>541.75</v>
      </c>
      <c r="Q1206" s="98">
        <v>17370</v>
      </c>
      <c r="R1206" s="98">
        <v>63.34</v>
      </c>
      <c r="S1206" s="98">
        <v>4346</v>
      </c>
      <c r="T1206" s="98">
        <v>15.65</v>
      </c>
    </row>
    <row r="1207" spans="8:20">
      <c r="H1207" s="139">
        <v>41870</v>
      </c>
      <c r="I1207" s="98">
        <v>4452</v>
      </c>
      <c r="J1207" s="98">
        <v>1119.5</v>
      </c>
      <c r="K1207" s="98">
        <v>3540</v>
      </c>
      <c r="L1207" s="98">
        <v>399.6</v>
      </c>
      <c r="M1207" s="98">
        <v>2554</v>
      </c>
      <c r="N1207" s="98">
        <v>362.5</v>
      </c>
      <c r="O1207" s="98">
        <v>0</v>
      </c>
      <c r="P1207" s="98">
        <v>546.5</v>
      </c>
      <c r="Q1207" s="98">
        <v>17390</v>
      </c>
      <c r="R1207" s="98">
        <v>63.47</v>
      </c>
      <c r="S1207" s="98">
        <v>4341</v>
      </c>
      <c r="T1207" s="98">
        <v>15.46</v>
      </c>
    </row>
    <row r="1208" spans="8:20">
      <c r="H1208" s="139">
        <v>41871</v>
      </c>
      <c r="I1208" s="98">
        <v>4464</v>
      </c>
      <c r="J1208" s="98">
        <v>1119.5</v>
      </c>
      <c r="K1208" s="98">
        <v>3526</v>
      </c>
      <c r="L1208" s="98">
        <v>403.5</v>
      </c>
      <c r="M1208" s="98">
        <v>2559</v>
      </c>
      <c r="N1208" s="98">
        <v>359.5</v>
      </c>
      <c r="O1208" s="98">
        <v>0</v>
      </c>
      <c r="P1208" s="98">
        <v>539</v>
      </c>
      <c r="Q1208" s="98">
        <v>17435</v>
      </c>
      <c r="R1208" s="98">
        <v>65.319999999999993</v>
      </c>
      <c r="S1208" s="98">
        <v>4240</v>
      </c>
      <c r="T1208" s="98">
        <v>15.71</v>
      </c>
    </row>
    <row r="1209" spans="8:20">
      <c r="H1209" s="139">
        <v>41872</v>
      </c>
      <c r="I1209" s="98">
        <v>4442</v>
      </c>
      <c r="J1209" s="98">
        <v>1136.5</v>
      </c>
      <c r="K1209" s="98">
        <v>3542</v>
      </c>
      <c r="L1209" s="98">
        <v>413</v>
      </c>
      <c r="M1209" s="98">
        <v>2558</v>
      </c>
      <c r="N1209" s="98">
        <v>362</v>
      </c>
      <c r="O1209" s="98">
        <v>0</v>
      </c>
      <c r="P1209" s="98">
        <v>546.5</v>
      </c>
      <c r="Q1209" s="98">
        <v>17490</v>
      </c>
      <c r="R1209" s="98">
        <v>66.5</v>
      </c>
      <c r="S1209" s="98">
        <v>4255</v>
      </c>
      <c r="T1209" s="98">
        <v>15.97</v>
      </c>
    </row>
    <row r="1210" spans="8:20">
      <c r="H1210" s="139">
        <v>41873</v>
      </c>
      <c r="I1210" s="98">
        <v>4452</v>
      </c>
      <c r="J1210" s="98">
        <v>1169.5</v>
      </c>
      <c r="K1210" s="98">
        <v>3539</v>
      </c>
      <c r="L1210" s="98">
        <v>432</v>
      </c>
      <c r="M1210" s="98">
        <v>2573</v>
      </c>
      <c r="N1210" s="98">
        <v>364.5</v>
      </c>
      <c r="O1210" s="98">
        <v>0</v>
      </c>
      <c r="P1210" s="98">
        <v>549.25</v>
      </c>
      <c r="Q1210" s="98">
        <v>17325</v>
      </c>
      <c r="R1210" s="98">
        <v>67.459999999999994</v>
      </c>
      <c r="S1210" s="98">
        <v>4268</v>
      </c>
      <c r="T1210" s="98">
        <v>15.61</v>
      </c>
    </row>
    <row r="1211" spans="8:20">
      <c r="H1211" s="139">
        <v>41876</v>
      </c>
      <c r="I1211" s="98">
        <v>4468</v>
      </c>
      <c r="J1211" s="98">
        <v>1125</v>
      </c>
      <c r="K1211" s="98">
        <v>3533</v>
      </c>
      <c r="L1211" s="98">
        <v>405</v>
      </c>
      <c r="M1211" s="98">
        <v>2573</v>
      </c>
      <c r="N1211" s="98">
        <v>359.25</v>
      </c>
      <c r="O1211" s="98">
        <v>0</v>
      </c>
      <c r="P1211" s="98">
        <v>543</v>
      </c>
      <c r="Q1211" s="98">
        <v>17380</v>
      </c>
      <c r="R1211" s="98">
        <v>67.66</v>
      </c>
      <c r="S1211" s="98">
        <v>4215</v>
      </c>
      <c r="T1211" s="98">
        <v>15.34</v>
      </c>
    </row>
    <row r="1212" spans="8:20">
      <c r="H1212" s="139">
        <v>41877</v>
      </c>
      <c r="I1212" s="98">
        <v>4515</v>
      </c>
      <c r="J1212" s="98">
        <v>1088</v>
      </c>
      <c r="K1212" s="98">
        <v>3506</v>
      </c>
      <c r="L1212" s="98">
        <v>390.2</v>
      </c>
      <c r="M1212" s="98">
        <v>2583</v>
      </c>
      <c r="N1212" s="98">
        <v>354.75</v>
      </c>
      <c r="O1212" s="98">
        <v>0</v>
      </c>
      <c r="P1212" s="98">
        <v>540.75</v>
      </c>
      <c r="Q1212" s="98">
        <v>17350</v>
      </c>
      <c r="R1212" s="98">
        <v>68.260000000000005</v>
      </c>
      <c r="S1212" s="98">
        <v>4192</v>
      </c>
      <c r="T1212" s="98">
        <v>15.73</v>
      </c>
    </row>
    <row r="1213" spans="8:20">
      <c r="H1213" s="139">
        <v>41878</v>
      </c>
      <c r="I1213" s="98">
        <v>4497</v>
      </c>
      <c r="J1213" s="98">
        <v>1090</v>
      </c>
      <c r="K1213" s="98">
        <v>3516</v>
      </c>
      <c r="L1213" s="98">
        <v>418.5</v>
      </c>
      <c r="M1213" s="98">
        <v>2599</v>
      </c>
      <c r="N1213" s="98">
        <v>355.75</v>
      </c>
      <c r="O1213" s="98">
        <v>0</v>
      </c>
      <c r="P1213" s="98">
        <v>547.5</v>
      </c>
      <c r="Q1213" s="98">
        <v>17155</v>
      </c>
      <c r="R1213" s="98">
        <v>68.3</v>
      </c>
      <c r="S1213" s="98">
        <v>4196</v>
      </c>
      <c r="T1213" s="98">
        <v>15.6</v>
      </c>
    </row>
    <row r="1214" spans="8:20">
      <c r="H1214" s="139">
        <v>41879</v>
      </c>
      <c r="I1214" s="98">
        <v>4482</v>
      </c>
      <c r="J1214" s="98">
        <v>1074.5</v>
      </c>
      <c r="K1214" s="98">
        <v>3470</v>
      </c>
      <c r="L1214" s="98">
        <v>434.2</v>
      </c>
      <c r="M1214" s="98">
        <v>2617</v>
      </c>
      <c r="N1214" s="98">
        <v>360.5</v>
      </c>
      <c r="O1214" s="98">
        <v>0</v>
      </c>
      <c r="P1214" s="98">
        <v>555.75</v>
      </c>
      <c r="Q1214" s="98">
        <v>17220</v>
      </c>
      <c r="R1214" s="98">
        <v>67.14</v>
      </c>
      <c r="S1214" s="98">
        <v>4154</v>
      </c>
      <c r="T1214" s="98">
        <v>15.61</v>
      </c>
    </row>
    <row r="1215" spans="8:20">
      <c r="H1215" s="139">
        <v>41880</v>
      </c>
      <c r="I1215" s="98">
        <v>4480</v>
      </c>
      <c r="J1215" s="98">
        <v>1090</v>
      </c>
      <c r="K1215" s="98">
        <v>3450</v>
      </c>
      <c r="L1215" s="98">
        <v>439</v>
      </c>
      <c r="M1215" s="98">
        <v>2644</v>
      </c>
      <c r="N1215" s="98">
        <v>358.75</v>
      </c>
      <c r="O1215" s="98">
        <v>0</v>
      </c>
      <c r="P1215" s="98">
        <v>551</v>
      </c>
      <c r="Q1215" s="98">
        <v>17200</v>
      </c>
      <c r="R1215" s="98">
        <v>67.599999999999994</v>
      </c>
      <c r="S1215" s="98">
        <v>4144</v>
      </c>
      <c r="T1215" s="98">
        <v>15.46</v>
      </c>
    </row>
    <row r="1216" spans="8:20">
      <c r="H1216" s="139">
        <v>41883</v>
      </c>
      <c r="I1216" s="98">
        <v>4470</v>
      </c>
      <c r="J1216" s="98">
        <v>0</v>
      </c>
      <c r="K1216" s="98">
        <v>3475</v>
      </c>
      <c r="L1216" s="98">
        <v>0</v>
      </c>
      <c r="M1216" s="98">
        <v>2750</v>
      </c>
      <c r="N1216" s="98">
        <v>0</v>
      </c>
      <c r="O1216" s="98">
        <v>0</v>
      </c>
      <c r="P1216" s="98">
        <v>0</v>
      </c>
      <c r="Q1216" s="98">
        <v>16900</v>
      </c>
      <c r="R1216" s="98">
        <v>0</v>
      </c>
      <c r="S1216" s="98">
        <v>4170</v>
      </c>
      <c r="T1216" s="98">
        <v>0</v>
      </c>
    </row>
    <row r="1217" spans="8:20">
      <c r="H1217" s="139">
        <v>41884</v>
      </c>
      <c r="I1217" s="98">
        <v>4506</v>
      </c>
      <c r="J1217" s="98">
        <v>1097.5</v>
      </c>
      <c r="K1217" s="98">
        <v>3529</v>
      </c>
      <c r="L1217" s="98">
        <v>449.5</v>
      </c>
      <c r="M1217" s="98">
        <v>2700</v>
      </c>
      <c r="N1217" s="98">
        <v>355</v>
      </c>
      <c r="O1217" s="98">
        <v>0</v>
      </c>
      <c r="P1217" s="98">
        <v>542.5</v>
      </c>
      <c r="Q1217" s="98">
        <v>16905</v>
      </c>
      <c r="R1217" s="98">
        <v>66.34</v>
      </c>
      <c r="S1217" s="98">
        <v>4159</v>
      </c>
      <c r="T1217" s="98">
        <v>15.86</v>
      </c>
    </row>
    <row r="1218" spans="8:20">
      <c r="H1218" s="139">
        <v>41885</v>
      </c>
      <c r="I1218" s="98">
        <v>4564</v>
      </c>
      <c r="J1218" s="98">
        <v>1073</v>
      </c>
      <c r="K1218" s="98">
        <v>3510</v>
      </c>
      <c r="L1218" s="98">
        <v>445</v>
      </c>
      <c r="M1218" s="98">
        <v>2740</v>
      </c>
      <c r="N1218" s="98">
        <v>340.75</v>
      </c>
      <c r="O1218" s="98">
        <v>0</v>
      </c>
      <c r="P1218" s="98">
        <v>523</v>
      </c>
      <c r="Q1218" s="98">
        <v>0</v>
      </c>
      <c r="R1218" s="98">
        <v>66.7</v>
      </c>
      <c r="S1218" s="98">
        <v>4132</v>
      </c>
      <c r="T1218" s="98">
        <v>15.63</v>
      </c>
    </row>
    <row r="1219" spans="8:20">
      <c r="H1219" s="139">
        <v>41886</v>
      </c>
      <c r="I1219" s="98">
        <v>4551</v>
      </c>
      <c r="J1219" s="98">
        <v>1064</v>
      </c>
      <c r="K1219" s="98">
        <v>3476</v>
      </c>
      <c r="L1219" s="98">
        <v>432</v>
      </c>
      <c r="M1219" s="98">
        <v>2740</v>
      </c>
      <c r="N1219" s="98">
        <v>336</v>
      </c>
      <c r="O1219" s="98">
        <v>0</v>
      </c>
      <c r="P1219" s="98">
        <v>524.75</v>
      </c>
      <c r="Q1219" s="98">
        <v>17420</v>
      </c>
      <c r="R1219" s="98">
        <v>66.77</v>
      </c>
      <c r="S1219" s="98">
        <v>4102</v>
      </c>
      <c r="T1219" s="98">
        <v>15.12</v>
      </c>
    </row>
    <row r="1220" spans="8:20">
      <c r="H1220" s="139">
        <v>41887</v>
      </c>
      <c r="I1220" s="98">
        <v>4551</v>
      </c>
      <c r="J1220" s="98">
        <v>1085</v>
      </c>
      <c r="K1220" s="98">
        <v>3430</v>
      </c>
      <c r="L1220" s="98">
        <v>435</v>
      </c>
      <c r="M1220" s="98">
        <v>2740</v>
      </c>
      <c r="N1220" s="98">
        <v>346</v>
      </c>
      <c r="O1220" s="98">
        <v>0</v>
      </c>
      <c r="P1220" s="98">
        <v>532.75</v>
      </c>
      <c r="Q1220" s="98">
        <v>0</v>
      </c>
      <c r="R1220" s="98">
        <v>66.08</v>
      </c>
      <c r="S1220" s="98">
        <v>4038</v>
      </c>
      <c r="T1220" s="98">
        <v>15.04</v>
      </c>
    </row>
    <row r="1221" spans="8:20">
      <c r="H1221" s="139">
        <v>41890</v>
      </c>
      <c r="I1221" s="98">
        <v>0</v>
      </c>
      <c r="J1221" s="98">
        <v>1092</v>
      </c>
      <c r="K1221" s="98">
        <v>0</v>
      </c>
      <c r="L1221" s="98">
        <v>441.5</v>
      </c>
      <c r="M1221" s="98">
        <v>0</v>
      </c>
      <c r="N1221" s="98">
        <v>340.5</v>
      </c>
      <c r="O1221" s="98">
        <v>0</v>
      </c>
      <c r="P1221" s="98">
        <v>531.5</v>
      </c>
      <c r="Q1221" s="98">
        <v>0</v>
      </c>
      <c r="R1221" s="98">
        <v>66.56</v>
      </c>
      <c r="S1221" s="98">
        <v>0</v>
      </c>
      <c r="T1221" s="98">
        <v>14.99</v>
      </c>
    </row>
    <row r="1222" spans="8:20">
      <c r="H1222" s="139">
        <v>41891</v>
      </c>
      <c r="I1222" s="98">
        <v>4520</v>
      </c>
      <c r="J1222" s="98">
        <v>1076</v>
      </c>
      <c r="K1222" s="98">
        <v>3423</v>
      </c>
      <c r="L1222" s="98">
        <v>456.4</v>
      </c>
      <c r="M1222" s="98">
        <v>2740</v>
      </c>
      <c r="N1222" s="98">
        <v>336.5</v>
      </c>
      <c r="O1222" s="98">
        <v>0</v>
      </c>
      <c r="P1222" s="98">
        <v>526</v>
      </c>
      <c r="Q1222" s="98">
        <v>17000</v>
      </c>
      <c r="R1222" s="98">
        <v>67.78</v>
      </c>
      <c r="S1222" s="98">
        <v>4015</v>
      </c>
      <c r="T1222" s="98">
        <v>14.88</v>
      </c>
    </row>
    <row r="1223" spans="8:20">
      <c r="H1223" s="139">
        <v>41892</v>
      </c>
      <c r="I1223" s="98">
        <v>4520</v>
      </c>
      <c r="J1223" s="98">
        <v>1071</v>
      </c>
      <c r="K1223" s="98">
        <v>3372</v>
      </c>
      <c r="L1223" s="98">
        <v>443</v>
      </c>
      <c r="M1223" s="98">
        <v>2740</v>
      </c>
      <c r="N1223" s="98">
        <v>336.5</v>
      </c>
      <c r="O1223" s="98">
        <v>0</v>
      </c>
      <c r="P1223" s="98">
        <v>520.25</v>
      </c>
      <c r="Q1223" s="98">
        <v>17420</v>
      </c>
      <c r="R1223" s="98">
        <v>70.14</v>
      </c>
      <c r="S1223" s="98">
        <v>4020</v>
      </c>
      <c r="T1223" s="98">
        <v>14.47</v>
      </c>
    </row>
    <row r="1224" spans="8:20">
      <c r="H1224" s="139">
        <v>41893</v>
      </c>
      <c r="I1224" s="98">
        <v>4520</v>
      </c>
      <c r="J1224" s="98">
        <v>1061.25</v>
      </c>
      <c r="K1224" s="98">
        <v>3340</v>
      </c>
      <c r="L1224" s="98">
        <v>430</v>
      </c>
      <c r="M1224" s="98">
        <v>2576</v>
      </c>
      <c r="N1224" s="98">
        <v>335</v>
      </c>
      <c r="O1224" s="98">
        <v>0</v>
      </c>
      <c r="P1224" s="98">
        <v>500</v>
      </c>
      <c r="Q1224" s="98">
        <v>17440</v>
      </c>
      <c r="R1224" s="98">
        <v>70.790000000000006</v>
      </c>
      <c r="S1224" s="98">
        <v>4002</v>
      </c>
      <c r="T1224" s="98">
        <v>14.33</v>
      </c>
    </row>
    <row r="1225" spans="8:20">
      <c r="H1225" s="139">
        <v>41894</v>
      </c>
      <c r="I1225" s="98">
        <v>4520</v>
      </c>
      <c r="J1225" s="98">
        <v>1091</v>
      </c>
      <c r="K1225" s="98">
        <v>3400</v>
      </c>
      <c r="L1225" s="98">
        <v>407</v>
      </c>
      <c r="M1225" s="98">
        <v>2576</v>
      </c>
      <c r="N1225" s="98">
        <v>333</v>
      </c>
      <c r="O1225" s="98">
        <v>0</v>
      </c>
      <c r="P1225" s="98">
        <v>497</v>
      </c>
      <c r="Q1225" s="98">
        <v>17150</v>
      </c>
      <c r="R1225" s="98">
        <v>70.61</v>
      </c>
      <c r="S1225" s="98">
        <v>4000</v>
      </c>
      <c r="T1225" s="98">
        <v>13.81</v>
      </c>
    </row>
    <row r="1226" spans="8:20">
      <c r="H1226" s="139">
        <v>41897</v>
      </c>
      <c r="I1226" s="98">
        <v>4512</v>
      </c>
      <c r="J1226" s="98">
        <v>988.5</v>
      </c>
      <c r="K1226" s="98">
        <v>3360</v>
      </c>
      <c r="L1226" s="98">
        <v>339.5</v>
      </c>
      <c r="M1226" s="98">
        <v>2737</v>
      </c>
      <c r="N1226" s="98">
        <v>343</v>
      </c>
      <c r="O1226" s="98">
        <v>0</v>
      </c>
      <c r="P1226" s="98">
        <v>500</v>
      </c>
      <c r="Q1226" s="98">
        <v>17505</v>
      </c>
      <c r="R1226" s="98">
        <v>68.180000000000007</v>
      </c>
      <c r="S1226" s="98">
        <v>3941</v>
      </c>
      <c r="T1226" s="98">
        <v>13.64</v>
      </c>
    </row>
    <row r="1227" spans="8:20">
      <c r="H1227" s="139">
        <v>41898</v>
      </c>
      <c r="I1227" s="98">
        <v>4568</v>
      </c>
      <c r="J1227" s="98">
        <v>981.5</v>
      </c>
      <c r="K1227" s="98">
        <v>3283</v>
      </c>
      <c r="L1227" s="98">
        <v>339</v>
      </c>
      <c r="M1227" s="98">
        <v>2364</v>
      </c>
      <c r="N1227" s="98">
        <v>344</v>
      </c>
      <c r="O1227" s="98">
        <v>0</v>
      </c>
      <c r="P1227" s="98">
        <v>501</v>
      </c>
      <c r="Q1227" s="98">
        <v>14715</v>
      </c>
      <c r="R1227" s="98">
        <v>68.28</v>
      </c>
      <c r="S1227" s="98">
        <v>4046</v>
      </c>
      <c r="T1227" s="98">
        <v>13.62</v>
      </c>
    </row>
    <row r="1228" spans="8:20">
      <c r="H1228" s="139">
        <v>41899</v>
      </c>
      <c r="I1228" s="98">
        <v>4570</v>
      </c>
      <c r="J1228" s="98">
        <v>983</v>
      </c>
      <c r="K1228" s="98">
        <v>3302</v>
      </c>
      <c r="L1228" s="98">
        <v>338</v>
      </c>
      <c r="M1228" s="98">
        <v>2372</v>
      </c>
      <c r="N1228" s="98">
        <v>341.25</v>
      </c>
      <c r="O1228" s="98">
        <v>0</v>
      </c>
      <c r="P1228" s="98">
        <v>499.5</v>
      </c>
      <c r="Q1228" s="98">
        <v>14790</v>
      </c>
      <c r="R1228" s="98">
        <v>69.900000000000006</v>
      </c>
      <c r="S1228" s="98">
        <v>4025</v>
      </c>
      <c r="T1228" s="98">
        <v>13.98</v>
      </c>
    </row>
    <row r="1229" spans="8:20">
      <c r="H1229" s="139">
        <v>41900</v>
      </c>
      <c r="I1229" s="98">
        <v>4588</v>
      </c>
      <c r="J1229" s="98">
        <v>971.5</v>
      </c>
      <c r="K1229" s="98">
        <v>3302</v>
      </c>
      <c r="L1229" s="98">
        <v>328.2</v>
      </c>
      <c r="M1229" s="98">
        <v>2360</v>
      </c>
      <c r="N1229" s="98">
        <v>338.25</v>
      </c>
      <c r="O1229" s="98">
        <v>0</v>
      </c>
      <c r="P1229" s="98">
        <v>488</v>
      </c>
      <c r="Q1229" s="98">
        <v>14665</v>
      </c>
      <c r="R1229" s="98">
        <v>66.900000000000006</v>
      </c>
      <c r="S1229" s="98">
        <v>4031</v>
      </c>
      <c r="T1229" s="98">
        <v>13.73</v>
      </c>
    </row>
    <row r="1230" spans="8:20">
      <c r="H1230" s="139">
        <v>41901</v>
      </c>
      <c r="I1230" s="98">
        <v>4563</v>
      </c>
      <c r="J1230" s="98">
        <v>958</v>
      </c>
      <c r="K1230" s="98">
        <v>3255</v>
      </c>
      <c r="L1230" s="98">
        <v>323</v>
      </c>
      <c r="M1230" s="98">
        <v>2360</v>
      </c>
      <c r="N1230" s="98">
        <v>331.75</v>
      </c>
      <c r="O1230" s="98">
        <v>0</v>
      </c>
      <c r="P1230" s="98">
        <v>475</v>
      </c>
      <c r="Q1230" s="98">
        <v>14300</v>
      </c>
      <c r="R1230" s="98">
        <v>65.989999999999995</v>
      </c>
      <c r="S1230" s="98">
        <v>3970</v>
      </c>
      <c r="T1230" s="98">
        <v>13.5</v>
      </c>
    </row>
    <row r="1231" spans="8:20">
      <c r="H1231" s="139">
        <v>41904</v>
      </c>
      <c r="I1231" s="98">
        <v>4562</v>
      </c>
      <c r="J1231" s="98">
        <v>939</v>
      </c>
      <c r="K1231" s="98">
        <v>3196</v>
      </c>
      <c r="L1231" s="98">
        <v>319.7</v>
      </c>
      <c r="M1231" s="98">
        <v>2360</v>
      </c>
      <c r="N1231" s="98">
        <v>330.75</v>
      </c>
      <c r="O1231" s="98">
        <v>0</v>
      </c>
      <c r="P1231" s="98">
        <v>476</v>
      </c>
      <c r="Q1231" s="98">
        <v>14355</v>
      </c>
      <c r="R1231" s="98">
        <v>64.86</v>
      </c>
      <c r="S1231" s="98">
        <v>3860</v>
      </c>
      <c r="T1231" s="98">
        <v>13.99</v>
      </c>
    </row>
    <row r="1232" spans="8:20">
      <c r="H1232" s="139">
        <v>41905</v>
      </c>
      <c r="I1232" s="98">
        <v>4552</v>
      </c>
      <c r="J1232" s="98">
        <v>937</v>
      </c>
      <c r="K1232" s="98">
        <v>3196</v>
      </c>
      <c r="L1232" s="98">
        <v>317.60000000000002</v>
      </c>
      <c r="M1232" s="98">
        <v>2342</v>
      </c>
      <c r="N1232" s="98">
        <v>325.25</v>
      </c>
      <c r="O1232" s="98">
        <v>0</v>
      </c>
      <c r="P1232" s="98">
        <v>475.5</v>
      </c>
      <c r="Q1232" s="98">
        <v>14585</v>
      </c>
      <c r="R1232" s="98">
        <v>62.93</v>
      </c>
      <c r="S1232" s="98">
        <v>3872</v>
      </c>
      <c r="T1232" s="98">
        <v>14.16</v>
      </c>
    </row>
    <row r="1233" spans="8:20">
      <c r="H1233" s="139">
        <v>41906</v>
      </c>
      <c r="I1233" s="98">
        <v>4536</v>
      </c>
      <c r="J1233" s="98">
        <v>937</v>
      </c>
      <c r="K1233" s="98">
        <v>3204</v>
      </c>
      <c r="L1233" s="98">
        <v>317</v>
      </c>
      <c r="M1233" s="98">
        <v>2338</v>
      </c>
      <c r="N1233" s="98">
        <v>329.5</v>
      </c>
      <c r="O1233" s="98">
        <v>0</v>
      </c>
      <c r="P1233" s="98">
        <v>480.25</v>
      </c>
      <c r="Q1233" s="98">
        <v>14405</v>
      </c>
      <c r="R1233" s="98">
        <v>61.57</v>
      </c>
      <c r="S1233" s="98">
        <v>3883</v>
      </c>
      <c r="T1233" s="98">
        <v>14.68</v>
      </c>
    </row>
    <row r="1234" spans="8:20">
      <c r="H1234" s="139">
        <v>41907</v>
      </c>
      <c r="I1234" s="98">
        <v>4549</v>
      </c>
      <c r="J1234" s="98">
        <v>924</v>
      </c>
      <c r="K1234" s="98">
        <v>3221</v>
      </c>
      <c r="L1234" s="98">
        <v>312</v>
      </c>
      <c r="M1234" s="98">
        <v>2327</v>
      </c>
      <c r="N1234" s="98">
        <v>326.5</v>
      </c>
      <c r="O1234" s="98">
        <v>0</v>
      </c>
      <c r="P1234" s="98">
        <v>474.25</v>
      </c>
      <c r="Q1234" s="98">
        <v>14100</v>
      </c>
      <c r="R1234" s="98">
        <v>61.4</v>
      </c>
      <c r="S1234" s="98">
        <v>3990</v>
      </c>
      <c r="T1234" s="98">
        <v>14.82</v>
      </c>
    </row>
    <row r="1235" spans="8:20">
      <c r="H1235" s="139">
        <v>41908</v>
      </c>
      <c r="I1235" s="98">
        <v>4580</v>
      </c>
      <c r="J1235" s="98">
        <v>910</v>
      </c>
      <c r="K1235" s="98">
        <v>3157</v>
      </c>
      <c r="L1235" s="98">
        <v>307.3</v>
      </c>
      <c r="M1235" s="98">
        <v>2348</v>
      </c>
      <c r="N1235" s="98">
        <v>323</v>
      </c>
      <c r="O1235" s="98">
        <v>0</v>
      </c>
      <c r="P1235" s="98">
        <v>474.75</v>
      </c>
      <c r="Q1235" s="98">
        <v>14580</v>
      </c>
      <c r="R1235" s="98">
        <v>61.89</v>
      </c>
      <c r="S1235" s="98">
        <v>4123</v>
      </c>
      <c r="T1235" s="98">
        <v>15.5</v>
      </c>
    </row>
    <row r="1236" spans="8:20">
      <c r="H1236" s="139">
        <v>41911</v>
      </c>
      <c r="I1236" s="98">
        <v>4541</v>
      </c>
      <c r="J1236" s="98">
        <v>921.25</v>
      </c>
      <c r="K1236" s="98">
        <v>3120</v>
      </c>
      <c r="L1236" s="98">
        <v>307</v>
      </c>
      <c r="M1236" s="98">
        <v>2349</v>
      </c>
      <c r="N1236" s="98">
        <v>326</v>
      </c>
      <c r="O1236" s="98">
        <v>0</v>
      </c>
      <c r="P1236" s="98">
        <v>481</v>
      </c>
      <c r="Q1236" s="98">
        <v>14400</v>
      </c>
      <c r="R1236" s="98">
        <v>61.47</v>
      </c>
      <c r="S1236" s="98">
        <v>4228</v>
      </c>
      <c r="T1236" s="98">
        <v>15.73</v>
      </c>
    </row>
    <row r="1237" spans="8:20">
      <c r="H1237" s="139">
        <v>41912</v>
      </c>
      <c r="I1237" s="98">
        <v>4549</v>
      </c>
      <c r="J1237" s="98">
        <v>911.75</v>
      </c>
      <c r="K1237" s="98">
        <v>3117</v>
      </c>
      <c r="L1237" s="98">
        <v>306</v>
      </c>
      <c r="M1237" s="98">
        <v>2331</v>
      </c>
      <c r="N1237" s="98">
        <v>320</v>
      </c>
      <c r="O1237" s="98">
        <v>0</v>
      </c>
      <c r="P1237" s="98">
        <v>478</v>
      </c>
      <c r="Q1237" s="98">
        <v>14210</v>
      </c>
      <c r="R1237" s="98">
        <v>61.37</v>
      </c>
      <c r="S1237" s="98">
        <v>4265</v>
      </c>
      <c r="T1237" s="98">
        <v>15.44</v>
      </c>
    </row>
    <row r="1238" spans="8:20">
      <c r="H1238" s="139">
        <v>41913</v>
      </c>
      <c r="I1238" s="98">
        <v>0</v>
      </c>
      <c r="J1238" s="98">
        <v>917.5</v>
      </c>
      <c r="K1238" s="98">
        <v>0</v>
      </c>
      <c r="L1238" s="98">
        <v>305.5</v>
      </c>
      <c r="M1238" s="98">
        <v>0</v>
      </c>
      <c r="N1238" s="98">
        <v>320.75</v>
      </c>
      <c r="O1238" s="98">
        <v>0</v>
      </c>
      <c r="P1238" s="98">
        <v>479</v>
      </c>
      <c r="Q1238" s="98">
        <v>0</v>
      </c>
      <c r="R1238" s="98">
        <v>62.16</v>
      </c>
      <c r="S1238" s="98">
        <v>0</v>
      </c>
      <c r="T1238" s="98">
        <v>16.02</v>
      </c>
    </row>
    <row r="1239" spans="8:20">
      <c r="H1239" s="139">
        <v>41914</v>
      </c>
      <c r="I1239" s="98">
        <v>0</v>
      </c>
      <c r="J1239" s="98">
        <v>925</v>
      </c>
      <c r="K1239" s="98">
        <v>0</v>
      </c>
      <c r="L1239" s="98">
        <v>309.3</v>
      </c>
      <c r="M1239" s="98">
        <v>0</v>
      </c>
      <c r="N1239" s="98">
        <v>323</v>
      </c>
      <c r="O1239" s="98">
        <v>0</v>
      </c>
      <c r="P1239" s="98">
        <v>484</v>
      </c>
      <c r="Q1239" s="98">
        <v>0</v>
      </c>
      <c r="R1239" s="98">
        <v>61.85</v>
      </c>
      <c r="S1239" s="98">
        <v>0</v>
      </c>
      <c r="T1239" s="98">
        <v>16.05</v>
      </c>
    </row>
    <row r="1240" spans="8:20">
      <c r="H1240" s="139">
        <v>41915</v>
      </c>
      <c r="I1240" s="98">
        <v>0</v>
      </c>
      <c r="J1240" s="98">
        <v>912</v>
      </c>
      <c r="K1240" s="98">
        <v>0</v>
      </c>
      <c r="L1240" s="98">
        <v>307.7</v>
      </c>
      <c r="M1240" s="98">
        <v>0</v>
      </c>
      <c r="N1240" s="98">
        <v>323.75</v>
      </c>
      <c r="O1240" s="98">
        <v>0</v>
      </c>
      <c r="P1240" s="98">
        <v>486.25</v>
      </c>
      <c r="Q1240" s="98">
        <v>0</v>
      </c>
      <c r="R1240" s="98">
        <v>62.47</v>
      </c>
      <c r="S1240" s="98">
        <v>0</v>
      </c>
      <c r="T1240" s="98">
        <v>16.489999999999998</v>
      </c>
    </row>
    <row r="1241" spans="8:20">
      <c r="H1241" s="139">
        <v>41918</v>
      </c>
      <c r="I1241" s="98">
        <v>0</v>
      </c>
      <c r="J1241" s="98">
        <v>940</v>
      </c>
      <c r="K1241" s="98">
        <v>0</v>
      </c>
      <c r="L1241" s="98">
        <v>320.5</v>
      </c>
      <c r="M1241" s="98">
        <v>0</v>
      </c>
      <c r="N1241" s="98">
        <v>332.5</v>
      </c>
      <c r="O1241" s="98">
        <v>0</v>
      </c>
      <c r="P1241" s="98">
        <v>491.25</v>
      </c>
      <c r="Q1241" s="98">
        <v>0</v>
      </c>
      <c r="R1241" s="98">
        <v>64.38</v>
      </c>
      <c r="S1241" s="98">
        <v>0</v>
      </c>
      <c r="T1241" s="98">
        <v>16.93</v>
      </c>
    </row>
    <row r="1242" spans="8:20">
      <c r="H1242" s="139">
        <v>41919</v>
      </c>
      <c r="I1242" s="98">
        <v>0</v>
      </c>
      <c r="J1242" s="98">
        <v>940</v>
      </c>
      <c r="K1242" s="98">
        <v>0</v>
      </c>
      <c r="L1242" s="98">
        <v>327.60000000000002</v>
      </c>
      <c r="M1242" s="98">
        <v>0</v>
      </c>
      <c r="N1242" s="98">
        <v>341.25</v>
      </c>
      <c r="O1242" s="98">
        <v>0</v>
      </c>
      <c r="P1242" s="98">
        <v>506.5</v>
      </c>
      <c r="Q1242" s="98">
        <v>0</v>
      </c>
      <c r="R1242" s="98">
        <v>65.209999999999994</v>
      </c>
      <c r="S1242" s="98">
        <v>0</v>
      </c>
      <c r="T1242" s="98">
        <v>16.989999999999998</v>
      </c>
    </row>
    <row r="1243" spans="8:20">
      <c r="H1243" s="139">
        <v>41920</v>
      </c>
      <c r="I1243" s="98">
        <v>4510</v>
      </c>
      <c r="J1243" s="98">
        <v>934</v>
      </c>
      <c r="K1243" s="98">
        <v>3131</v>
      </c>
      <c r="L1243" s="98">
        <v>330</v>
      </c>
      <c r="M1243" s="98">
        <v>2334</v>
      </c>
      <c r="N1243" s="98">
        <v>343.5</v>
      </c>
      <c r="O1243" s="98">
        <v>0</v>
      </c>
      <c r="P1243" s="98">
        <v>507.75</v>
      </c>
      <c r="Q1243" s="98">
        <v>14350</v>
      </c>
      <c r="R1243" s="98">
        <v>64.89</v>
      </c>
      <c r="S1243" s="98">
        <v>4240</v>
      </c>
      <c r="T1243" s="98">
        <v>16.88</v>
      </c>
    </row>
    <row r="1244" spans="8:20">
      <c r="H1244" s="139">
        <v>41921</v>
      </c>
      <c r="I1244" s="98">
        <v>4500</v>
      </c>
      <c r="J1244" s="98">
        <v>941</v>
      </c>
      <c r="K1244" s="98">
        <v>3124</v>
      </c>
      <c r="L1244" s="98">
        <v>333</v>
      </c>
      <c r="M1244" s="98">
        <v>2311</v>
      </c>
      <c r="N1244" s="98">
        <v>344.25</v>
      </c>
      <c r="O1244" s="98">
        <v>0</v>
      </c>
      <c r="P1244" s="98">
        <v>494</v>
      </c>
      <c r="Q1244" s="98">
        <v>14490</v>
      </c>
      <c r="R1244" s="98">
        <v>63.94</v>
      </c>
      <c r="S1244" s="98">
        <v>4222</v>
      </c>
      <c r="T1244" s="98">
        <v>16.63</v>
      </c>
    </row>
    <row r="1245" spans="8:20">
      <c r="H1245" s="139">
        <v>41922</v>
      </c>
      <c r="I1245" s="98">
        <v>4436</v>
      </c>
      <c r="J1245" s="98">
        <v>922.5</v>
      </c>
      <c r="K1245" s="98">
        <v>3121</v>
      </c>
      <c r="L1245" s="98">
        <v>337.8</v>
      </c>
      <c r="M1245" s="98">
        <v>2340</v>
      </c>
      <c r="N1245" s="98">
        <v>335</v>
      </c>
      <c r="O1245" s="98">
        <v>0</v>
      </c>
      <c r="P1245" s="98">
        <v>498.5</v>
      </c>
      <c r="Q1245" s="98">
        <v>14570</v>
      </c>
      <c r="R1245" s="98">
        <v>64.099999999999994</v>
      </c>
      <c r="S1245" s="98">
        <v>4138</v>
      </c>
      <c r="T1245" s="98">
        <v>16.54</v>
      </c>
    </row>
    <row r="1246" spans="8:20">
      <c r="H1246" s="139">
        <v>41925</v>
      </c>
      <c r="I1246" s="98">
        <v>4290</v>
      </c>
      <c r="J1246" s="98">
        <v>945</v>
      </c>
      <c r="K1246" s="98">
        <v>3115</v>
      </c>
      <c r="L1246" s="98">
        <v>343.2</v>
      </c>
      <c r="M1246" s="98">
        <v>2357</v>
      </c>
      <c r="N1246" s="98">
        <v>346.75</v>
      </c>
      <c r="O1246" s="98">
        <v>0</v>
      </c>
      <c r="P1246" s="98">
        <v>505.25</v>
      </c>
      <c r="Q1246" s="98">
        <v>14640</v>
      </c>
      <c r="R1246" s="98">
        <v>65.02</v>
      </c>
      <c r="S1246" s="98">
        <v>4130</v>
      </c>
      <c r="T1246" s="98">
        <v>16.63</v>
      </c>
    </row>
    <row r="1247" spans="8:20">
      <c r="H1247" s="139">
        <v>41926</v>
      </c>
      <c r="I1247" s="98">
        <v>4309</v>
      </c>
      <c r="J1247" s="98">
        <v>964.5</v>
      </c>
      <c r="K1247" s="98">
        <v>3197</v>
      </c>
      <c r="L1247" s="98">
        <v>354.5</v>
      </c>
      <c r="M1247" s="98">
        <v>2379</v>
      </c>
      <c r="N1247" s="98">
        <v>357</v>
      </c>
      <c r="O1247" s="98">
        <v>0</v>
      </c>
      <c r="P1247" s="98">
        <v>509.5</v>
      </c>
      <c r="Q1247" s="98">
        <v>14735</v>
      </c>
      <c r="R1247" s="98">
        <v>64.16</v>
      </c>
      <c r="S1247" s="98">
        <v>4176</v>
      </c>
      <c r="T1247" s="98">
        <v>16.829999999999998</v>
      </c>
    </row>
    <row r="1248" spans="8:20">
      <c r="H1248" s="139">
        <v>41927</v>
      </c>
      <c r="I1248" s="98">
        <v>4310</v>
      </c>
      <c r="J1248" s="98">
        <v>953.5</v>
      </c>
      <c r="K1248" s="98">
        <v>3180</v>
      </c>
      <c r="L1248" s="98">
        <v>327</v>
      </c>
      <c r="M1248" s="98">
        <v>2400</v>
      </c>
      <c r="N1248" s="98">
        <v>348.25</v>
      </c>
      <c r="O1248" s="98">
        <v>0</v>
      </c>
      <c r="P1248" s="98">
        <v>507</v>
      </c>
      <c r="Q1248" s="98">
        <v>14735</v>
      </c>
      <c r="R1248" s="98">
        <v>63.71</v>
      </c>
      <c r="S1248" s="98">
        <v>4255</v>
      </c>
      <c r="T1248" s="98">
        <v>16.510000000000002</v>
      </c>
    </row>
    <row r="1249" spans="8:20">
      <c r="H1249" s="139">
        <v>41928</v>
      </c>
      <c r="I1249" s="98">
        <v>4310</v>
      </c>
      <c r="J1249" s="98">
        <v>966.5</v>
      </c>
      <c r="K1249" s="98">
        <v>3178</v>
      </c>
      <c r="L1249" s="98">
        <v>334.5</v>
      </c>
      <c r="M1249" s="98">
        <v>2391</v>
      </c>
      <c r="N1249" s="98">
        <v>352.5</v>
      </c>
      <c r="O1249" s="98">
        <v>0</v>
      </c>
      <c r="P1249" s="98">
        <v>517</v>
      </c>
      <c r="Q1249" s="98">
        <v>14790</v>
      </c>
      <c r="R1249" s="98">
        <v>63.56</v>
      </c>
      <c r="S1249" s="98">
        <v>4250</v>
      </c>
      <c r="T1249" s="98">
        <v>16.670000000000002</v>
      </c>
    </row>
    <row r="1250" spans="8:20">
      <c r="H1250" s="139">
        <v>41929</v>
      </c>
      <c r="I1250" s="98">
        <v>4310</v>
      </c>
      <c r="J1250" s="98">
        <v>952.25</v>
      </c>
      <c r="K1250" s="98">
        <v>3209</v>
      </c>
      <c r="L1250" s="98">
        <v>330.1</v>
      </c>
      <c r="M1250" s="98">
        <v>2461</v>
      </c>
      <c r="N1250" s="98">
        <v>347.75</v>
      </c>
      <c r="O1250" s="98">
        <v>0</v>
      </c>
      <c r="P1250" s="98">
        <v>515.5</v>
      </c>
      <c r="Q1250" s="98">
        <v>14830</v>
      </c>
      <c r="R1250" s="98">
        <v>63</v>
      </c>
      <c r="S1250" s="98">
        <v>4172</v>
      </c>
      <c r="T1250" s="98">
        <v>16.579999999999998</v>
      </c>
    </row>
    <row r="1251" spans="8:20">
      <c r="H1251" s="139">
        <v>41932</v>
      </c>
      <c r="I1251" s="98">
        <v>4302</v>
      </c>
      <c r="J1251" s="98">
        <v>945.5</v>
      </c>
      <c r="K1251" s="98">
        <v>3249</v>
      </c>
      <c r="L1251" s="98">
        <v>330.5</v>
      </c>
      <c r="M1251" s="98">
        <v>2461</v>
      </c>
      <c r="N1251" s="98">
        <v>348</v>
      </c>
      <c r="O1251" s="98">
        <v>0</v>
      </c>
      <c r="P1251" s="98">
        <v>513.75</v>
      </c>
      <c r="Q1251" s="98">
        <v>14970</v>
      </c>
      <c r="R1251" s="98">
        <v>62.29</v>
      </c>
      <c r="S1251" s="98">
        <v>4178</v>
      </c>
      <c r="T1251" s="98">
        <v>16.66</v>
      </c>
    </row>
    <row r="1252" spans="8:20">
      <c r="H1252" s="139">
        <v>41933</v>
      </c>
      <c r="I1252" s="98">
        <v>4301</v>
      </c>
      <c r="J1252" s="98">
        <v>964</v>
      </c>
      <c r="K1252" s="98">
        <v>3236</v>
      </c>
      <c r="L1252" s="98">
        <v>343</v>
      </c>
      <c r="M1252" s="98">
        <v>2380</v>
      </c>
      <c r="N1252" s="98">
        <v>356</v>
      </c>
      <c r="O1252" s="98">
        <v>0</v>
      </c>
      <c r="P1252" s="98">
        <v>520</v>
      </c>
      <c r="Q1252" s="98">
        <v>14935</v>
      </c>
      <c r="R1252" s="98">
        <v>62.79</v>
      </c>
      <c r="S1252" s="98">
        <v>4277</v>
      </c>
      <c r="T1252" s="98">
        <v>16.41</v>
      </c>
    </row>
    <row r="1253" spans="8:20">
      <c r="H1253" s="139">
        <v>41934</v>
      </c>
      <c r="I1253" s="98">
        <v>4300</v>
      </c>
      <c r="J1253" s="98">
        <v>960</v>
      </c>
      <c r="K1253" s="98">
        <v>3299</v>
      </c>
      <c r="L1253" s="98">
        <v>337.8</v>
      </c>
      <c r="M1253" s="98">
        <v>2313</v>
      </c>
      <c r="N1253" s="98">
        <v>353</v>
      </c>
      <c r="O1253" s="98">
        <v>0</v>
      </c>
      <c r="P1253" s="98">
        <v>522</v>
      </c>
      <c r="Q1253" s="98">
        <v>14860</v>
      </c>
      <c r="R1253" s="98">
        <v>62.68</v>
      </c>
      <c r="S1253" s="98">
        <v>4274</v>
      </c>
      <c r="T1253" s="98">
        <v>16.52</v>
      </c>
    </row>
    <row r="1254" spans="8:20">
      <c r="H1254" s="139">
        <v>41935</v>
      </c>
      <c r="I1254" s="98">
        <v>4300</v>
      </c>
      <c r="J1254" s="98">
        <v>992.5</v>
      </c>
      <c r="K1254" s="98">
        <v>3254</v>
      </c>
      <c r="L1254" s="98">
        <v>352.8</v>
      </c>
      <c r="M1254" s="98">
        <v>2311</v>
      </c>
      <c r="N1254" s="98">
        <v>360</v>
      </c>
      <c r="O1254" s="98">
        <v>0</v>
      </c>
      <c r="P1254" s="98">
        <v>527.5</v>
      </c>
      <c r="Q1254" s="98">
        <v>14815</v>
      </c>
      <c r="R1254" s="98">
        <v>63.04</v>
      </c>
      <c r="S1254" s="98">
        <v>4340</v>
      </c>
      <c r="T1254" s="98">
        <v>16.170000000000002</v>
      </c>
    </row>
    <row r="1255" spans="8:20">
      <c r="H1255" s="139">
        <v>41936</v>
      </c>
      <c r="I1255" s="98">
        <v>4316</v>
      </c>
      <c r="J1255" s="98">
        <v>979.5</v>
      </c>
      <c r="K1255" s="98">
        <v>3304</v>
      </c>
      <c r="L1255" s="98">
        <v>351</v>
      </c>
      <c r="M1255" s="98">
        <v>2269</v>
      </c>
      <c r="N1255" s="98">
        <v>352.5</v>
      </c>
      <c r="O1255" s="98">
        <v>0</v>
      </c>
      <c r="P1255" s="98">
        <v>517.5</v>
      </c>
      <c r="Q1255" s="98">
        <v>14855</v>
      </c>
      <c r="R1255" s="98">
        <v>63.81</v>
      </c>
      <c r="S1255" s="98">
        <v>4310</v>
      </c>
      <c r="T1255" s="98">
        <v>16.399999999999999</v>
      </c>
    </row>
    <row r="1256" spans="8:20">
      <c r="H1256" s="139">
        <v>41939</v>
      </c>
      <c r="I1256" s="98">
        <v>4401</v>
      </c>
      <c r="J1256" s="98">
        <v>1003</v>
      </c>
      <c r="K1256" s="98">
        <v>3295</v>
      </c>
      <c r="L1256" s="98">
        <v>377</v>
      </c>
      <c r="M1256" s="98">
        <v>2269</v>
      </c>
      <c r="N1256" s="98">
        <v>363</v>
      </c>
      <c r="O1256" s="98">
        <v>0</v>
      </c>
      <c r="P1256" s="98">
        <v>523</v>
      </c>
      <c r="Q1256" s="98">
        <v>14850</v>
      </c>
      <c r="R1256" s="98">
        <v>63.67</v>
      </c>
      <c r="S1256" s="98">
        <v>4231</v>
      </c>
      <c r="T1256" s="98">
        <v>16.04</v>
      </c>
    </row>
    <row r="1257" spans="8:20">
      <c r="H1257" s="139">
        <v>41940</v>
      </c>
      <c r="I1257" s="98">
        <v>4400</v>
      </c>
      <c r="J1257" s="98">
        <v>1007</v>
      </c>
      <c r="K1257" s="98">
        <v>3375</v>
      </c>
      <c r="L1257" s="98">
        <v>374.7</v>
      </c>
      <c r="M1257" s="98">
        <v>2260</v>
      </c>
      <c r="N1257" s="98">
        <v>364.75</v>
      </c>
      <c r="O1257" s="98">
        <v>0</v>
      </c>
      <c r="P1257" s="98">
        <v>532</v>
      </c>
      <c r="Q1257" s="98">
        <v>14820</v>
      </c>
      <c r="R1257" s="98">
        <v>64.47</v>
      </c>
      <c r="S1257" s="98">
        <v>4209</v>
      </c>
      <c r="T1257" s="98">
        <v>16.18</v>
      </c>
    </row>
    <row r="1258" spans="8:20">
      <c r="H1258" s="139">
        <v>41941</v>
      </c>
      <c r="I1258" s="98">
        <v>4400</v>
      </c>
      <c r="J1258" s="98">
        <v>1041</v>
      </c>
      <c r="K1258" s="98">
        <v>3387</v>
      </c>
      <c r="L1258" s="98">
        <v>399.5</v>
      </c>
      <c r="M1258" s="98">
        <v>2260</v>
      </c>
      <c r="N1258" s="98">
        <v>375.5</v>
      </c>
      <c r="O1258" s="98">
        <v>0</v>
      </c>
      <c r="P1258" s="98">
        <v>540</v>
      </c>
      <c r="Q1258" s="98">
        <v>14825</v>
      </c>
      <c r="R1258" s="98">
        <v>65.349999999999994</v>
      </c>
      <c r="S1258" s="98">
        <v>4250</v>
      </c>
      <c r="T1258" s="98">
        <v>16.3</v>
      </c>
    </row>
    <row r="1259" spans="8:20">
      <c r="H1259" s="139">
        <v>41942</v>
      </c>
      <c r="I1259" s="98">
        <v>4401</v>
      </c>
      <c r="J1259" s="98">
        <v>1024.5</v>
      </c>
      <c r="K1259" s="98">
        <v>3383</v>
      </c>
      <c r="L1259" s="98">
        <v>379.8</v>
      </c>
      <c r="M1259" s="98">
        <v>2242</v>
      </c>
      <c r="N1259" s="98">
        <v>373.25</v>
      </c>
      <c r="O1259" s="98">
        <v>0</v>
      </c>
      <c r="P1259" s="98">
        <v>535.75</v>
      </c>
      <c r="Q1259" s="98">
        <v>14655</v>
      </c>
      <c r="R1259" s="98">
        <v>64.5</v>
      </c>
      <c r="S1259" s="98">
        <v>4210</v>
      </c>
      <c r="T1259" s="98">
        <v>16.25</v>
      </c>
    </row>
    <row r="1260" spans="8:20">
      <c r="H1260" s="139">
        <v>41943</v>
      </c>
      <c r="I1260" s="98">
        <v>4508</v>
      </c>
      <c r="J1260" s="98">
        <v>1047</v>
      </c>
      <c r="K1260" s="98">
        <v>3529</v>
      </c>
      <c r="L1260" s="98">
        <v>389</v>
      </c>
      <c r="M1260" s="98">
        <v>2210</v>
      </c>
      <c r="N1260" s="98">
        <v>375</v>
      </c>
      <c r="O1260" s="98">
        <v>0</v>
      </c>
      <c r="P1260" s="98">
        <v>532</v>
      </c>
      <c r="Q1260" s="98">
        <v>14510</v>
      </c>
      <c r="R1260" s="98">
        <v>64.45</v>
      </c>
      <c r="S1260" s="98">
        <v>4370</v>
      </c>
      <c r="T1260" s="98">
        <v>16.010000000000002</v>
      </c>
    </row>
    <row r="1261" spans="8:20">
      <c r="H1261" s="139">
        <v>41946</v>
      </c>
      <c r="I1261" s="98">
        <v>4515</v>
      </c>
      <c r="J1261" s="98">
        <v>1027.75</v>
      </c>
      <c r="K1261" s="98">
        <v>3602</v>
      </c>
      <c r="L1261" s="98">
        <v>370.7</v>
      </c>
      <c r="M1261" s="98">
        <v>2210</v>
      </c>
      <c r="N1261" s="98">
        <v>373.75</v>
      </c>
      <c r="O1261" s="98">
        <v>0</v>
      </c>
      <c r="P1261" s="98">
        <v>538</v>
      </c>
      <c r="Q1261" s="98">
        <v>14450</v>
      </c>
      <c r="R1261" s="98">
        <v>64.25</v>
      </c>
      <c r="S1261" s="98">
        <v>0</v>
      </c>
      <c r="T1261" s="98">
        <v>15.93</v>
      </c>
    </row>
  </sheetData>
  <phoneticPr fontId="2" type="noConversion"/>
  <conditionalFormatting sqref="G4">
    <cfRule type="expression" dxfId="9" priority="5" stopIfTrue="1">
      <formula>AND(G4&gt;0,G5&gt;0)</formula>
    </cfRule>
    <cfRule type="expression" dxfId="8" priority="6" stopIfTrue="1">
      <formula>AND(G4&gt;0,G5="")</formula>
    </cfRule>
  </conditionalFormatting>
  <conditionalFormatting sqref="H4:H502">
    <cfRule type="expression" dxfId="7" priority="3" stopIfTrue="1">
      <formula>AND(H4&gt;0,H5&gt;0)</formula>
    </cfRule>
    <cfRule type="expression" dxfId="6" priority="4" stopIfTrue="1">
      <formula>AND(H4&gt;0,H5="")</formula>
    </cfRule>
  </conditionalFormatting>
  <conditionalFormatting sqref="H503:H819">
    <cfRule type="expression" dxfId="5" priority="1" stopIfTrue="1">
      <formula>AND(H503&gt;0,H504&gt;0)</formula>
    </cfRule>
    <cfRule type="expression" dxfId="4" priority="2" stopIfTrue="1">
      <formula>AND(H503&gt;0,H504="")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4913" r:id="rId4" name="Drop Down 1">
              <controlPr defaultSize="0" autoLine="0" autoPict="0">
                <anchor moveWithCells="1">
                  <from>
                    <xdr:col>1</xdr:col>
                    <xdr:colOff>247650</xdr:colOff>
                    <xdr:row>5</xdr:row>
                    <xdr:rowOff>19050</xdr:rowOff>
                  </from>
                  <to>
                    <xdr:col>3</xdr:col>
                    <xdr:colOff>523875</xdr:colOff>
                    <xdr:row>6</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J2220"/>
  <sheetViews>
    <sheetView workbookViewId="0">
      <pane xSplit="8" ySplit="4" topLeftCell="I11" activePane="bottomRight" state="frozen"/>
      <selection pane="topRight" activeCell="I1" sqref="I1"/>
      <selection pane="bottomLeft" activeCell="A5" sqref="A5"/>
      <selection pane="bottomRight" activeCell="N11" sqref="N11"/>
    </sheetView>
  </sheetViews>
  <sheetFormatPr defaultRowHeight="14.25"/>
  <cols>
    <col min="1" max="7" width="9" style="39"/>
    <col min="8" max="8" width="12.625" style="39" customWidth="1"/>
    <col min="9" max="9" width="22.875" style="39" customWidth="1"/>
    <col min="10" max="10" width="20.375" style="39" bestFit="1" customWidth="1"/>
    <col min="11" max="16384" width="9" style="39"/>
  </cols>
  <sheetData>
    <row r="1" spans="1:10" ht="26.25" customHeight="1">
      <c r="H1" s="59"/>
      <c r="I1" s="78" t="s">
        <v>250</v>
      </c>
      <c r="J1" s="93" t="s">
        <v>251</v>
      </c>
    </row>
    <row r="2" spans="1:10" hidden="1">
      <c r="H2" s="57" t="str">
        <f>[7]!edb()</f>
        <v>Wind资讯</v>
      </c>
      <c r="I2" s="59"/>
      <c r="J2" s="60"/>
    </row>
    <row r="3" spans="1:10" hidden="1">
      <c r="H3" s="43" t="s">
        <v>441</v>
      </c>
      <c r="I3" s="44" t="s">
        <v>493</v>
      </c>
      <c r="J3" s="44" t="s">
        <v>494</v>
      </c>
    </row>
    <row r="4" spans="1:10">
      <c r="G4" s="42"/>
      <c r="H4" s="51" t="s">
        <v>456</v>
      </c>
      <c r="I4" s="58" t="s">
        <v>495</v>
      </c>
      <c r="J4" s="58"/>
    </row>
    <row r="5" spans="1:10">
      <c r="H5" s="51">
        <v>38622</v>
      </c>
      <c r="I5" s="71">
        <v>125.5</v>
      </c>
      <c r="J5" s="71">
        <v>123.8</v>
      </c>
    </row>
    <row r="6" spans="1:10">
      <c r="A6" s="48" t="s">
        <v>250</v>
      </c>
      <c r="H6" s="51">
        <v>38623</v>
      </c>
      <c r="I6" s="71">
        <v>125</v>
      </c>
      <c r="J6" s="71">
        <v>123</v>
      </c>
    </row>
    <row r="7" spans="1:10">
      <c r="A7" s="94"/>
      <c r="B7" s="94"/>
      <c r="C7" s="94"/>
      <c r="D7" s="94"/>
      <c r="E7" s="94"/>
      <c r="H7" s="51">
        <v>38624</v>
      </c>
      <c r="I7" s="71">
        <v>125</v>
      </c>
      <c r="J7" s="71">
        <v>123.1</v>
      </c>
    </row>
    <row r="8" spans="1:10">
      <c r="A8" s="97" t="s">
        <v>250</v>
      </c>
      <c r="B8" s="97"/>
      <c r="C8" s="97"/>
      <c r="D8" s="97">
        <v>1</v>
      </c>
      <c r="E8" s="97"/>
      <c r="F8" s="97"/>
      <c r="H8" s="51">
        <v>38625</v>
      </c>
      <c r="I8" s="71">
        <v>125.8</v>
      </c>
      <c r="J8" s="71">
        <v>124.1</v>
      </c>
    </row>
    <row r="9" spans="1:10">
      <c r="A9" s="97" t="s">
        <v>251</v>
      </c>
      <c r="B9" s="97"/>
      <c r="C9" s="97"/>
      <c r="D9" s="97"/>
      <c r="E9" s="97"/>
      <c r="F9" s="97"/>
      <c r="H9" s="51">
        <v>38633</v>
      </c>
      <c r="I9" s="71">
        <v>124.2</v>
      </c>
      <c r="J9" s="71">
        <v>122.2</v>
      </c>
    </row>
    <row r="10" spans="1:10">
      <c r="A10" s="97"/>
      <c r="B10" s="97"/>
      <c r="C10" s="97"/>
      <c r="D10" s="97"/>
      <c r="E10" s="97"/>
      <c r="F10" s="97"/>
      <c r="H10" s="51">
        <v>38634</v>
      </c>
      <c r="I10" s="71">
        <v>124.2</v>
      </c>
      <c r="J10" s="71">
        <v>122.3</v>
      </c>
    </row>
    <row r="11" spans="1:10">
      <c r="A11" s="97"/>
      <c r="B11" s="97"/>
      <c r="C11" s="97"/>
      <c r="D11" s="97"/>
      <c r="E11" s="97"/>
      <c r="F11" s="97"/>
      <c r="H11" s="51">
        <v>38635</v>
      </c>
      <c r="I11" s="71">
        <v>124.5</v>
      </c>
      <c r="J11" s="71">
        <v>122.6</v>
      </c>
    </row>
    <row r="12" spans="1:10">
      <c r="A12" s="97"/>
      <c r="B12" s="97"/>
      <c r="C12" s="97"/>
      <c r="D12" s="97"/>
      <c r="E12" s="97"/>
      <c r="F12" s="97"/>
      <c r="H12" s="51">
        <v>38636</v>
      </c>
      <c r="I12" s="71">
        <v>125.6</v>
      </c>
      <c r="J12" s="71">
        <v>123.8</v>
      </c>
    </row>
    <row r="13" spans="1:10">
      <c r="A13" s="94"/>
      <c r="B13" s="94"/>
      <c r="C13" s="94"/>
      <c r="D13" s="94"/>
      <c r="E13" s="94"/>
      <c r="H13" s="51">
        <v>38637</v>
      </c>
      <c r="I13" s="71">
        <v>124.2</v>
      </c>
      <c r="J13" s="71">
        <v>122.2</v>
      </c>
    </row>
    <row r="14" spans="1:10">
      <c r="B14" s="94"/>
      <c r="C14" s="94"/>
      <c r="D14" s="94"/>
      <c r="E14" s="94"/>
      <c r="H14" s="51">
        <v>38638</v>
      </c>
      <c r="I14" s="71">
        <v>124.8</v>
      </c>
      <c r="J14" s="71">
        <v>122.9</v>
      </c>
    </row>
    <row r="15" spans="1:10">
      <c r="A15" s="94"/>
      <c r="B15" s="94"/>
      <c r="C15" s="94"/>
      <c r="D15" s="94"/>
      <c r="E15" s="94"/>
      <c r="H15" s="51">
        <v>38639</v>
      </c>
      <c r="I15" s="71">
        <v>124.7</v>
      </c>
      <c r="J15" s="71">
        <v>122.7</v>
      </c>
    </row>
    <row r="16" spans="1:10">
      <c r="A16" s="94"/>
      <c r="B16" s="94"/>
      <c r="C16" s="94"/>
      <c r="D16" s="94"/>
      <c r="E16" s="94"/>
      <c r="H16" s="51">
        <v>38642</v>
      </c>
      <c r="I16" s="71">
        <v>125.3</v>
      </c>
      <c r="J16" s="71">
        <v>123.6</v>
      </c>
    </row>
    <row r="17" spans="1:10">
      <c r="A17" s="94"/>
      <c r="B17" s="94"/>
      <c r="C17" s="94"/>
      <c r="D17" s="94"/>
      <c r="E17" s="94"/>
      <c r="H17" s="51">
        <v>38643</v>
      </c>
      <c r="I17" s="71">
        <v>124.5</v>
      </c>
      <c r="J17" s="71">
        <v>122.6</v>
      </c>
    </row>
    <row r="18" spans="1:10">
      <c r="A18" s="94"/>
      <c r="B18" s="94"/>
      <c r="C18" s="94"/>
      <c r="D18" s="94"/>
      <c r="E18" s="94"/>
      <c r="H18" s="51">
        <v>38644</v>
      </c>
      <c r="I18" s="71">
        <v>124.5</v>
      </c>
      <c r="J18" s="71">
        <v>122.7</v>
      </c>
    </row>
    <row r="19" spans="1:10">
      <c r="H19" s="51">
        <v>38645</v>
      </c>
      <c r="I19" s="71">
        <v>124.6</v>
      </c>
      <c r="J19" s="71">
        <v>122.7</v>
      </c>
    </row>
    <row r="20" spans="1:10">
      <c r="H20" s="51">
        <v>38649</v>
      </c>
      <c r="I20" s="71">
        <v>123.4</v>
      </c>
      <c r="J20" s="71">
        <v>121.3</v>
      </c>
    </row>
    <row r="21" spans="1:10">
      <c r="H21" s="51">
        <v>38650</v>
      </c>
      <c r="I21" s="71">
        <v>122.6</v>
      </c>
      <c r="J21" s="71">
        <v>120.3</v>
      </c>
    </row>
    <row r="22" spans="1:10">
      <c r="H22" s="51">
        <v>38651</v>
      </c>
      <c r="I22" s="71">
        <v>123.7</v>
      </c>
      <c r="J22" s="71">
        <v>121.6</v>
      </c>
    </row>
    <row r="23" spans="1:10">
      <c r="A23" s="77" t="s">
        <v>295</v>
      </c>
      <c r="H23" s="51">
        <v>38652</v>
      </c>
      <c r="I23" s="71">
        <v>124</v>
      </c>
      <c r="J23" s="71">
        <v>121.9</v>
      </c>
    </row>
    <row r="24" spans="1:10">
      <c r="A24" s="48"/>
      <c r="H24" s="51">
        <v>38653</v>
      </c>
      <c r="I24" s="71">
        <v>123.4</v>
      </c>
      <c r="J24" s="71">
        <v>121.2</v>
      </c>
    </row>
    <row r="25" spans="1:10">
      <c r="H25" s="51">
        <v>38656</v>
      </c>
      <c r="I25" s="71">
        <v>123.9</v>
      </c>
      <c r="J25" s="71">
        <v>121.8</v>
      </c>
    </row>
    <row r="26" spans="1:10">
      <c r="A26" s="48"/>
      <c r="H26" s="51">
        <v>38657</v>
      </c>
      <c r="I26" s="71">
        <v>123.8</v>
      </c>
      <c r="J26" s="71">
        <v>121.8</v>
      </c>
    </row>
    <row r="27" spans="1:10">
      <c r="H27" s="51">
        <v>38658</v>
      </c>
      <c r="I27" s="71">
        <v>122.5</v>
      </c>
      <c r="J27" s="71">
        <v>120.4</v>
      </c>
    </row>
    <row r="28" spans="1:10">
      <c r="H28" s="51">
        <v>38659</v>
      </c>
      <c r="I28" s="71">
        <v>123.8</v>
      </c>
      <c r="J28" s="71">
        <v>122</v>
      </c>
    </row>
    <row r="29" spans="1:10">
      <c r="H29" s="51">
        <v>38660</v>
      </c>
      <c r="I29" s="71">
        <v>123.9</v>
      </c>
      <c r="J29" s="71">
        <v>122</v>
      </c>
    </row>
    <row r="30" spans="1:10">
      <c r="H30" s="51">
        <v>38663</v>
      </c>
      <c r="I30" s="71">
        <v>123.3</v>
      </c>
      <c r="J30" s="71">
        <v>121.3</v>
      </c>
    </row>
    <row r="31" spans="1:10">
      <c r="H31" s="51">
        <v>38664</v>
      </c>
      <c r="I31" s="71">
        <v>122.3</v>
      </c>
      <c r="J31" s="71">
        <v>120.3</v>
      </c>
    </row>
    <row r="32" spans="1:10">
      <c r="H32" s="51">
        <v>38665</v>
      </c>
      <c r="I32" s="71">
        <v>122.1</v>
      </c>
      <c r="J32" s="71">
        <v>120</v>
      </c>
    </row>
    <row r="33" spans="1:10">
      <c r="H33" s="51">
        <v>38666</v>
      </c>
      <c r="I33" s="71">
        <v>122.6</v>
      </c>
      <c r="J33" s="71">
        <v>120.6</v>
      </c>
    </row>
    <row r="34" spans="1:10">
      <c r="H34" s="51">
        <v>38667</v>
      </c>
      <c r="I34" s="71">
        <v>122.5</v>
      </c>
      <c r="J34" s="71">
        <v>120.5</v>
      </c>
    </row>
    <row r="35" spans="1:10">
      <c r="H35" s="51">
        <v>38670</v>
      </c>
      <c r="I35" s="71">
        <v>122.6</v>
      </c>
      <c r="J35" s="71">
        <v>120.6</v>
      </c>
    </row>
    <row r="36" spans="1:10">
      <c r="H36" s="51">
        <v>38671</v>
      </c>
      <c r="I36" s="71">
        <v>122.7</v>
      </c>
      <c r="J36" s="71">
        <v>120.8</v>
      </c>
    </row>
    <row r="37" spans="1:10">
      <c r="H37" s="51">
        <v>38672</v>
      </c>
      <c r="I37" s="71">
        <v>123.1</v>
      </c>
      <c r="J37" s="71">
        <v>121.1</v>
      </c>
    </row>
    <row r="38" spans="1:10">
      <c r="H38" s="51">
        <v>38673</v>
      </c>
      <c r="I38" s="71">
        <v>122.7</v>
      </c>
      <c r="J38" s="71">
        <v>120.7</v>
      </c>
    </row>
    <row r="39" spans="1:10">
      <c r="H39" s="51">
        <v>38674</v>
      </c>
      <c r="I39" s="71">
        <v>122</v>
      </c>
      <c r="J39" s="71">
        <v>119.9</v>
      </c>
    </row>
    <row r="40" spans="1:10">
      <c r="A40" s="47"/>
      <c r="H40" s="51">
        <v>38677</v>
      </c>
      <c r="I40" s="71">
        <v>122.6</v>
      </c>
      <c r="J40" s="71">
        <v>120.5</v>
      </c>
    </row>
    <row r="41" spans="1:10">
      <c r="A41" s="48"/>
      <c r="H41" s="51">
        <v>38678</v>
      </c>
      <c r="I41" s="71">
        <v>123</v>
      </c>
      <c r="J41" s="71">
        <v>121.4</v>
      </c>
    </row>
    <row r="42" spans="1:10">
      <c r="H42" s="51">
        <v>38679</v>
      </c>
      <c r="I42" s="71">
        <v>122.8</v>
      </c>
      <c r="J42" s="71">
        <v>121</v>
      </c>
    </row>
    <row r="43" spans="1:10">
      <c r="A43" s="77"/>
      <c r="H43" s="51">
        <v>38680</v>
      </c>
      <c r="I43" s="71">
        <v>122</v>
      </c>
      <c r="J43" s="71">
        <v>120.2</v>
      </c>
    </row>
    <row r="44" spans="1:10">
      <c r="H44" s="51">
        <v>38681</v>
      </c>
      <c r="I44" s="71">
        <v>122.3</v>
      </c>
      <c r="J44" s="71">
        <v>120.3</v>
      </c>
    </row>
    <row r="45" spans="1:10">
      <c r="H45" s="51">
        <v>38684</v>
      </c>
      <c r="I45" s="71">
        <v>122.9</v>
      </c>
      <c r="J45" s="71">
        <v>121.2</v>
      </c>
    </row>
    <row r="46" spans="1:10">
      <c r="H46" s="51">
        <v>38685</v>
      </c>
      <c r="I46" s="71">
        <v>122.7</v>
      </c>
      <c r="J46" s="71">
        <v>121</v>
      </c>
    </row>
    <row r="47" spans="1:10">
      <c r="H47" s="51">
        <v>38686</v>
      </c>
      <c r="I47" s="71">
        <v>122.6</v>
      </c>
      <c r="J47" s="71">
        <v>120.9</v>
      </c>
    </row>
    <row r="48" spans="1:10">
      <c r="H48" s="51">
        <v>38687</v>
      </c>
      <c r="I48" s="71">
        <v>122.6</v>
      </c>
      <c r="J48" s="71">
        <v>121</v>
      </c>
    </row>
    <row r="49" spans="1:10">
      <c r="H49" s="51">
        <v>38688</v>
      </c>
      <c r="I49" s="71">
        <v>123.1</v>
      </c>
      <c r="J49" s="71">
        <v>121.5</v>
      </c>
    </row>
    <row r="50" spans="1:10">
      <c r="H50" s="51">
        <v>38691</v>
      </c>
      <c r="I50" s="71">
        <v>123.4</v>
      </c>
      <c r="J50" s="71">
        <v>121.9</v>
      </c>
    </row>
    <row r="51" spans="1:10">
      <c r="H51" s="51">
        <v>38692</v>
      </c>
      <c r="I51" s="71">
        <v>123.6</v>
      </c>
      <c r="J51" s="71">
        <v>122.1</v>
      </c>
    </row>
    <row r="52" spans="1:10">
      <c r="H52" s="51">
        <v>38693</v>
      </c>
      <c r="I52" s="71">
        <v>123.6</v>
      </c>
      <c r="J52" s="71">
        <v>121.9</v>
      </c>
    </row>
    <row r="53" spans="1:10">
      <c r="H53" s="51">
        <v>38694</v>
      </c>
      <c r="I53" s="71">
        <v>123.1</v>
      </c>
      <c r="J53" s="71">
        <v>121.4</v>
      </c>
    </row>
    <row r="54" spans="1:10">
      <c r="H54" s="51">
        <v>38695</v>
      </c>
      <c r="I54" s="71">
        <v>124</v>
      </c>
      <c r="J54" s="71">
        <v>122.6</v>
      </c>
    </row>
    <row r="55" spans="1:10">
      <c r="H55" s="51">
        <v>38698</v>
      </c>
      <c r="I55" s="71">
        <v>124.5</v>
      </c>
      <c r="J55" s="71">
        <v>123.1</v>
      </c>
    </row>
    <row r="56" spans="1:10">
      <c r="H56" s="51">
        <v>38727</v>
      </c>
      <c r="I56" s="71">
        <v>132.19999999999999</v>
      </c>
      <c r="J56" s="71">
        <v>132.19999999999999</v>
      </c>
    </row>
    <row r="57" spans="1:10">
      <c r="H57" s="51">
        <v>38728</v>
      </c>
      <c r="I57" s="71">
        <v>132.9</v>
      </c>
      <c r="J57" s="71">
        <v>133.19999999999999</v>
      </c>
    </row>
    <row r="58" spans="1:10">
      <c r="A58" s="47"/>
      <c r="H58" s="51">
        <v>38729</v>
      </c>
      <c r="I58" s="71">
        <v>132.4</v>
      </c>
      <c r="J58" s="71">
        <v>132.5</v>
      </c>
    </row>
    <row r="59" spans="1:10">
      <c r="H59" s="51">
        <v>38730</v>
      </c>
      <c r="I59" s="71">
        <v>133.19999999999999</v>
      </c>
      <c r="J59" s="71">
        <v>133.5</v>
      </c>
    </row>
    <row r="60" spans="1:10">
      <c r="H60" s="51">
        <v>38733</v>
      </c>
      <c r="I60" s="71">
        <v>135.1</v>
      </c>
      <c r="J60" s="71">
        <v>135.69999999999999</v>
      </c>
    </row>
    <row r="61" spans="1:10">
      <c r="H61" s="51">
        <v>38734</v>
      </c>
      <c r="I61" s="71">
        <v>135.5</v>
      </c>
      <c r="J61" s="71">
        <v>136.19999999999999</v>
      </c>
    </row>
    <row r="62" spans="1:10">
      <c r="H62" s="51">
        <v>38735</v>
      </c>
      <c r="I62" s="71">
        <v>135.69999999999999</v>
      </c>
      <c r="J62" s="71">
        <v>136.5</v>
      </c>
    </row>
    <row r="63" spans="1:10">
      <c r="H63" s="51">
        <v>38736</v>
      </c>
      <c r="I63" s="71">
        <v>136.5</v>
      </c>
      <c r="J63" s="71">
        <v>137.30000000000001</v>
      </c>
    </row>
    <row r="64" spans="1:10">
      <c r="H64" s="51">
        <v>38737</v>
      </c>
      <c r="I64" s="71">
        <v>137</v>
      </c>
      <c r="J64" s="71">
        <v>137.9</v>
      </c>
    </row>
    <row r="65" spans="8:10">
      <c r="H65" s="51">
        <v>38740</v>
      </c>
      <c r="I65" s="71">
        <v>137.4</v>
      </c>
      <c r="J65" s="71">
        <v>138.4</v>
      </c>
    </row>
    <row r="66" spans="8:10">
      <c r="H66" s="51">
        <v>38741</v>
      </c>
      <c r="I66" s="71">
        <v>137.5</v>
      </c>
      <c r="J66" s="71">
        <v>138.5</v>
      </c>
    </row>
    <row r="67" spans="8:10">
      <c r="H67" s="51">
        <v>38742</v>
      </c>
      <c r="I67" s="71">
        <v>138.30000000000001</v>
      </c>
      <c r="J67" s="71">
        <v>139.5</v>
      </c>
    </row>
    <row r="68" spans="8:10">
      <c r="H68" s="51">
        <v>38743</v>
      </c>
      <c r="I68" s="71">
        <v>138.1</v>
      </c>
      <c r="J68" s="71">
        <v>139.19999999999999</v>
      </c>
    </row>
    <row r="69" spans="8:10">
      <c r="H69" s="51">
        <v>38744</v>
      </c>
      <c r="I69" s="71">
        <v>139.4</v>
      </c>
      <c r="J69" s="71">
        <v>140.80000000000001</v>
      </c>
    </row>
    <row r="70" spans="8:10">
      <c r="H70" s="51">
        <v>38753</v>
      </c>
      <c r="I70" s="71">
        <v>138.30000000000001</v>
      </c>
      <c r="J70" s="71">
        <v>139.5</v>
      </c>
    </row>
    <row r="71" spans="8:10">
      <c r="H71" s="51">
        <v>38754</v>
      </c>
      <c r="I71" s="71">
        <v>137.9</v>
      </c>
      <c r="J71" s="71">
        <v>139</v>
      </c>
    </row>
    <row r="72" spans="8:10">
      <c r="H72" s="51">
        <v>38755</v>
      </c>
      <c r="I72" s="71">
        <v>137.80000000000001</v>
      </c>
      <c r="J72" s="71">
        <v>138.69999999999999</v>
      </c>
    </row>
    <row r="73" spans="8:10">
      <c r="H73" s="51">
        <v>38756</v>
      </c>
      <c r="I73" s="71">
        <v>138.19999999999999</v>
      </c>
      <c r="J73" s="71">
        <v>139.30000000000001</v>
      </c>
    </row>
    <row r="74" spans="8:10">
      <c r="H74" s="51">
        <v>38757</v>
      </c>
      <c r="I74" s="71">
        <v>137</v>
      </c>
      <c r="J74" s="71">
        <v>138</v>
      </c>
    </row>
    <row r="75" spans="8:10">
      <c r="H75" s="51">
        <v>38758</v>
      </c>
      <c r="I75" s="71">
        <v>137.1</v>
      </c>
      <c r="J75" s="71">
        <v>138</v>
      </c>
    </row>
    <row r="76" spans="8:10">
      <c r="H76" s="51">
        <v>38869</v>
      </c>
      <c r="I76" s="71">
        <v>127.9</v>
      </c>
      <c r="J76" s="71">
        <v>126.1</v>
      </c>
    </row>
    <row r="77" spans="8:10">
      <c r="H77" s="51">
        <v>38870</v>
      </c>
      <c r="I77" s="71">
        <v>128.1</v>
      </c>
      <c r="J77" s="71">
        <v>126.3</v>
      </c>
    </row>
    <row r="78" spans="8:10">
      <c r="H78" s="51">
        <v>38873</v>
      </c>
      <c r="I78" s="71">
        <v>128</v>
      </c>
      <c r="J78" s="71">
        <v>126</v>
      </c>
    </row>
    <row r="79" spans="8:10">
      <c r="H79" s="51">
        <v>38874</v>
      </c>
      <c r="I79" s="71">
        <v>126.1</v>
      </c>
      <c r="J79" s="71">
        <v>123.8</v>
      </c>
    </row>
    <row r="80" spans="8:10">
      <c r="H80" s="51">
        <v>38875</v>
      </c>
      <c r="I80" s="71">
        <v>126.4</v>
      </c>
      <c r="J80" s="71">
        <v>124.2</v>
      </c>
    </row>
    <row r="81" spans="8:10">
      <c r="H81" s="51">
        <v>38876</v>
      </c>
      <c r="I81" s="71">
        <v>126.7</v>
      </c>
      <c r="J81" s="71">
        <v>124.6</v>
      </c>
    </row>
    <row r="82" spans="8:10">
      <c r="H82" s="51">
        <v>38877</v>
      </c>
      <c r="I82" s="71">
        <v>126.8</v>
      </c>
      <c r="J82" s="71">
        <v>124.7</v>
      </c>
    </row>
    <row r="83" spans="8:10">
      <c r="H83" s="51">
        <v>38880</v>
      </c>
      <c r="I83" s="71">
        <v>125.5</v>
      </c>
      <c r="J83" s="71">
        <v>123.2</v>
      </c>
    </row>
    <row r="84" spans="8:10">
      <c r="H84" s="51">
        <v>38881</v>
      </c>
      <c r="I84" s="71">
        <v>126.4</v>
      </c>
      <c r="J84" s="71">
        <v>124.2</v>
      </c>
    </row>
    <row r="85" spans="8:10">
      <c r="H85" s="51">
        <v>38882</v>
      </c>
      <c r="I85" s="71">
        <v>126.6</v>
      </c>
      <c r="J85" s="71">
        <v>124.6</v>
      </c>
    </row>
    <row r="86" spans="8:10">
      <c r="H86" s="51">
        <v>38883</v>
      </c>
      <c r="I86" s="71">
        <v>126.6</v>
      </c>
      <c r="J86" s="71">
        <v>124.5</v>
      </c>
    </row>
    <row r="87" spans="8:10">
      <c r="H87" s="51">
        <v>38884</v>
      </c>
      <c r="I87" s="71">
        <v>125.1</v>
      </c>
      <c r="J87" s="71">
        <v>122.7</v>
      </c>
    </row>
    <row r="88" spans="8:10">
      <c r="H88" s="51">
        <v>38887</v>
      </c>
      <c r="I88" s="71">
        <v>126.4</v>
      </c>
      <c r="J88" s="71">
        <v>124.4</v>
      </c>
    </row>
    <row r="89" spans="8:10">
      <c r="H89" s="51">
        <v>38888</v>
      </c>
      <c r="I89" s="71">
        <v>126.5</v>
      </c>
      <c r="J89" s="71">
        <v>124.6</v>
      </c>
    </row>
    <row r="90" spans="8:10">
      <c r="H90" s="51">
        <v>38889</v>
      </c>
      <c r="I90" s="71">
        <v>125.5</v>
      </c>
      <c r="J90" s="71">
        <v>123.3</v>
      </c>
    </row>
    <row r="91" spans="8:10">
      <c r="H91" s="51">
        <v>38890</v>
      </c>
      <c r="I91" s="71">
        <v>125.3</v>
      </c>
      <c r="J91" s="71">
        <v>123.1</v>
      </c>
    </row>
    <row r="92" spans="8:10">
      <c r="H92" s="51">
        <v>38891</v>
      </c>
      <c r="I92" s="71">
        <v>125.1</v>
      </c>
      <c r="J92" s="71">
        <v>123</v>
      </c>
    </row>
    <row r="93" spans="8:10">
      <c r="H93" s="51">
        <v>38894</v>
      </c>
      <c r="I93" s="71">
        <v>127.1</v>
      </c>
      <c r="J93" s="71">
        <v>125.3</v>
      </c>
    </row>
    <row r="94" spans="8:10">
      <c r="H94" s="51">
        <v>38895</v>
      </c>
      <c r="I94" s="71">
        <v>125.3</v>
      </c>
      <c r="J94" s="71">
        <v>123.1</v>
      </c>
    </row>
    <row r="95" spans="8:10">
      <c r="H95" s="51">
        <v>38896</v>
      </c>
      <c r="I95" s="71">
        <v>125.2</v>
      </c>
      <c r="J95" s="71">
        <v>122.9</v>
      </c>
    </row>
    <row r="96" spans="8:10">
      <c r="H96" s="51">
        <v>38897</v>
      </c>
      <c r="I96" s="71">
        <v>124.8</v>
      </c>
      <c r="J96" s="71">
        <v>122.5</v>
      </c>
    </row>
    <row r="97" spans="8:10">
      <c r="H97" s="51">
        <v>38898</v>
      </c>
      <c r="I97" s="71">
        <v>125.2</v>
      </c>
      <c r="J97" s="71">
        <v>123</v>
      </c>
    </row>
    <row r="98" spans="8:10">
      <c r="H98" s="51">
        <v>38901</v>
      </c>
      <c r="I98" s="71">
        <v>124.9</v>
      </c>
      <c r="J98" s="71">
        <v>122.6</v>
      </c>
    </row>
    <row r="99" spans="8:10">
      <c r="H99" s="51">
        <v>38902</v>
      </c>
      <c r="I99" s="71">
        <v>123.4</v>
      </c>
      <c r="J99" s="71">
        <v>120.6</v>
      </c>
    </row>
    <row r="100" spans="8:10">
      <c r="H100" s="51">
        <v>38903</v>
      </c>
      <c r="I100" s="71">
        <v>123.8</v>
      </c>
      <c r="J100" s="71">
        <v>121.2</v>
      </c>
    </row>
    <row r="101" spans="8:10">
      <c r="H101" s="51">
        <v>38904</v>
      </c>
      <c r="I101" s="71">
        <v>122.8</v>
      </c>
      <c r="J101" s="71">
        <v>120</v>
      </c>
    </row>
    <row r="102" spans="8:10">
      <c r="H102" s="51">
        <v>38905</v>
      </c>
      <c r="I102" s="71">
        <v>124</v>
      </c>
      <c r="J102" s="71">
        <v>121.5</v>
      </c>
    </row>
    <row r="103" spans="8:10">
      <c r="H103" s="51">
        <v>38910</v>
      </c>
      <c r="I103" s="71">
        <v>123.3</v>
      </c>
      <c r="J103" s="71">
        <v>120.7</v>
      </c>
    </row>
    <row r="104" spans="8:10">
      <c r="H104" s="51">
        <v>38911</v>
      </c>
      <c r="I104" s="71">
        <v>125.5</v>
      </c>
      <c r="J104" s="71">
        <v>123.3</v>
      </c>
    </row>
    <row r="105" spans="8:10">
      <c r="H105" s="51">
        <v>38912</v>
      </c>
      <c r="I105" s="71">
        <v>125.9</v>
      </c>
      <c r="J105" s="71">
        <v>123.8</v>
      </c>
    </row>
    <row r="106" spans="8:10">
      <c r="H106" s="51">
        <v>38915</v>
      </c>
      <c r="I106" s="71">
        <v>123.9</v>
      </c>
      <c r="J106" s="71">
        <v>121.3</v>
      </c>
    </row>
    <row r="107" spans="8:10">
      <c r="H107" s="51">
        <v>38916</v>
      </c>
      <c r="I107" s="71">
        <v>123.6</v>
      </c>
      <c r="J107" s="71">
        <v>121</v>
      </c>
    </row>
    <row r="108" spans="8:10">
      <c r="H108" s="51">
        <v>38917</v>
      </c>
      <c r="I108" s="71">
        <v>123.2</v>
      </c>
      <c r="J108" s="71">
        <v>120.4</v>
      </c>
    </row>
    <row r="109" spans="8:10">
      <c r="H109" s="51">
        <v>38918</v>
      </c>
      <c r="I109" s="71">
        <v>123.3</v>
      </c>
      <c r="J109" s="71">
        <v>120.7</v>
      </c>
    </row>
    <row r="110" spans="8:10">
      <c r="H110" s="51">
        <v>38919</v>
      </c>
      <c r="I110" s="71">
        <v>123.3</v>
      </c>
      <c r="J110" s="71">
        <v>120.7</v>
      </c>
    </row>
    <row r="111" spans="8:10">
      <c r="H111" s="51">
        <v>38922</v>
      </c>
      <c r="I111" s="71">
        <v>124.4</v>
      </c>
      <c r="J111" s="71">
        <v>122</v>
      </c>
    </row>
    <row r="112" spans="8:10">
      <c r="H112" s="51">
        <v>38923</v>
      </c>
      <c r="I112" s="71">
        <v>126.3</v>
      </c>
      <c r="J112" s="71">
        <v>124.4</v>
      </c>
    </row>
    <row r="113" spans="8:10">
      <c r="H113" s="51">
        <v>38924</v>
      </c>
      <c r="I113" s="71">
        <v>127.5</v>
      </c>
      <c r="J113" s="71">
        <v>125.7</v>
      </c>
    </row>
    <row r="114" spans="8:10">
      <c r="H114" s="51">
        <v>38925</v>
      </c>
      <c r="I114" s="71">
        <v>126</v>
      </c>
      <c r="J114" s="71">
        <v>123.8</v>
      </c>
    </row>
    <row r="115" spans="8:10">
      <c r="H115" s="51">
        <v>38926</v>
      </c>
      <c r="I115" s="71">
        <v>127.2</v>
      </c>
      <c r="J115" s="71">
        <v>125.3</v>
      </c>
    </row>
    <row r="116" spans="8:10">
      <c r="H116" s="51">
        <v>38966</v>
      </c>
      <c r="I116" s="71">
        <v>131.4</v>
      </c>
      <c r="J116" s="71">
        <v>130.30000000000001</v>
      </c>
    </row>
    <row r="117" spans="8:10">
      <c r="H117" s="51">
        <v>38967</v>
      </c>
      <c r="I117" s="71">
        <v>133</v>
      </c>
      <c r="J117" s="71">
        <v>132.1</v>
      </c>
    </row>
    <row r="118" spans="8:10">
      <c r="H118" s="51">
        <v>38968</v>
      </c>
      <c r="I118" s="71">
        <v>134.6</v>
      </c>
      <c r="J118" s="71">
        <v>134.1</v>
      </c>
    </row>
    <row r="119" spans="8:10">
      <c r="H119" s="51">
        <v>38971</v>
      </c>
      <c r="I119" s="71">
        <v>134.80000000000001</v>
      </c>
      <c r="J119" s="71">
        <v>134.19999999999999</v>
      </c>
    </row>
    <row r="120" spans="8:10">
      <c r="H120" s="51">
        <v>38972</v>
      </c>
      <c r="I120" s="71">
        <v>134.9</v>
      </c>
      <c r="J120" s="71">
        <v>134.30000000000001</v>
      </c>
    </row>
    <row r="121" spans="8:10">
      <c r="H121" s="51">
        <v>38973</v>
      </c>
      <c r="I121" s="71">
        <v>136.1</v>
      </c>
      <c r="J121" s="71">
        <v>135.80000000000001</v>
      </c>
    </row>
    <row r="122" spans="8:10">
      <c r="H122" s="51">
        <v>38974</v>
      </c>
      <c r="I122" s="71">
        <v>138.19999999999999</v>
      </c>
      <c r="J122" s="71">
        <v>138.30000000000001</v>
      </c>
    </row>
    <row r="123" spans="8:10">
      <c r="H123" s="51">
        <v>38975</v>
      </c>
      <c r="I123" s="71">
        <v>135.4</v>
      </c>
      <c r="J123" s="71">
        <v>135</v>
      </c>
    </row>
    <row r="124" spans="8:10">
      <c r="H124" s="51">
        <v>38978</v>
      </c>
      <c r="I124" s="71">
        <v>135.9</v>
      </c>
      <c r="J124" s="71">
        <v>135.6</v>
      </c>
    </row>
    <row r="125" spans="8:10">
      <c r="H125" s="51">
        <v>38979</v>
      </c>
      <c r="I125" s="71">
        <v>135.1</v>
      </c>
      <c r="J125" s="71">
        <v>134.5</v>
      </c>
    </row>
    <row r="126" spans="8:10">
      <c r="H126" s="51">
        <v>38980</v>
      </c>
      <c r="I126" s="71">
        <v>134.80000000000001</v>
      </c>
      <c r="J126" s="71">
        <v>134.1</v>
      </c>
    </row>
    <row r="127" spans="8:10">
      <c r="H127" s="51">
        <v>38981</v>
      </c>
      <c r="I127" s="71">
        <v>133</v>
      </c>
      <c r="J127" s="71">
        <v>132</v>
      </c>
    </row>
    <row r="128" spans="8:10">
      <c r="H128" s="51">
        <v>38982</v>
      </c>
      <c r="I128" s="71">
        <v>134.1</v>
      </c>
      <c r="J128" s="71">
        <v>133.30000000000001</v>
      </c>
    </row>
    <row r="129" spans="8:10">
      <c r="H129" s="51">
        <v>38985</v>
      </c>
      <c r="I129" s="71">
        <v>133.9</v>
      </c>
      <c r="J129" s="71">
        <v>133.19999999999999</v>
      </c>
    </row>
    <row r="130" spans="8:10">
      <c r="H130" s="51">
        <v>38986</v>
      </c>
      <c r="I130" s="71">
        <v>134</v>
      </c>
      <c r="J130" s="71">
        <v>133.1</v>
      </c>
    </row>
    <row r="131" spans="8:10">
      <c r="H131" s="51">
        <v>38987</v>
      </c>
      <c r="I131" s="71">
        <v>133.4</v>
      </c>
      <c r="J131" s="71">
        <v>132.69999999999999</v>
      </c>
    </row>
    <row r="132" spans="8:10">
      <c r="H132" s="51">
        <v>38988</v>
      </c>
      <c r="I132" s="71">
        <v>131.30000000000001</v>
      </c>
      <c r="J132" s="71">
        <v>129.9</v>
      </c>
    </row>
    <row r="133" spans="8:10">
      <c r="H133" s="51">
        <v>38989</v>
      </c>
      <c r="I133" s="71">
        <v>131</v>
      </c>
      <c r="J133" s="71">
        <v>129.69999999999999</v>
      </c>
    </row>
    <row r="134" spans="8:10">
      <c r="H134" s="51">
        <v>38990</v>
      </c>
      <c r="I134" s="71">
        <v>131.1</v>
      </c>
      <c r="J134" s="71">
        <v>129.69999999999999</v>
      </c>
    </row>
    <row r="135" spans="8:10">
      <c r="H135" s="51">
        <v>38998</v>
      </c>
      <c r="I135" s="71">
        <v>129.1</v>
      </c>
      <c r="J135" s="71">
        <v>127.3</v>
      </c>
    </row>
    <row r="136" spans="8:10">
      <c r="H136" s="51">
        <v>38999</v>
      </c>
      <c r="I136" s="71">
        <v>129.1</v>
      </c>
      <c r="J136" s="71">
        <v>127.3</v>
      </c>
    </row>
    <row r="137" spans="8:10">
      <c r="H137" s="51">
        <v>39000</v>
      </c>
      <c r="I137" s="71">
        <v>127.9</v>
      </c>
      <c r="J137" s="71">
        <v>125.8</v>
      </c>
    </row>
    <row r="138" spans="8:10">
      <c r="H138" s="51">
        <v>39001</v>
      </c>
      <c r="I138" s="71">
        <v>125.9</v>
      </c>
      <c r="J138" s="71">
        <v>123.5</v>
      </c>
    </row>
    <row r="139" spans="8:10">
      <c r="H139" s="51">
        <v>39002</v>
      </c>
      <c r="I139" s="71">
        <v>125.4</v>
      </c>
      <c r="J139" s="71">
        <v>123</v>
      </c>
    </row>
    <row r="140" spans="8:10">
      <c r="H140" s="51">
        <v>39003</v>
      </c>
      <c r="I140" s="71">
        <v>125.5</v>
      </c>
      <c r="J140" s="71">
        <v>123</v>
      </c>
    </row>
    <row r="141" spans="8:10">
      <c r="H141" s="51">
        <v>39006</v>
      </c>
      <c r="I141" s="71">
        <v>126.5</v>
      </c>
      <c r="J141" s="71">
        <v>124.2</v>
      </c>
    </row>
    <row r="142" spans="8:10">
      <c r="H142" s="51">
        <v>39007</v>
      </c>
      <c r="I142" s="71">
        <v>125.4</v>
      </c>
      <c r="J142" s="71">
        <v>122.9</v>
      </c>
    </row>
    <row r="143" spans="8:10">
      <c r="H143" s="51">
        <v>39008</v>
      </c>
      <c r="I143" s="71">
        <v>125.8</v>
      </c>
      <c r="J143" s="71">
        <v>123.5</v>
      </c>
    </row>
    <row r="144" spans="8:10">
      <c r="H144" s="51">
        <v>39009</v>
      </c>
      <c r="I144" s="71">
        <v>124.7</v>
      </c>
      <c r="J144" s="71">
        <v>122.3</v>
      </c>
    </row>
    <row r="145" spans="8:10">
      <c r="H145" s="51">
        <v>39010</v>
      </c>
      <c r="I145" s="71">
        <v>124.2</v>
      </c>
      <c r="J145" s="71">
        <v>121.6</v>
      </c>
    </row>
    <row r="146" spans="8:10">
      <c r="H146" s="51">
        <v>39013</v>
      </c>
      <c r="I146" s="71">
        <v>124.3</v>
      </c>
      <c r="J146" s="71">
        <v>121.7</v>
      </c>
    </row>
    <row r="147" spans="8:10">
      <c r="H147" s="51">
        <v>39014</v>
      </c>
      <c r="I147" s="71">
        <v>125.2</v>
      </c>
      <c r="J147" s="71">
        <v>122.8</v>
      </c>
    </row>
    <row r="148" spans="8:10">
      <c r="H148" s="51">
        <v>39015</v>
      </c>
      <c r="I148" s="71">
        <v>123.3</v>
      </c>
      <c r="J148" s="71">
        <v>120.5</v>
      </c>
    </row>
    <row r="149" spans="8:10">
      <c r="H149" s="51">
        <v>39016</v>
      </c>
      <c r="I149" s="71">
        <v>124.8</v>
      </c>
      <c r="J149" s="71">
        <v>122.3</v>
      </c>
    </row>
    <row r="150" spans="8:10">
      <c r="H150" s="51">
        <v>39017</v>
      </c>
      <c r="I150" s="71">
        <v>123.8</v>
      </c>
      <c r="J150" s="71">
        <v>121.1</v>
      </c>
    </row>
    <row r="151" spans="8:10">
      <c r="H151" s="51">
        <v>39020</v>
      </c>
      <c r="I151" s="71">
        <v>125.8</v>
      </c>
      <c r="J151" s="71">
        <v>123.5</v>
      </c>
    </row>
    <row r="152" spans="8:10">
      <c r="H152" s="51">
        <v>39021</v>
      </c>
      <c r="I152" s="71">
        <v>124.7</v>
      </c>
      <c r="J152" s="71">
        <v>122.3</v>
      </c>
    </row>
    <row r="153" spans="8:10">
      <c r="H153" s="51">
        <v>39022</v>
      </c>
      <c r="I153" s="71">
        <v>124.9</v>
      </c>
      <c r="J153" s="71">
        <v>122.3</v>
      </c>
    </row>
    <row r="154" spans="8:10">
      <c r="H154" s="51">
        <v>39023</v>
      </c>
      <c r="I154" s="71">
        <v>124.6</v>
      </c>
      <c r="J154" s="71">
        <v>122.1</v>
      </c>
    </row>
    <row r="155" spans="8:10">
      <c r="H155" s="51">
        <v>39024</v>
      </c>
      <c r="I155" s="71">
        <v>125.4</v>
      </c>
      <c r="J155" s="71">
        <v>122.9</v>
      </c>
    </row>
    <row r="156" spans="8:10">
      <c r="H156" s="51">
        <v>39027</v>
      </c>
      <c r="I156" s="71">
        <v>125.5</v>
      </c>
      <c r="J156" s="71">
        <v>123.1</v>
      </c>
    </row>
    <row r="157" spans="8:10">
      <c r="H157" s="51">
        <v>39028</v>
      </c>
      <c r="I157" s="71">
        <v>126.1</v>
      </c>
      <c r="J157" s="71">
        <v>123.7</v>
      </c>
    </row>
    <row r="158" spans="8:10">
      <c r="H158" s="51">
        <v>39029</v>
      </c>
      <c r="I158" s="71">
        <v>126.4</v>
      </c>
      <c r="J158" s="71">
        <v>124.1</v>
      </c>
    </row>
    <row r="159" spans="8:10">
      <c r="H159" s="51">
        <v>39030</v>
      </c>
      <c r="I159" s="71">
        <v>126.2</v>
      </c>
      <c r="J159" s="71">
        <v>123.9</v>
      </c>
    </row>
    <row r="160" spans="8:10">
      <c r="H160" s="51">
        <v>39031</v>
      </c>
      <c r="I160" s="71">
        <v>126.7</v>
      </c>
      <c r="J160" s="71">
        <v>124.4</v>
      </c>
    </row>
    <row r="161" spans="8:10">
      <c r="H161" s="51">
        <v>39034</v>
      </c>
      <c r="I161" s="71">
        <v>125.4</v>
      </c>
      <c r="J161" s="71">
        <v>122.8</v>
      </c>
    </row>
    <row r="162" spans="8:10">
      <c r="H162" s="51">
        <v>39035</v>
      </c>
      <c r="I162" s="71">
        <v>125.4</v>
      </c>
      <c r="J162" s="71">
        <v>122.9</v>
      </c>
    </row>
    <row r="163" spans="8:10">
      <c r="H163" s="51">
        <v>39036</v>
      </c>
      <c r="I163" s="71">
        <v>124.5</v>
      </c>
      <c r="J163" s="71">
        <v>121.7</v>
      </c>
    </row>
    <row r="164" spans="8:10">
      <c r="H164" s="51">
        <v>39037</v>
      </c>
      <c r="I164" s="71">
        <v>128.30000000000001</v>
      </c>
      <c r="J164" s="71">
        <v>126.3</v>
      </c>
    </row>
    <row r="165" spans="8:10">
      <c r="H165" s="51">
        <v>39038</v>
      </c>
      <c r="I165" s="71">
        <v>125.1</v>
      </c>
      <c r="J165" s="71">
        <v>122.4</v>
      </c>
    </row>
    <row r="166" spans="8:10">
      <c r="H166" s="51">
        <v>39041</v>
      </c>
      <c r="I166" s="71">
        <v>126.5</v>
      </c>
      <c r="J166" s="71">
        <v>124</v>
      </c>
    </row>
    <row r="167" spans="8:10">
      <c r="H167" s="51">
        <v>39042</v>
      </c>
      <c r="I167" s="71">
        <v>124.8</v>
      </c>
      <c r="J167" s="71">
        <v>121.7</v>
      </c>
    </row>
    <row r="168" spans="8:10">
      <c r="H168" s="51">
        <v>39043</v>
      </c>
      <c r="I168" s="71">
        <v>125.9</v>
      </c>
      <c r="J168" s="71">
        <v>123.1</v>
      </c>
    </row>
    <row r="169" spans="8:10">
      <c r="H169" s="51">
        <v>39044</v>
      </c>
      <c r="I169" s="71">
        <v>125.6</v>
      </c>
      <c r="J169" s="71">
        <v>122.6</v>
      </c>
    </row>
    <row r="170" spans="8:10">
      <c r="H170" s="51">
        <v>39045</v>
      </c>
      <c r="I170" s="71">
        <v>125.6</v>
      </c>
      <c r="J170" s="71">
        <v>122.7</v>
      </c>
    </row>
    <row r="171" spans="8:10">
      <c r="H171" s="51">
        <v>39048</v>
      </c>
      <c r="I171" s="71">
        <v>126.9</v>
      </c>
      <c r="J171" s="71">
        <v>124.3</v>
      </c>
    </row>
    <row r="172" spans="8:10">
      <c r="H172" s="51">
        <v>39049</v>
      </c>
      <c r="I172" s="71">
        <v>127.6</v>
      </c>
      <c r="J172" s="71">
        <v>124.9</v>
      </c>
    </row>
    <row r="173" spans="8:10">
      <c r="H173" s="51">
        <v>39051</v>
      </c>
      <c r="I173" s="71">
        <v>126.7</v>
      </c>
      <c r="J173" s="71">
        <v>123.8</v>
      </c>
    </row>
    <row r="174" spans="8:10">
      <c r="H174" s="51">
        <v>39052</v>
      </c>
      <c r="I174" s="71">
        <v>126.7</v>
      </c>
      <c r="J174" s="71">
        <v>123.7</v>
      </c>
    </row>
    <row r="175" spans="8:10">
      <c r="H175" s="51">
        <v>39055</v>
      </c>
      <c r="I175" s="71">
        <v>129.9</v>
      </c>
      <c r="J175" s="71">
        <v>127.6</v>
      </c>
    </row>
    <row r="176" spans="8:10">
      <c r="H176" s="51">
        <v>39056</v>
      </c>
      <c r="I176" s="71">
        <v>130.1</v>
      </c>
      <c r="J176" s="71">
        <v>127.9</v>
      </c>
    </row>
    <row r="177" spans="8:10">
      <c r="H177" s="51">
        <v>39057</v>
      </c>
      <c r="I177" s="71">
        <v>129.9</v>
      </c>
      <c r="J177" s="71">
        <v>127.7</v>
      </c>
    </row>
    <row r="178" spans="8:10">
      <c r="H178" s="51">
        <v>39058</v>
      </c>
      <c r="I178" s="71">
        <v>130</v>
      </c>
      <c r="J178" s="71">
        <v>127.7</v>
      </c>
    </row>
    <row r="179" spans="8:10">
      <c r="H179" s="51">
        <v>39059</v>
      </c>
      <c r="I179" s="71">
        <v>130.69999999999999</v>
      </c>
      <c r="J179" s="71">
        <v>128.80000000000001</v>
      </c>
    </row>
    <row r="180" spans="8:10">
      <c r="H180" s="51">
        <v>39062</v>
      </c>
      <c r="I180" s="71">
        <v>130.6</v>
      </c>
      <c r="J180" s="71">
        <v>128.5</v>
      </c>
    </row>
    <row r="181" spans="8:10">
      <c r="H181" s="51">
        <v>39063</v>
      </c>
      <c r="I181" s="71">
        <v>131.1</v>
      </c>
      <c r="J181" s="71">
        <v>129.1</v>
      </c>
    </row>
    <row r="182" spans="8:10">
      <c r="H182" s="51">
        <v>39064</v>
      </c>
      <c r="I182" s="71">
        <v>132.4</v>
      </c>
      <c r="J182" s="71">
        <v>130.69999999999999</v>
      </c>
    </row>
    <row r="183" spans="8:10">
      <c r="H183" s="51">
        <v>39065</v>
      </c>
      <c r="I183" s="71">
        <v>132.1</v>
      </c>
      <c r="J183" s="71">
        <v>130.30000000000001</v>
      </c>
    </row>
    <row r="184" spans="8:10">
      <c r="H184" s="51">
        <v>39066</v>
      </c>
      <c r="I184" s="71">
        <v>132.9</v>
      </c>
      <c r="J184" s="71">
        <v>131.5</v>
      </c>
    </row>
    <row r="185" spans="8:10">
      <c r="H185" s="51">
        <v>39069</v>
      </c>
      <c r="I185" s="71">
        <v>132.69999999999999</v>
      </c>
      <c r="J185" s="71">
        <v>131.1</v>
      </c>
    </row>
    <row r="186" spans="8:10">
      <c r="H186" s="51">
        <v>39070</v>
      </c>
      <c r="I186" s="71">
        <v>134.80000000000001</v>
      </c>
      <c r="J186" s="71">
        <v>133.5</v>
      </c>
    </row>
    <row r="187" spans="8:10">
      <c r="H187" s="51">
        <v>39071</v>
      </c>
      <c r="I187" s="71">
        <v>133.30000000000001</v>
      </c>
      <c r="J187" s="71">
        <v>131.69999999999999</v>
      </c>
    </row>
    <row r="188" spans="8:10">
      <c r="H188" s="51">
        <v>39072</v>
      </c>
      <c r="I188" s="71">
        <v>134</v>
      </c>
      <c r="J188" s="71">
        <v>132.6</v>
      </c>
    </row>
    <row r="189" spans="8:10">
      <c r="H189" s="51">
        <v>39073</v>
      </c>
      <c r="I189" s="71">
        <v>133.19999999999999</v>
      </c>
      <c r="J189" s="71">
        <v>131.80000000000001</v>
      </c>
    </row>
    <row r="190" spans="8:10">
      <c r="H190" s="51">
        <v>39076</v>
      </c>
      <c r="I190" s="71">
        <v>133.69999999999999</v>
      </c>
      <c r="J190" s="71">
        <v>132.1</v>
      </c>
    </row>
    <row r="191" spans="8:10">
      <c r="H191" s="51">
        <v>39077</v>
      </c>
      <c r="I191" s="71">
        <v>135</v>
      </c>
      <c r="J191" s="71">
        <v>133.80000000000001</v>
      </c>
    </row>
    <row r="192" spans="8:10">
      <c r="H192" s="51">
        <v>39078</v>
      </c>
      <c r="I192" s="71">
        <v>133.9</v>
      </c>
      <c r="J192" s="71">
        <v>132.19999999999999</v>
      </c>
    </row>
    <row r="193" spans="8:10">
      <c r="H193" s="51">
        <v>39079</v>
      </c>
      <c r="I193" s="71">
        <v>134.5</v>
      </c>
      <c r="J193" s="71">
        <v>133.1</v>
      </c>
    </row>
    <row r="194" spans="8:10">
      <c r="H194" s="51">
        <v>39080</v>
      </c>
      <c r="I194" s="71">
        <v>134.1</v>
      </c>
      <c r="J194" s="71">
        <v>132.6</v>
      </c>
    </row>
    <row r="195" spans="8:10">
      <c r="H195" s="51">
        <v>39081</v>
      </c>
      <c r="I195" s="71">
        <v>133.6</v>
      </c>
      <c r="J195" s="71">
        <v>132.1</v>
      </c>
    </row>
    <row r="196" spans="8:10">
      <c r="H196" s="51">
        <v>39082</v>
      </c>
      <c r="I196" s="71">
        <v>135.9</v>
      </c>
      <c r="J196" s="71">
        <v>134.69999999999999</v>
      </c>
    </row>
    <row r="197" spans="8:10">
      <c r="H197" s="51">
        <v>39086</v>
      </c>
      <c r="I197" s="71">
        <v>135.30000000000001</v>
      </c>
      <c r="J197" s="71">
        <v>134.19999999999999</v>
      </c>
    </row>
    <row r="198" spans="8:10">
      <c r="H198" s="51">
        <v>39087</v>
      </c>
      <c r="I198" s="71">
        <v>135</v>
      </c>
      <c r="J198" s="71">
        <v>133.69999999999999</v>
      </c>
    </row>
    <row r="199" spans="8:10">
      <c r="H199" s="51">
        <v>39090</v>
      </c>
      <c r="I199" s="71">
        <v>135.4</v>
      </c>
      <c r="J199" s="71">
        <v>134.1</v>
      </c>
    </row>
    <row r="200" spans="8:10">
      <c r="H200" s="51">
        <v>39091</v>
      </c>
      <c r="I200" s="71">
        <v>133.5</v>
      </c>
      <c r="J200" s="71">
        <v>131.69999999999999</v>
      </c>
    </row>
    <row r="201" spans="8:10">
      <c r="H201" s="51">
        <v>39092</v>
      </c>
      <c r="I201" s="71">
        <v>132.19999999999999</v>
      </c>
      <c r="J201" s="71">
        <v>130.69999999999999</v>
      </c>
    </row>
    <row r="202" spans="8:10">
      <c r="H202" s="51">
        <v>39093</v>
      </c>
      <c r="I202" s="71">
        <v>134.69999999999999</v>
      </c>
      <c r="J202" s="71">
        <v>133.80000000000001</v>
      </c>
    </row>
    <row r="203" spans="8:10">
      <c r="H203" s="51">
        <v>39094</v>
      </c>
      <c r="I203" s="71">
        <v>136.6</v>
      </c>
      <c r="J203" s="71">
        <v>135.5</v>
      </c>
    </row>
    <row r="204" spans="8:10">
      <c r="H204" s="51">
        <v>39097</v>
      </c>
      <c r="I204" s="71">
        <v>135.19999999999999</v>
      </c>
      <c r="J204" s="71">
        <v>133.6</v>
      </c>
    </row>
    <row r="205" spans="8:10">
      <c r="H205" s="51">
        <v>39098</v>
      </c>
      <c r="I205" s="71">
        <v>134.30000000000001</v>
      </c>
      <c r="J205" s="71">
        <v>133</v>
      </c>
    </row>
    <row r="206" spans="8:10">
      <c r="H206" s="51">
        <v>39099</v>
      </c>
      <c r="I206" s="71">
        <v>136.5</v>
      </c>
      <c r="J206" s="71">
        <v>135.80000000000001</v>
      </c>
    </row>
    <row r="207" spans="8:10">
      <c r="H207" s="51">
        <v>39100</v>
      </c>
      <c r="I207" s="71">
        <v>135.30000000000001</v>
      </c>
      <c r="J207" s="71">
        <v>134</v>
      </c>
    </row>
    <row r="208" spans="8:10">
      <c r="H208" s="51">
        <v>39101</v>
      </c>
      <c r="I208" s="71">
        <v>132</v>
      </c>
      <c r="J208" s="71">
        <v>130.1</v>
      </c>
    </row>
    <row r="209" spans="8:10">
      <c r="H209" s="51">
        <v>39104</v>
      </c>
      <c r="I209" s="71">
        <v>133.19999999999999</v>
      </c>
      <c r="J209" s="71">
        <v>131.5</v>
      </c>
    </row>
    <row r="210" spans="8:10">
      <c r="H210" s="51">
        <v>39105</v>
      </c>
      <c r="I210" s="71">
        <v>134.6</v>
      </c>
      <c r="J210" s="71">
        <v>133</v>
      </c>
    </row>
    <row r="211" spans="8:10">
      <c r="H211" s="51">
        <v>39107</v>
      </c>
      <c r="I211" s="71">
        <v>133.19999999999999</v>
      </c>
      <c r="J211" s="71">
        <v>131.4</v>
      </c>
    </row>
    <row r="212" spans="8:10">
      <c r="H212" s="51">
        <v>39108</v>
      </c>
      <c r="I212" s="71">
        <v>134.5</v>
      </c>
      <c r="J212" s="71">
        <v>133.1</v>
      </c>
    </row>
    <row r="213" spans="8:10">
      <c r="H213" s="51">
        <v>39112</v>
      </c>
      <c r="I213" s="71">
        <v>133</v>
      </c>
      <c r="J213" s="71">
        <v>131.1</v>
      </c>
    </row>
    <row r="214" spans="8:10">
      <c r="H214" s="51">
        <v>39113</v>
      </c>
      <c r="I214" s="71">
        <v>133.1</v>
      </c>
      <c r="J214" s="71">
        <v>131.19999999999999</v>
      </c>
    </row>
    <row r="215" spans="8:10">
      <c r="H215" s="51">
        <v>39114</v>
      </c>
      <c r="I215" s="71">
        <v>133.19999999999999</v>
      </c>
      <c r="J215" s="71">
        <v>131.30000000000001</v>
      </c>
    </row>
    <row r="216" spans="8:10">
      <c r="H216" s="51">
        <v>39115</v>
      </c>
      <c r="I216" s="71">
        <v>133.19999999999999</v>
      </c>
      <c r="J216" s="71">
        <v>131.19999999999999</v>
      </c>
    </row>
    <row r="217" spans="8:10">
      <c r="H217" s="51">
        <v>39118</v>
      </c>
      <c r="I217" s="71">
        <v>132.5</v>
      </c>
      <c r="J217" s="71">
        <v>130.30000000000001</v>
      </c>
    </row>
    <row r="218" spans="8:10">
      <c r="H218" s="51">
        <v>39119</v>
      </c>
      <c r="I218" s="71">
        <v>133.6</v>
      </c>
      <c r="J218" s="71">
        <v>131.6</v>
      </c>
    </row>
    <row r="219" spans="8:10">
      <c r="H219" s="51">
        <v>39120</v>
      </c>
      <c r="I219" s="71">
        <v>133.5</v>
      </c>
      <c r="J219" s="71">
        <v>131.5</v>
      </c>
    </row>
    <row r="220" spans="8:10">
      <c r="H220" s="51">
        <v>39121</v>
      </c>
      <c r="I220" s="71">
        <v>133.9</v>
      </c>
      <c r="J220" s="71">
        <v>132</v>
      </c>
    </row>
    <row r="221" spans="8:10">
      <c r="H221" s="51">
        <v>39122</v>
      </c>
      <c r="I221" s="71">
        <v>134.9</v>
      </c>
      <c r="J221" s="71">
        <v>133.19999999999999</v>
      </c>
    </row>
    <row r="222" spans="8:10">
      <c r="H222" s="51">
        <v>39124</v>
      </c>
      <c r="I222" s="71">
        <v>136.6</v>
      </c>
      <c r="J222" s="71">
        <v>134.9</v>
      </c>
    </row>
    <row r="223" spans="8:10">
      <c r="H223" s="51">
        <v>39125</v>
      </c>
      <c r="I223" s="71">
        <v>135.69999999999999</v>
      </c>
      <c r="J223" s="71">
        <v>133.69999999999999</v>
      </c>
    </row>
    <row r="224" spans="8:10">
      <c r="H224" s="51">
        <v>39126</v>
      </c>
      <c r="I224" s="71">
        <v>136.1</v>
      </c>
      <c r="J224" s="71">
        <v>134.19999999999999</v>
      </c>
    </row>
    <row r="225" spans="8:10">
      <c r="H225" s="51">
        <v>39127</v>
      </c>
      <c r="I225" s="71">
        <v>136.5</v>
      </c>
      <c r="J225" s="71">
        <v>134.80000000000001</v>
      </c>
    </row>
    <row r="226" spans="8:10">
      <c r="H226" s="51">
        <v>39128</v>
      </c>
      <c r="I226" s="71">
        <v>138.19999999999999</v>
      </c>
      <c r="J226" s="71">
        <v>136.80000000000001</v>
      </c>
    </row>
    <row r="227" spans="8:10">
      <c r="H227" s="51">
        <v>39129</v>
      </c>
      <c r="I227" s="71">
        <v>140</v>
      </c>
      <c r="J227" s="71">
        <v>139</v>
      </c>
    </row>
    <row r="228" spans="8:10">
      <c r="H228" s="51">
        <v>39130</v>
      </c>
      <c r="I228" s="71">
        <v>141.4</v>
      </c>
      <c r="J228" s="71">
        <v>140.69999999999999</v>
      </c>
    </row>
    <row r="229" spans="8:10">
      <c r="H229" s="51">
        <v>39137</v>
      </c>
      <c r="I229" s="71">
        <v>139.30000000000001</v>
      </c>
      <c r="J229" s="71">
        <v>138.1</v>
      </c>
    </row>
    <row r="230" spans="8:10">
      <c r="H230" s="51">
        <v>39138</v>
      </c>
      <c r="I230" s="71">
        <v>139.5</v>
      </c>
      <c r="J230" s="71">
        <v>138.4</v>
      </c>
    </row>
    <row r="231" spans="8:10">
      <c r="H231" s="51">
        <v>39139</v>
      </c>
      <c r="I231" s="71">
        <v>138.19999999999999</v>
      </c>
      <c r="J231" s="71">
        <v>137.1</v>
      </c>
    </row>
    <row r="232" spans="8:10">
      <c r="H232" s="51">
        <v>39140</v>
      </c>
      <c r="I232" s="71">
        <v>137.5</v>
      </c>
      <c r="J232" s="71">
        <v>136.19999999999999</v>
      </c>
    </row>
    <row r="233" spans="8:10">
      <c r="H233" s="51">
        <v>39141</v>
      </c>
      <c r="I233" s="71">
        <v>136.80000000000001</v>
      </c>
      <c r="J233" s="71">
        <v>135.5</v>
      </c>
    </row>
    <row r="234" spans="8:10">
      <c r="H234" s="51">
        <v>39142</v>
      </c>
      <c r="I234" s="71">
        <v>137</v>
      </c>
      <c r="J234" s="71">
        <v>135.6</v>
      </c>
    </row>
    <row r="235" spans="8:10">
      <c r="H235" s="51">
        <v>39143</v>
      </c>
      <c r="I235" s="71">
        <v>136</v>
      </c>
      <c r="J235" s="71">
        <v>134.5</v>
      </c>
    </row>
    <row r="236" spans="8:10">
      <c r="H236" s="51">
        <v>39146</v>
      </c>
      <c r="I236" s="71">
        <v>136.30000000000001</v>
      </c>
      <c r="J236" s="71">
        <v>134.80000000000001</v>
      </c>
    </row>
    <row r="237" spans="8:10">
      <c r="H237" s="51">
        <v>39147</v>
      </c>
      <c r="I237" s="71">
        <v>137.80000000000001</v>
      </c>
      <c r="J237" s="71">
        <v>136.6</v>
      </c>
    </row>
    <row r="238" spans="8:10">
      <c r="H238" s="51">
        <v>39148</v>
      </c>
      <c r="I238" s="71">
        <v>137.1</v>
      </c>
      <c r="J238" s="71">
        <v>135.69999999999999</v>
      </c>
    </row>
    <row r="239" spans="8:10">
      <c r="H239" s="51">
        <v>39149</v>
      </c>
      <c r="I239" s="71">
        <v>136.5</v>
      </c>
      <c r="J239" s="71">
        <v>135</v>
      </c>
    </row>
    <row r="240" spans="8:10">
      <c r="H240" s="51">
        <v>39150</v>
      </c>
      <c r="I240" s="71">
        <v>137.1</v>
      </c>
      <c r="J240" s="71">
        <v>135.80000000000001</v>
      </c>
    </row>
    <row r="241" spans="8:10">
      <c r="H241" s="51">
        <v>39151</v>
      </c>
      <c r="I241" s="71">
        <v>138.6</v>
      </c>
      <c r="J241" s="71">
        <v>137.5</v>
      </c>
    </row>
    <row r="242" spans="8:10">
      <c r="H242" s="51">
        <v>39152</v>
      </c>
      <c r="I242" s="71">
        <v>137.5</v>
      </c>
      <c r="J242" s="71">
        <v>136.30000000000001</v>
      </c>
    </row>
    <row r="243" spans="8:10">
      <c r="H243" s="51">
        <v>39153</v>
      </c>
      <c r="I243" s="71">
        <v>137.19999999999999</v>
      </c>
      <c r="J243" s="71">
        <v>135.9</v>
      </c>
    </row>
    <row r="244" spans="8:10">
      <c r="H244" s="51">
        <v>39154</v>
      </c>
      <c r="I244" s="71">
        <v>136.80000000000001</v>
      </c>
      <c r="J244" s="71">
        <v>135.4</v>
      </c>
    </row>
    <row r="245" spans="8:10">
      <c r="H245" s="51">
        <v>39155</v>
      </c>
      <c r="I245" s="71">
        <v>136.5</v>
      </c>
      <c r="J245" s="71">
        <v>135</v>
      </c>
    </row>
    <row r="246" spans="8:10">
      <c r="H246" s="51">
        <v>39156</v>
      </c>
      <c r="I246" s="71">
        <v>136.19999999999999</v>
      </c>
      <c r="J246" s="71">
        <v>134.69999999999999</v>
      </c>
    </row>
    <row r="247" spans="8:10">
      <c r="H247" s="51">
        <v>39157</v>
      </c>
      <c r="I247" s="71">
        <v>136.80000000000001</v>
      </c>
      <c r="J247" s="71">
        <v>135.4</v>
      </c>
    </row>
    <row r="248" spans="8:10">
      <c r="H248" s="51">
        <v>39160</v>
      </c>
      <c r="I248" s="71">
        <v>134.30000000000001</v>
      </c>
      <c r="J248" s="71">
        <v>132.4</v>
      </c>
    </row>
    <row r="249" spans="8:10">
      <c r="H249" s="51">
        <v>39161</v>
      </c>
      <c r="I249" s="71">
        <v>136.80000000000001</v>
      </c>
      <c r="J249" s="71">
        <v>135.4</v>
      </c>
    </row>
    <row r="250" spans="8:10">
      <c r="H250" s="51">
        <v>39162</v>
      </c>
      <c r="I250" s="71">
        <v>137.1</v>
      </c>
      <c r="J250" s="71">
        <v>135.69999999999999</v>
      </c>
    </row>
    <row r="251" spans="8:10">
      <c r="H251" s="51">
        <v>39163</v>
      </c>
      <c r="I251" s="71">
        <v>135.80000000000001</v>
      </c>
      <c r="J251" s="71">
        <v>134.19999999999999</v>
      </c>
    </row>
    <row r="252" spans="8:10">
      <c r="H252" s="51">
        <v>39164</v>
      </c>
      <c r="I252" s="71">
        <v>136.30000000000001</v>
      </c>
      <c r="J252" s="71">
        <v>134.80000000000001</v>
      </c>
    </row>
    <row r="253" spans="8:10">
      <c r="H253" s="51">
        <v>39167</v>
      </c>
      <c r="I253" s="71">
        <v>135.30000000000001</v>
      </c>
      <c r="J253" s="71">
        <v>133.5</v>
      </c>
    </row>
    <row r="254" spans="8:10">
      <c r="H254" s="51">
        <v>39168</v>
      </c>
      <c r="I254" s="71">
        <v>136.6</v>
      </c>
      <c r="J254" s="71">
        <v>135.19999999999999</v>
      </c>
    </row>
    <row r="255" spans="8:10">
      <c r="H255" s="51">
        <v>39169</v>
      </c>
      <c r="I255" s="71">
        <v>135.6</v>
      </c>
      <c r="J255" s="71">
        <v>133.69999999999999</v>
      </c>
    </row>
    <row r="256" spans="8:10">
      <c r="H256" s="51">
        <v>39170</v>
      </c>
      <c r="I256" s="71">
        <v>135.5</v>
      </c>
      <c r="J256" s="71">
        <v>133.69999999999999</v>
      </c>
    </row>
    <row r="257" spans="8:10">
      <c r="H257" s="51">
        <v>39171</v>
      </c>
      <c r="I257" s="71">
        <v>135</v>
      </c>
      <c r="J257" s="71">
        <v>133.1</v>
      </c>
    </row>
    <row r="258" spans="8:10">
      <c r="H258" s="51">
        <v>39190</v>
      </c>
      <c r="I258" s="71">
        <v>135.9</v>
      </c>
      <c r="J258" s="71">
        <v>134.1</v>
      </c>
    </row>
    <row r="259" spans="8:10">
      <c r="H259" s="51">
        <v>39191</v>
      </c>
      <c r="I259" s="71">
        <v>136.19999999999999</v>
      </c>
      <c r="J259" s="71">
        <v>134.6</v>
      </c>
    </row>
    <row r="260" spans="8:10">
      <c r="H260" s="51">
        <v>39192</v>
      </c>
      <c r="I260" s="71">
        <v>137.19999999999999</v>
      </c>
      <c r="J260" s="71">
        <v>135.80000000000001</v>
      </c>
    </row>
    <row r="261" spans="8:10">
      <c r="H261" s="51">
        <v>39193</v>
      </c>
      <c r="I261" s="71">
        <v>135.69999999999999</v>
      </c>
      <c r="J261" s="71">
        <v>134</v>
      </c>
    </row>
    <row r="262" spans="8:10">
      <c r="H262" s="51">
        <v>39194</v>
      </c>
      <c r="I262" s="71">
        <v>136.1</v>
      </c>
      <c r="J262" s="71">
        <v>134.4</v>
      </c>
    </row>
    <row r="263" spans="8:10">
      <c r="H263" s="51">
        <v>39195</v>
      </c>
      <c r="I263" s="71">
        <v>136</v>
      </c>
      <c r="J263" s="71">
        <v>134.30000000000001</v>
      </c>
    </row>
    <row r="264" spans="8:10">
      <c r="H264" s="51">
        <v>39196</v>
      </c>
      <c r="I264" s="71">
        <v>135.5</v>
      </c>
      <c r="J264" s="71">
        <v>133.69999999999999</v>
      </c>
    </row>
    <row r="265" spans="8:10">
      <c r="H265" s="51">
        <v>39197</v>
      </c>
      <c r="I265" s="71">
        <v>135.69999999999999</v>
      </c>
      <c r="J265" s="71">
        <v>133.9</v>
      </c>
    </row>
    <row r="266" spans="8:10">
      <c r="H266" s="51">
        <v>39198</v>
      </c>
      <c r="I266" s="71">
        <v>135.19999999999999</v>
      </c>
      <c r="J266" s="71">
        <v>133.30000000000001</v>
      </c>
    </row>
    <row r="267" spans="8:10">
      <c r="H267" s="51">
        <v>39199</v>
      </c>
      <c r="I267" s="71">
        <v>135.9</v>
      </c>
      <c r="J267" s="71">
        <v>134.1</v>
      </c>
    </row>
    <row r="268" spans="8:10">
      <c r="H268" s="51">
        <v>39200</v>
      </c>
      <c r="I268" s="71">
        <v>135.1</v>
      </c>
      <c r="J268" s="71">
        <v>133.19999999999999</v>
      </c>
    </row>
    <row r="269" spans="8:10">
      <c r="H269" s="51">
        <v>39201</v>
      </c>
      <c r="I269" s="71">
        <v>136</v>
      </c>
      <c r="J269" s="71">
        <v>134.30000000000001</v>
      </c>
    </row>
    <row r="270" spans="8:10">
      <c r="H270" s="51">
        <v>39202</v>
      </c>
      <c r="I270" s="71">
        <v>135.1</v>
      </c>
      <c r="J270" s="71">
        <v>133.19999999999999</v>
      </c>
    </row>
    <row r="271" spans="8:10">
      <c r="H271" s="51">
        <v>39210</v>
      </c>
      <c r="I271" s="71">
        <v>137.4</v>
      </c>
      <c r="J271" s="71">
        <v>136</v>
      </c>
    </row>
    <row r="272" spans="8:10">
      <c r="H272" s="51">
        <v>39211</v>
      </c>
      <c r="I272" s="71">
        <v>134.4</v>
      </c>
      <c r="J272" s="71">
        <v>132.4</v>
      </c>
    </row>
    <row r="273" spans="8:10">
      <c r="H273" s="51">
        <v>39212</v>
      </c>
      <c r="I273" s="71">
        <v>138.19999999999999</v>
      </c>
      <c r="J273" s="71">
        <v>136.9</v>
      </c>
    </row>
    <row r="274" spans="8:10">
      <c r="H274" s="51">
        <v>39213</v>
      </c>
      <c r="I274" s="71">
        <v>141.1</v>
      </c>
      <c r="J274" s="71">
        <v>140.4</v>
      </c>
    </row>
    <row r="275" spans="8:10">
      <c r="H275" s="51">
        <v>39216</v>
      </c>
      <c r="I275" s="71">
        <v>134.30000000000001</v>
      </c>
      <c r="J275" s="71">
        <v>132.30000000000001</v>
      </c>
    </row>
    <row r="276" spans="8:10">
      <c r="H276" s="51">
        <v>39217</v>
      </c>
      <c r="I276" s="71">
        <v>134.30000000000001</v>
      </c>
      <c r="J276" s="71">
        <v>132.19999999999999</v>
      </c>
    </row>
    <row r="277" spans="8:10">
      <c r="H277" s="51">
        <v>39218</v>
      </c>
      <c r="I277" s="71">
        <v>134.19999999999999</v>
      </c>
      <c r="J277" s="71">
        <v>132</v>
      </c>
    </row>
    <row r="278" spans="8:10">
      <c r="H278" s="51">
        <v>39223</v>
      </c>
      <c r="I278" s="71">
        <v>135.5</v>
      </c>
      <c r="J278" s="71">
        <v>133.6</v>
      </c>
    </row>
    <row r="279" spans="8:10">
      <c r="H279" s="51">
        <v>39224</v>
      </c>
      <c r="I279" s="71">
        <v>136</v>
      </c>
      <c r="J279" s="71">
        <v>134.19999999999999</v>
      </c>
    </row>
    <row r="280" spans="8:10">
      <c r="H280" s="51">
        <v>39225</v>
      </c>
      <c r="I280" s="71">
        <v>136.80000000000001</v>
      </c>
      <c r="J280" s="71">
        <v>135.1</v>
      </c>
    </row>
    <row r="281" spans="8:10">
      <c r="H281" s="51">
        <v>39226</v>
      </c>
      <c r="I281" s="71">
        <v>137.6</v>
      </c>
      <c r="J281" s="71">
        <v>136.1</v>
      </c>
    </row>
    <row r="282" spans="8:10">
      <c r="H282" s="51">
        <v>39227</v>
      </c>
      <c r="I282" s="71">
        <v>137.9</v>
      </c>
      <c r="J282" s="71">
        <v>136.5</v>
      </c>
    </row>
    <row r="283" spans="8:10">
      <c r="H283" s="51">
        <v>39230</v>
      </c>
      <c r="I283" s="71">
        <v>139.19999999999999</v>
      </c>
      <c r="J283" s="71">
        <v>138</v>
      </c>
    </row>
    <row r="284" spans="8:10">
      <c r="H284" s="51">
        <v>39231</v>
      </c>
      <c r="I284" s="71">
        <v>139.1</v>
      </c>
      <c r="J284" s="71">
        <v>137.9</v>
      </c>
    </row>
    <row r="285" spans="8:10">
      <c r="H285" s="51">
        <v>39232</v>
      </c>
      <c r="I285" s="71">
        <v>140.6</v>
      </c>
      <c r="J285" s="71">
        <v>139.5</v>
      </c>
    </row>
    <row r="286" spans="8:10">
      <c r="H286" s="51">
        <v>39233</v>
      </c>
      <c r="I286" s="71">
        <v>140.5</v>
      </c>
      <c r="J286" s="71">
        <v>139.19999999999999</v>
      </c>
    </row>
    <row r="287" spans="8:10">
      <c r="H287" s="51">
        <v>39234</v>
      </c>
      <c r="I287" s="71">
        <v>141.6</v>
      </c>
      <c r="J287" s="71">
        <v>140.4</v>
      </c>
    </row>
    <row r="288" spans="8:10">
      <c r="H288" s="51">
        <v>39237</v>
      </c>
      <c r="I288" s="71">
        <v>141.69999999999999</v>
      </c>
      <c r="J288" s="71">
        <v>140.6</v>
      </c>
    </row>
    <row r="289" spans="8:10">
      <c r="H289" s="51">
        <v>39238</v>
      </c>
      <c r="I289" s="71">
        <v>144.1</v>
      </c>
      <c r="J289" s="71">
        <v>143.5</v>
      </c>
    </row>
    <row r="290" spans="8:10">
      <c r="H290" s="51">
        <v>39239</v>
      </c>
      <c r="I290" s="71">
        <v>144</v>
      </c>
      <c r="J290" s="71">
        <v>143</v>
      </c>
    </row>
    <row r="291" spans="8:10">
      <c r="H291" s="51">
        <v>39240</v>
      </c>
      <c r="I291" s="71">
        <v>142.80000000000001</v>
      </c>
      <c r="J291" s="71">
        <v>141.80000000000001</v>
      </c>
    </row>
    <row r="292" spans="8:10">
      <c r="H292" s="51">
        <v>39241</v>
      </c>
      <c r="I292" s="71">
        <v>142.69999999999999</v>
      </c>
      <c r="J292" s="71">
        <v>141.80000000000001</v>
      </c>
    </row>
    <row r="293" spans="8:10">
      <c r="H293" s="51">
        <v>39242</v>
      </c>
      <c r="I293" s="71">
        <v>143.5</v>
      </c>
      <c r="J293" s="71">
        <v>142.69999999999999</v>
      </c>
    </row>
    <row r="294" spans="8:10">
      <c r="H294" s="51">
        <v>39243</v>
      </c>
      <c r="I294" s="71">
        <v>144</v>
      </c>
      <c r="J294" s="71">
        <v>143.30000000000001</v>
      </c>
    </row>
    <row r="295" spans="8:10">
      <c r="H295" s="51">
        <v>39244</v>
      </c>
      <c r="I295" s="71">
        <v>143.69999999999999</v>
      </c>
      <c r="J295" s="71">
        <v>142.80000000000001</v>
      </c>
    </row>
    <row r="296" spans="8:10">
      <c r="H296" s="51">
        <v>39245</v>
      </c>
      <c r="I296" s="71">
        <v>142.69999999999999</v>
      </c>
      <c r="J296" s="71">
        <v>141.6</v>
      </c>
    </row>
    <row r="297" spans="8:10">
      <c r="H297" s="51">
        <v>39246</v>
      </c>
      <c r="I297" s="71">
        <v>142.9</v>
      </c>
      <c r="J297" s="71">
        <v>141.9</v>
      </c>
    </row>
    <row r="298" spans="8:10">
      <c r="H298" s="51">
        <v>39247</v>
      </c>
      <c r="I298" s="71">
        <v>143.19999999999999</v>
      </c>
      <c r="J298" s="71">
        <v>142.1</v>
      </c>
    </row>
    <row r="299" spans="8:10">
      <c r="H299" s="51">
        <v>39248</v>
      </c>
      <c r="I299" s="71">
        <v>143.1</v>
      </c>
      <c r="J299" s="71">
        <v>142</v>
      </c>
    </row>
    <row r="300" spans="8:10">
      <c r="H300" s="51">
        <v>39250</v>
      </c>
      <c r="I300" s="71">
        <v>145.6</v>
      </c>
      <c r="J300" s="71">
        <v>145</v>
      </c>
    </row>
    <row r="301" spans="8:10">
      <c r="H301" s="51">
        <v>39251</v>
      </c>
      <c r="I301" s="71">
        <v>143.4</v>
      </c>
      <c r="J301" s="71">
        <v>142.5</v>
      </c>
    </row>
    <row r="302" spans="8:10">
      <c r="H302" s="51">
        <v>39252</v>
      </c>
      <c r="I302" s="71">
        <v>143.9</v>
      </c>
      <c r="J302" s="71">
        <v>143</v>
      </c>
    </row>
    <row r="303" spans="8:10">
      <c r="H303" s="51">
        <v>39253</v>
      </c>
      <c r="I303" s="71">
        <v>143.9</v>
      </c>
      <c r="J303" s="71">
        <v>143</v>
      </c>
    </row>
    <row r="304" spans="8:10">
      <c r="H304" s="51">
        <v>39254</v>
      </c>
      <c r="I304" s="71">
        <v>144</v>
      </c>
      <c r="J304" s="71">
        <v>143.1</v>
      </c>
    </row>
    <row r="305" spans="8:10">
      <c r="H305" s="51">
        <v>39255</v>
      </c>
      <c r="I305" s="71">
        <v>143.5</v>
      </c>
      <c r="J305" s="71">
        <v>142.69999999999999</v>
      </c>
    </row>
    <row r="306" spans="8:10">
      <c r="H306" s="51">
        <v>39256</v>
      </c>
      <c r="I306" s="71">
        <v>145.1</v>
      </c>
      <c r="J306" s="71">
        <v>144.5</v>
      </c>
    </row>
    <row r="307" spans="8:10">
      <c r="H307" s="51">
        <v>39257</v>
      </c>
      <c r="I307" s="71">
        <v>144.80000000000001</v>
      </c>
      <c r="J307" s="71">
        <v>144.19999999999999</v>
      </c>
    </row>
    <row r="308" spans="8:10">
      <c r="H308" s="51">
        <v>39258</v>
      </c>
      <c r="I308" s="71">
        <v>143.6</v>
      </c>
      <c r="J308" s="71">
        <v>142.69999999999999</v>
      </c>
    </row>
    <row r="309" spans="8:10">
      <c r="H309" s="51">
        <v>39259</v>
      </c>
      <c r="I309" s="71">
        <v>142.9</v>
      </c>
      <c r="J309" s="71">
        <v>141.80000000000001</v>
      </c>
    </row>
    <row r="310" spans="8:10">
      <c r="H310" s="51">
        <v>39260</v>
      </c>
      <c r="I310" s="71">
        <v>142.5</v>
      </c>
      <c r="J310" s="71">
        <v>141.30000000000001</v>
      </c>
    </row>
    <row r="311" spans="8:10">
      <c r="H311" s="51">
        <v>39261</v>
      </c>
      <c r="I311" s="71">
        <v>142.9</v>
      </c>
      <c r="J311" s="71">
        <v>141.80000000000001</v>
      </c>
    </row>
    <row r="312" spans="8:10">
      <c r="H312" s="51">
        <v>39262</v>
      </c>
      <c r="I312" s="71">
        <v>142.9</v>
      </c>
      <c r="J312" s="71">
        <v>141.69999999999999</v>
      </c>
    </row>
    <row r="313" spans="8:10">
      <c r="H313" s="51">
        <v>39263</v>
      </c>
      <c r="I313" s="71">
        <v>143.69999999999999</v>
      </c>
      <c r="J313" s="71">
        <v>142.6</v>
      </c>
    </row>
    <row r="314" spans="8:10">
      <c r="H314" s="51">
        <v>39264</v>
      </c>
      <c r="I314" s="71">
        <v>143.80000000000001</v>
      </c>
      <c r="J314" s="71">
        <v>142.80000000000001</v>
      </c>
    </row>
    <row r="315" spans="8:10">
      <c r="H315" s="51">
        <v>39265</v>
      </c>
      <c r="I315" s="71">
        <v>143.30000000000001</v>
      </c>
      <c r="J315" s="71">
        <v>142.19999999999999</v>
      </c>
    </row>
    <row r="316" spans="8:10">
      <c r="H316" s="51">
        <v>39266</v>
      </c>
      <c r="I316" s="71">
        <v>143.5</v>
      </c>
      <c r="J316" s="71">
        <v>142.4</v>
      </c>
    </row>
    <row r="317" spans="8:10">
      <c r="H317" s="51">
        <v>39267</v>
      </c>
      <c r="I317" s="71">
        <v>143.6</v>
      </c>
      <c r="J317" s="71">
        <v>142.5</v>
      </c>
    </row>
    <row r="318" spans="8:10">
      <c r="H318" s="51">
        <v>39268</v>
      </c>
      <c r="I318" s="71">
        <v>144</v>
      </c>
      <c r="J318" s="71">
        <v>143.1</v>
      </c>
    </row>
    <row r="319" spans="8:10">
      <c r="H319" s="51">
        <v>39269</v>
      </c>
      <c r="I319" s="71">
        <v>144.1</v>
      </c>
      <c r="J319" s="71">
        <v>143.19999999999999</v>
      </c>
    </row>
    <row r="320" spans="8:10">
      <c r="H320" s="51">
        <v>39270</v>
      </c>
      <c r="I320" s="71">
        <v>143.4</v>
      </c>
      <c r="J320" s="71">
        <v>142.30000000000001</v>
      </c>
    </row>
    <row r="321" spans="8:10">
      <c r="H321" s="51">
        <v>39271</v>
      </c>
      <c r="I321" s="71">
        <v>146.1</v>
      </c>
      <c r="J321" s="71">
        <v>145.6</v>
      </c>
    </row>
    <row r="322" spans="8:10">
      <c r="H322" s="51">
        <v>39272</v>
      </c>
      <c r="I322" s="71">
        <v>146.1</v>
      </c>
      <c r="J322" s="71">
        <v>145.6</v>
      </c>
    </row>
    <row r="323" spans="8:10">
      <c r="H323" s="51">
        <v>39273</v>
      </c>
      <c r="I323" s="71">
        <v>145.80000000000001</v>
      </c>
      <c r="J323" s="71">
        <v>145.19999999999999</v>
      </c>
    </row>
    <row r="324" spans="8:10">
      <c r="H324" s="51">
        <v>39274</v>
      </c>
      <c r="I324" s="71">
        <v>145</v>
      </c>
      <c r="J324" s="71">
        <v>144.30000000000001</v>
      </c>
    </row>
    <row r="325" spans="8:10">
      <c r="H325" s="51">
        <v>39275</v>
      </c>
      <c r="I325" s="71">
        <v>145.69999999999999</v>
      </c>
      <c r="J325" s="71">
        <v>145.1</v>
      </c>
    </row>
    <row r="326" spans="8:10">
      <c r="H326" s="51">
        <v>39276</v>
      </c>
      <c r="I326" s="71">
        <v>146.1</v>
      </c>
      <c r="J326" s="71">
        <v>145.5</v>
      </c>
    </row>
    <row r="327" spans="8:10">
      <c r="H327" s="51">
        <v>39279</v>
      </c>
      <c r="I327" s="71">
        <v>148.9</v>
      </c>
      <c r="J327" s="71">
        <v>148.9</v>
      </c>
    </row>
    <row r="328" spans="8:10">
      <c r="H328" s="51">
        <v>39280</v>
      </c>
      <c r="I328" s="71">
        <v>148.6</v>
      </c>
      <c r="J328" s="71">
        <v>148.6</v>
      </c>
    </row>
    <row r="329" spans="8:10">
      <c r="H329" s="51">
        <v>39281</v>
      </c>
      <c r="I329" s="71">
        <v>148.19999999999999</v>
      </c>
      <c r="J329" s="71">
        <v>148.1</v>
      </c>
    </row>
    <row r="330" spans="8:10">
      <c r="H330" s="51">
        <v>39282</v>
      </c>
      <c r="I330" s="71">
        <v>148.9</v>
      </c>
      <c r="J330" s="71">
        <v>148.9</v>
      </c>
    </row>
    <row r="331" spans="8:10">
      <c r="H331" s="51">
        <v>39283</v>
      </c>
      <c r="I331" s="75">
        <v>149</v>
      </c>
      <c r="J331" s="75">
        <v>149.1</v>
      </c>
    </row>
    <row r="332" spans="8:10">
      <c r="H332" s="51">
        <v>39284</v>
      </c>
      <c r="I332" s="75">
        <v>150.19999999999999</v>
      </c>
      <c r="J332" s="75">
        <v>150.5</v>
      </c>
    </row>
    <row r="333" spans="8:10">
      <c r="H333" s="51">
        <v>39285</v>
      </c>
      <c r="I333" s="75">
        <v>150.9</v>
      </c>
      <c r="J333" s="75">
        <v>151.30000000000001</v>
      </c>
    </row>
    <row r="334" spans="8:10">
      <c r="H334" s="51">
        <v>39286</v>
      </c>
      <c r="I334" s="75">
        <v>151.1</v>
      </c>
      <c r="J334" s="75">
        <v>151.5</v>
      </c>
    </row>
    <row r="335" spans="8:10">
      <c r="H335" s="51">
        <v>39287</v>
      </c>
      <c r="I335" s="75">
        <v>151.1</v>
      </c>
      <c r="J335" s="75">
        <v>151.5</v>
      </c>
    </row>
    <row r="336" spans="8:10">
      <c r="H336" s="51">
        <v>39288</v>
      </c>
      <c r="I336" s="75">
        <v>151.69999999999999</v>
      </c>
      <c r="J336" s="75">
        <v>152.19999999999999</v>
      </c>
    </row>
    <row r="337" spans="8:10">
      <c r="H337" s="51">
        <v>39289</v>
      </c>
      <c r="I337" s="75">
        <v>151.80000000000001</v>
      </c>
      <c r="J337" s="75">
        <v>152.30000000000001</v>
      </c>
    </row>
    <row r="338" spans="8:10">
      <c r="H338" s="51">
        <v>39290</v>
      </c>
      <c r="I338" s="75">
        <v>151.69999999999999</v>
      </c>
      <c r="J338" s="75">
        <v>152.19999999999999</v>
      </c>
    </row>
    <row r="339" spans="8:10">
      <c r="H339" s="51">
        <v>39291</v>
      </c>
      <c r="I339" s="75">
        <v>152.30000000000001</v>
      </c>
      <c r="J339" s="75">
        <v>152.9</v>
      </c>
    </row>
    <row r="340" spans="8:10">
      <c r="H340" s="51">
        <v>39292</v>
      </c>
      <c r="I340" s="75">
        <v>152.69999999999999</v>
      </c>
      <c r="J340" s="75">
        <v>153.4</v>
      </c>
    </row>
    <row r="341" spans="8:10">
      <c r="H341" s="51">
        <v>39293</v>
      </c>
      <c r="I341" s="75">
        <v>152.19999999999999</v>
      </c>
      <c r="J341" s="75">
        <v>152.80000000000001</v>
      </c>
    </row>
    <row r="342" spans="8:10">
      <c r="H342" s="51">
        <v>39294</v>
      </c>
      <c r="I342" s="75">
        <v>152.19999999999999</v>
      </c>
      <c r="J342" s="75">
        <v>152.80000000000001</v>
      </c>
    </row>
    <row r="343" spans="8:10">
      <c r="H343" s="51">
        <v>39295</v>
      </c>
      <c r="I343" s="75">
        <v>152.69999999999999</v>
      </c>
      <c r="J343" s="75">
        <v>153.30000000000001</v>
      </c>
    </row>
    <row r="344" spans="8:10">
      <c r="H344" s="51">
        <v>39296</v>
      </c>
      <c r="I344" s="75">
        <v>153.1</v>
      </c>
      <c r="J344" s="75">
        <v>153.9</v>
      </c>
    </row>
    <row r="345" spans="8:10">
      <c r="H345" s="51">
        <v>39297</v>
      </c>
      <c r="I345" s="75">
        <v>152.4</v>
      </c>
      <c r="J345" s="75">
        <v>152.9</v>
      </c>
    </row>
    <row r="346" spans="8:10">
      <c r="H346" s="51">
        <v>39298</v>
      </c>
      <c r="I346" s="75">
        <v>151.69999999999999</v>
      </c>
      <c r="J346" s="75">
        <v>152.19999999999999</v>
      </c>
    </row>
    <row r="347" spans="8:10">
      <c r="H347" s="51">
        <v>39299</v>
      </c>
      <c r="I347" s="75">
        <v>152.30000000000001</v>
      </c>
      <c r="J347" s="75">
        <v>152.9</v>
      </c>
    </row>
    <row r="348" spans="8:10">
      <c r="H348" s="51">
        <v>39300</v>
      </c>
      <c r="I348" s="75">
        <v>149.69999999999999</v>
      </c>
      <c r="J348" s="75">
        <v>149.69999999999999</v>
      </c>
    </row>
    <row r="349" spans="8:10">
      <c r="H349" s="51">
        <v>39301</v>
      </c>
      <c r="I349" s="75">
        <v>149.1</v>
      </c>
      <c r="J349" s="75">
        <v>149</v>
      </c>
    </row>
    <row r="350" spans="8:10">
      <c r="H350" s="51">
        <v>39302</v>
      </c>
      <c r="I350" s="75">
        <v>149.19999999999999</v>
      </c>
      <c r="J350" s="75">
        <v>149</v>
      </c>
    </row>
    <row r="351" spans="8:10">
      <c r="H351" s="51">
        <v>39303</v>
      </c>
      <c r="I351" s="75">
        <v>147.80000000000001</v>
      </c>
      <c r="J351" s="75">
        <v>147.4</v>
      </c>
    </row>
    <row r="352" spans="8:10">
      <c r="H352" s="51">
        <v>39304</v>
      </c>
      <c r="I352" s="75">
        <v>149.19999999999999</v>
      </c>
      <c r="J352" s="75">
        <v>149.1</v>
      </c>
    </row>
    <row r="353" spans="8:10">
      <c r="H353" s="51">
        <v>39305</v>
      </c>
      <c r="I353" s="75">
        <v>150.30000000000001</v>
      </c>
      <c r="J353" s="75">
        <v>150.4</v>
      </c>
    </row>
    <row r="354" spans="8:10">
      <c r="H354" s="51">
        <v>39306</v>
      </c>
      <c r="I354" s="75">
        <v>151.6</v>
      </c>
      <c r="J354" s="75">
        <v>152</v>
      </c>
    </row>
    <row r="355" spans="8:10">
      <c r="H355" s="51">
        <v>39307</v>
      </c>
      <c r="I355" s="75">
        <v>150.30000000000001</v>
      </c>
      <c r="J355" s="75">
        <v>150.4</v>
      </c>
    </row>
    <row r="356" spans="8:10">
      <c r="H356" s="51">
        <v>39308</v>
      </c>
      <c r="I356" s="75">
        <v>150.6</v>
      </c>
      <c r="J356" s="75">
        <v>150.6</v>
      </c>
    </row>
    <row r="357" spans="8:10">
      <c r="H357" s="51">
        <v>39309</v>
      </c>
      <c r="I357" s="75">
        <v>151.19999999999999</v>
      </c>
      <c r="J357" s="75">
        <v>151.4</v>
      </c>
    </row>
    <row r="358" spans="8:10">
      <c r="H358" s="51">
        <v>39310</v>
      </c>
      <c r="I358" s="96">
        <v>151.6</v>
      </c>
      <c r="J358" s="96">
        <v>151.80000000000001</v>
      </c>
    </row>
    <row r="359" spans="8:10">
      <c r="H359" s="51">
        <v>39311</v>
      </c>
      <c r="I359" s="96">
        <v>151.69999999999999</v>
      </c>
      <c r="J359" s="96">
        <v>152</v>
      </c>
    </row>
    <row r="360" spans="8:10">
      <c r="H360" s="51">
        <v>39312</v>
      </c>
      <c r="I360" s="96">
        <v>153.5</v>
      </c>
      <c r="J360" s="96">
        <v>154.1</v>
      </c>
    </row>
    <row r="361" spans="8:10">
      <c r="H361" s="51">
        <v>39313</v>
      </c>
      <c r="I361" s="96">
        <v>154.19999999999999</v>
      </c>
      <c r="J361" s="96">
        <v>155</v>
      </c>
    </row>
    <row r="362" spans="8:10">
      <c r="H362" s="51">
        <v>39314</v>
      </c>
      <c r="I362" s="96">
        <v>152.30000000000001</v>
      </c>
      <c r="J362" s="96">
        <v>152.69999999999999</v>
      </c>
    </row>
    <row r="363" spans="8:10">
      <c r="H363" s="51">
        <v>39315</v>
      </c>
      <c r="I363" s="96">
        <v>152.80000000000001</v>
      </c>
      <c r="J363" s="96">
        <v>153.19999999999999</v>
      </c>
    </row>
    <row r="364" spans="8:10">
      <c r="H364" s="51">
        <v>39316</v>
      </c>
      <c r="I364" s="96">
        <v>152.5</v>
      </c>
      <c r="J364" s="96">
        <v>152.9</v>
      </c>
    </row>
    <row r="365" spans="8:10">
      <c r="H365" s="51">
        <v>39317</v>
      </c>
      <c r="I365" s="96">
        <v>152.4</v>
      </c>
      <c r="J365" s="96">
        <v>152.9</v>
      </c>
    </row>
    <row r="366" spans="8:10">
      <c r="H366" s="51">
        <v>39318</v>
      </c>
      <c r="I366" s="96">
        <v>152.1</v>
      </c>
      <c r="J366" s="96">
        <v>152.4</v>
      </c>
    </row>
    <row r="367" spans="8:10">
      <c r="H367" s="51">
        <v>39319</v>
      </c>
      <c r="I367" s="96">
        <v>152.9</v>
      </c>
      <c r="J367" s="96">
        <v>153.30000000000001</v>
      </c>
    </row>
    <row r="368" spans="8:10">
      <c r="H368" s="51">
        <v>39320</v>
      </c>
      <c r="I368" s="96">
        <v>152.4</v>
      </c>
      <c r="J368" s="96">
        <v>152.80000000000001</v>
      </c>
    </row>
    <row r="369" spans="8:10">
      <c r="H369" s="51">
        <v>39321</v>
      </c>
      <c r="I369" s="96">
        <v>151.80000000000001</v>
      </c>
      <c r="J369" s="96">
        <v>152</v>
      </c>
    </row>
    <row r="370" spans="8:10">
      <c r="H370" s="51">
        <v>39322</v>
      </c>
      <c r="I370" s="96">
        <v>152.1</v>
      </c>
      <c r="J370" s="96">
        <v>152.4</v>
      </c>
    </row>
    <row r="371" spans="8:10">
      <c r="H371" s="51">
        <v>39323</v>
      </c>
      <c r="I371" s="96">
        <v>152</v>
      </c>
      <c r="J371" s="96">
        <v>152.30000000000001</v>
      </c>
    </row>
    <row r="372" spans="8:10">
      <c r="H372" s="51">
        <v>39324</v>
      </c>
      <c r="I372" s="96">
        <v>152.19999999999999</v>
      </c>
      <c r="J372" s="96">
        <v>152.5</v>
      </c>
    </row>
    <row r="373" spans="8:10">
      <c r="H373" s="51">
        <v>39325</v>
      </c>
      <c r="I373" s="96">
        <v>151.6</v>
      </c>
      <c r="J373" s="96">
        <v>151.80000000000001</v>
      </c>
    </row>
    <row r="374" spans="8:10">
      <c r="H374" s="51">
        <v>39326</v>
      </c>
      <c r="I374" s="96">
        <v>150.80000000000001</v>
      </c>
      <c r="J374" s="96">
        <v>150.9</v>
      </c>
    </row>
    <row r="375" spans="8:10">
      <c r="H375" s="51">
        <v>39327</v>
      </c>
      <c r="I375" s="96">
        <v>153.9</v>
      </c>
      <c r="J375" s="96">
        <v>154.6</v>
      </c>
    </row>
    <row r="376" spans="8:10">
      <c r="H376" s="51">
        <v>39328</v>
      </c>
      <c r="I376" s="96">
        <v>151</v>
      </c>
      <c r="J376" s="96">
        <v>151.1</v>
      </c>
    </row>
    <row r="377" spans="8:10">
      <c r="H377" s="51">
        <v>39329</v>
      </c>
      <c r="I377" s="96">
        <v>151.69999999999999</v>
      </c>
      <c r="J377" s="96">
        <v>151.9</v>
      </c>
    </row>
    <row r="378" spans="8:10">
      <c r="H378" s="51">
        <v>39330</v>
      </c>
      <c r="I378" s="96">
        <v>151.5</v>
      </c>
      <c r="J378" s="96">
        <v>151.6</v>
      </c>
    </row>
    <row r="379" spans="8:10">
      <c r="H379" s="51">
        <v>39331</v>
      </c>
      <c r="I379" s="96">
        <v>151.30000000000001</v>
      </c>
      <c r="J379" s="96">
        <v>151.5</v>
      </c>
    </row>
    <row r="380" spans="8:10">
      <c r="H380" s="51">
        <v>39332</v>
      </c>
      <c r="I380" s="96">
        <v>151.6</v>
      </c>
      <c r="J380" s="96">
        <v>151.80000000000001</v>
      </c>
    </row>
    <row r="381" spans="8:10">
      <c r="H381" s="51">
        <v>39333</v>
      </c>
      <c r="I381" s="96">
        <v>151.9</v>
      </c>
      <c r="J381" s="96">
        <v>152.30000000000001</v>
      </c>
    </row>
    <row r="382" spans="8:10">
      <c r="H382" s="51">
        <v>39334</v>
      </c>
      <c r="I382" s="96">
        <v>152.9</v>
      </c>
      <c r="J382" s="96">
        <v>153.4</v>
      </c>
    </row>
    <row r="383" spans="8:10">
      <c r="H383" s="51">
        <v>39335</v>
      </c>
      <c r="I383" s="96">
        <v>151.19999999999999</v>
      </c>
      <c r="J383" s="96">
        <v>151.30000000000001</v>
      </c>
    </row>
    <row r="384" spans="8:10">
      <c r="H384" s="51">
        <v>39336</v>
      </c>
      <c r="I384" s="96">
        <v>151.19999999999999</v>
      </c>
      <c r="J384" s="96">
        <v>151.30000000000001</v>
      </c>
    </row>
    <row r="385" spans="8:10">
      <c r="H385" s="51">
        <v>39337</v>
      </c>
      <c r="I385" s="96">
        <v>150.6</v>
      </c>
      <c r="J385" s="96">
        <v>150.5</v>
      </c>
    </row>
    <row r="386" spans="8:10">
      <c r="H386" s="51">
        <v>39338</v>
      </c>
      <c r="I386" s="96">
        <v>149.80000000000001</v>
      </c>
      <c r="J386" s="96">
        <v>149.69999999999999</v>
      </c>
    </row>
    <row r="387" spans="8:10">
      <c r="H387" s="51">
        <v>39339</v>
      </c>
      <c r="I387" s="96">
        <v>149.69999999999999</v>
      </c>
      <c r="J387" s="96">
        <v>149.5</v>
      </c>
    </row>
    <row r="388" spans="8:10">
      <c r="H388" s="51">
        <v>39340</v>
      </c>
      <c r="I388" s="96">
        <v>149.80000000000001</v>
      </c>
      <c r="J388" s="96">
        <v>149.69999999999999</v>
      </c>
    </row>
    <row r="389" spans="8:10">
      <c r="H389" s="51">
        <v>39341</v>
      </c>
      <c r="I389" s="96">
        <v>149.9</v>
      </c>
      <c r="J389" s="96">
        <v>149.80000000000001</v>
      </c>
    </row>
    <row r="390" spans="8:10">
      <c r="H390" s="51">
        <v>39342</v>
      </c>
      <c r="I390" s="96">
        <v>148.6</v>
      </c>
      <c r="J390" s="96">
        <v>148.19999999999999</v>
      </c>
    </row>
    <row r="391" spans="8:10">
      <c r="H391" s="51">
        <v>39343</v>
      </c>
      <c r="I391" s="96">
        <v>149.9</v>
      </c>
      <c r="J391" s="96">
        <v>149.69999999999999</v>
      </c>
    </row>
    <row r="392" spans="8:10">
      <c r="H392" s="51">
        <v>39344</v>
      </c>
      <c r="I392" s="96">
        <v>149.4</v>
      </c>
      <c r="J392" s="96">
        <v>149.1</v>
      </c>
    </row>
    <row r="393" spans="8:10">
      <c r="H393" s="51">
        <v>39345</v>
      </c>
      <c r="I393" s="96">
        <v>149.19999999999999</v>
      </c>
      <c r="J393" s="96">
        <v>148.80000000000001</v>
      </c>
    </row>
    <row r="394" spans="8:10">
      <c r="H394" s="51">
        <v>39346</v>
      </c>
      <c r="I394" s="96">
        <v>149.30000000000001</v>
      </c>
      <c r="J394" s="96">
        <v>149</v>
      </c>
    </row>
    <row r="395" spans="8:10">
      <c r="H395" s="51">
        <v>39347</v>
      </c>
      <c r="I395" s="96">
        <v>149.6</v>
      </c>
      <c r="J395" s="96">
        <v>149.5</v>
      </c>
    </row>
    <row r="396" spans="8:10">
      <c r="H396" s="51">
        <v>39348</v>
      </c>
      <c r="I396" s="96">
        <v>150.1</v>
      </c>
      <c r="J396" s="96">
        <v>150.1</v>
      </c>
    </row>
    <row r="397" spans="8:10">
      <c r="H397" s="51">
        <v>39349</v>
      </c>
      <c r="I397" s="96">
        <v>148.9</v>
      </c>
      <c r="J397" s="96">
        <v>148.5</v>
      </c>
    </row>
    <row r="398" spans="8:10">
      <c r="H398" s="51">
        <v>39350</v>
      </c>
      <c r="I398" s="96">
        <v>148.80000000000001</v>
      </c>
      <c r="J398" s="96">
        <v>148.4</v>
      </c>
    </row>
    <row r="399" spans="8:10">
      <c r="H399" s="51">
        <v>39351</v>
      </c>
      <c r="I399" s="96">
        <v>148.6</v>
      </c>
      <c r="J399" s="96">
        <v>148.1</v>
      </c>
    </row>
    <row r="400" spans="8:10">
      <c r="H400" s="51">
        <v>39352</v>
      </c>
      <c r="I400" s="96">
        <v>148</v>
      </c>
      <c r="J400" s="96">
        <v>147.4</v>
      </c>
    </row>
    <row r="401" spans="8:10">
      <c r="H401" s="51">
        <v>39353</v>
      </c>
      <c r="I401" s="96">
        <v>147.6</v>
      </c>
      <c r="J401" s="96">
        <v>146.80000000000001</v>
      </c>
    </row>
    <row r="402" spans="8:10">
      <c r="H402" s="51">
        <v>39354</v>
      </c>
      <c r="I402" s="96">
        <v>147.6</v>
      </c>
      <c r="J402" s="96">
        <v>146.80000000000001</v>
      </c>
    </row>
    <row r="403" spans="8:10">
      <c r="H403" s="51">
        <v>39355</v>
      </c>
      <c r="I403" s="96">
        <v>148.30000000000001</v>
      </c>
      <c r="J403" s="96">
        <v>147.69999999999999</v>
      </c>
    </row>
    <row r="404" spans="8:10">
      <c r="H404" s="51">
        <v>39356</v>
      </c>
      <c r="I404" s="96">
        <v>150.80000000000001</v>
      </c>
      <c r="J404" s="96">
        <v>150.69999999999999</v>
      </c>
    </row>
    <row r="405" spans="8:10">
      <c r="H405" s="51">
        <v>39357</v>
      </c>
      <c r="I405" s="96">
        <v>151</v>
      </c>
      <c r="J405" s="96">
        <v>150.9</v>
      </c>
    </row>
    <row r="406" spans="8:10">
      <c r="H406" s="51">
        <v>39358</v>
      </c>
      <c r="I406" s="96">
        <v>151.1</v>
      </c>
      <c r="J406" s="96">
        <v>151.1</v>
      </c>
    </row>
    <row r="407" spans="8:10">
      <c r="H407" s="51">
        <v>39359</v>
      </c>
      <c r="I407" s="96">
        <v>151.19999999999999</v>
      </c>
      <c r="J407" s="96">
        <v>151.19999999999999</v>
      </c>
    </row>
    <row r="408" spans="8:10">
      <c r="H408" s="51">
        <v>39360</v>
      </c>
      <c r="I408" s="96">
        <v>151.80000000000001</v>
      </c>
      <c r="J408" s="96">
        <v>152</v>
      </c>
    </row>
    <row r="409" spans="8:10">
      <c r="H409" s="51">
        <v>39361</v>
      </c>
      <c r="I409" s="96">
        <v>150</v>
      </c>
      <c r="J409" s="96">
        <v>149.69999999999999</v>
      </c>
    </row>
    <row r="410" spans="8:10">
      <c r="H410" s="51">
        <v>39362</v>
      </c>
      <c r="I410" s="96">
        <v>144.69999999999999</v>
      </c>
      <c r="J410" s="96">
        <v>150.69999999999999</v>
      </c>
    </row>
    <row r="411" spans="8:10">
      <c r="H411" s="51">
        <v>39363</v>
      </c>
      <c r="I411" s="96">
        <v>148.9</v>
      </c>
      <c r="J411" s="96">
        <v>148.4</v>
      </c>
    </row>
    <row r="412" spans="8:10">
      <c r="H412" s="51">
        <v>39364</v>
      </c>
      <c r="I412" s="96">
        <v>148.80000000000001</v>
      </c>
      <c r="J412" s="96">
        <v>148.19999999999999</v>
      </c>
    </row>
    <row r="413" spans="8:10">
      <c r="H413" s="51">
        <v>39365</v>
      </c>
      <c r="I413" s="96">
        <v>148.69999999999999</v>
      </c>
      <c r="J413" s="96">
        <v>148.19999999999999</v>
      </c>
    </row>
    <row r="414" spans="8:10">
      <c r="H414" s="51">
        <v>39366</v>
      </c>
      <c r="I414" s="96">
        <v>149.6</v>
      </c>
      <c r="J414" s="96">
        <v>149.30000000000001</v>
      </c>
    </row>
    <row r="415" spans="8:10">
      <c r="H415" s="51">
        <v>39367</v>
      </c>
      <c r="I415" s="96">
        <v>149.9</v>
      </c>
      <c r="J415" s="96">
        <v>149.6</v>
      </c>
    </row>
    <row r="416" spans="8:10">
      <c r="H416" s="51">
        <v>39368</v>
      </c>
      <c r="I416" s="96">
        <v>149.5</v>
      </c>
      <c r="J416" s="96">
        <v>149</v>
      </c>
    </row>
    <row r="417" spans="8:10">
      <c r="H417" s="51">
        <v>39369</v>
      </c>
      <c r="I417" s="96">
        <v>149.6</v>
      </c>
      <c r="J417" s="96">
        <v>149.1</v>
      </c>
    </row>
    <row r="418" spans="8:10">
      <c r="H418" s="51">
        <v>39370</v>
      </c>
      <c r="I418" s="96">
        <v>149.5</v>
      </c>
      <c r="J418" s="96">
        <v>149</v>
      </c>
    </row>
    <row r="419" spans="8:10">
      <c r="H419" s="51">
        <v>39371</v>
      </c>
      <c r="I419" s="96">
        <v>150.80000000000001</v>
      </c>
      <c r="J419" s="96">
        <v>150.6</v>
      </c>
    </row>
    <row r="420" spans="8:10">
      <c r="H420" s="51">
        <v>39372</v>
      </c>
      <c r="I420" s="96">
        <v>150.9</v>
      </c>
      <c r="J420" s="96">
        <v>150.69999999999999</v>
      </c>
    </row>
    <row r="421" spans="8:10">
      <c r="H421" s="51">
        <v>39373</v>
      </c>
      <c r="I421" s="96">
        <v>151</v>
      </c>
      <c r="J421" s="96">
        <v>150.9</v>
      </c>
    </row>
    <row r="422" spans="8:10">
      <c r="H422" s="51">
        <v>39374</v>
      </c>
      <c r="I422" s="96">
        <v>150.9</v>
      </c>
      <c r="J422" s="96">
        <v>150.80000000000001</v>
      </c>
    </row>
    <row r="423" spans="8:10">
      <c r="H423" s="51">
        <v>39377</v>
      </c>
      <c r="I423" s="96">
        <v>151.30000000000001</v>
      </c>
      <c r="J423" s="96">
        <v>151.19999999999999</v>
      </c>
    </row>
    <row r="424" spans="8:10">
      <c r="H424" s="51">
        <v>39378</v>
      </c>
      <c r="I424" s="96">
        <v>151</v>
      </c>
      <c r="J424" s="96">
        <v>150.9</v>
      </c>
    </row>
    <row r="425" spans="8:10">
      <c r="H425" s="51">
        <v>39379</v>
      </c>
      <c r="I425" s="96">
        <v>150</v>
      </c>
      <c r="J425" s="96">
        <v>149.69999999999999</v>
      </c>
    </row>
    <row r="426" spans="8:10">
      <c r="H426" s="51">
        <v>39380</v>
      </c>
      <c r="I426" s="96">
        <v>149.5</v>
      </c>
      <c r="J426" s="96">
        <v>149</v>
      </c>
    </row>
    <row r="427" spans="8:10">
      <c r="H427" s="51">
        <v>39381</v>
      </c>
      <c r="I427" s="96">
        <v>148.9</v>
      </c>
      <c r="J427" s="96">
        <v>148.30000000000001</v>
      </c>
    </row>
    <row r="428" spans="8:10">
      <c r="H428" s="51">
        <v>39382</v>
      </c>
      <c r="I428" s="96">
        <v>150.1</v>
      </c>
      <c r="J428" s="96">
        <v>149.80000000000001</v>
      </c>
    </row>
    <row r="429" spans="8:10">
      <c r="H429" s="51">
        <v>39383</v>
      </c>
      <c r="I429" s="96">
        <v>149.69999999999999</v>
      </c>
      <c r="J429" s="96">
        <v>149.30000000000001</v>
      </c>
    </row>
    <row r="430" spans="8:10">
      <c r="H430" s="51">
        <v>39384</v>
      </c>
      <c r="I430" s="96">
        <v>148.6</v>
      </c>
      <c r="J430" s="96">
        <v>148</v>
      </c>
    </row>
    <row r="431" spans="8:10">
      <c r="H431" s="51">
        <v>39385</v>
      </c>
      <c r="I431" s="96">
        <v>149.19999999999999</v>
      </c>
      <c r="J431" s="96">
        <v>148.5</v>
      </c>
    </row>
    <row r="432" spans="8:10">
      <c r="H432" s="51">
        <v>39386</v>
      </c>
      <c r="I432" s="96">
        <v>148.5</v>
      </c>
      <c r="J432" s="96">
        <v>147.69999999999999</v>
      </c>
    </row>
    <row r="433" spans="8:10">
      <c r="H433" s="51">
        <v>39387</v>
      </c>
      <c r="I433" s="96">
        <v>148.4</v>
      </c>
      <c r="J433" s="96">
        <v>147.5</v>
      </c>
    </row>
    <row r="434" spans="8:10">
      <c r="H434" s="51">
        <v>39388</v>
      </c>
      <c r="I434" s="96">
        <v>148</v>
      </c>
      <c r="J434" s="96">
        <v>147</v>
      </c>
    </row>
    <row r="435" spans="8:10">
      <c r="H435" s="51">
        <v>39389</v>
      </c>
      <c r="I435" s="96">
        <v>148.5</v>
      </c>
      <c r="J435" s="96">
        <v>147.6</v>
      </c>
    </row>
    <row r="436" spans="8:10">
      <c r="H436" s="51">
        <v>39390</v>
      </c>
      <c r="I436" s="96">
        <v>148.69999999999999</v>
      </c>
      <c r="J436" s="96">
        <v>147.80000000000001</v>
      </c>
    </row>
    <row r="437" spans="8:10">
      <c r="H437" s="51">
        <v>39391</v>
      </c>
      <c r="I437" s="96">
        <v>148.9</v>
      </c>
      <c r="J437" s="96">
        <v>148</v>
      </c>
    </row>
    <row r="438" spans="8:10">
      <c r="H438" s="51">
        <v>39392</v>
      </c>
      <c r="I438" s="96">
        <v>149.6</v>
      </c>
      <c r="J438" s="96">
        <v>149</v>
      </c>
    </row>
    <row r="439" spans="8:10">
      <c r="H439" s="51">
        <v>39393</v>
      </c>
      <c r="I439" s="96">
        <v>149.30000000000001</v>
      </c>
      <c r="J439" s="96">
        <v>148.6</v>
      </c>
    </row>
    <row r="440" spans="8:10">
      <c r="H440" s="51">
        <v>39394</v>
      </c>
      <c r="I440" s="96">
        <v>149.4</v>
      </c>
      <c r="J440" s="96">
        <v>148.80000000000001</v>
      </c>
    </row>
    <row r="441" spans="8:10">
      <c r="H441" s="51">
        <v>39395</v>
      </c>
      <c r="I441" s="96">
        <v>149.6</v>
      </c>
      <c r="J441" s="96">
        <v>149</v>
      </c>
    </row>
    <row r="442" spans="8:10">
      <c r="H442" s="51">
        <v>39396</v>
      </c>
      <c r="I442" s="96">
        <v>149.80000000000001</v>
      </c>
      <c r="J442" s="96">
        <v>149.19999999999999</v>
      </c>
    </row>
    <row r="443" spans="8:10">
      <c r="H443" s="51">
        <v>39397</v>
      </c>
      <c r="I443" s="96">
        <v>150.19999999999999</v>
      </c>
      <c r="J443" s="96">
        <v>149.69999999999999</v>
      </c>
    </row>
    <row r="444" spans="8:10">
      <c r="H444" s="51">
        <v>39398</v>
      </c>
      <c r="I444" s="96">
        <v>149.5</v>
      </c>
      <c r="J444" s="96">
        <v>148.69999999999999</v>
      </c>
    </row>
    <row r="445" spans="8:10">
      <c r="H445" s="51">
        <v>39399</v>
      </c>
      <c r="I445" s="96">
        <v>149.19999999999999</v>
      </c>
      <c r="J445" s="96">
        <v>148.4</v>
      </c>
    </row>
    <row r="446" spans="8:10">
      <c r="H446" s="51">
        <v>39400</v>
      </c>
      <c r="I446" s="96">
        <v>149.19999999999999</v>
      </c>
      <c r="J446" s="96">
        <v>148.5</v>
      </c>
    </row>
    <row r="447" spans="8:10">
      <c r="H447" s="51">
        <v>39401</v>
      </c>
      <c r="I447" s="96">
        <v>149.5</v>
      </c>
      <c r="J447" s="96">
        <v>148.80000000000001</v>
      </c>
    </row>
    <row r="448" spans="8:10">
      <c r="H448" s="51">
        <v>39402</v>
      </c>
      <c r="I448" s="96">
        <v>149.69999999999999</v>
      </c>
      <c r="J448" s="96">
        <v>149</v>
      </c>
    </row>
    <row r="449" spans="8:10">
      <c r="H449" s="51">
        <v>39403</v>
      </c>
      <c r="I449" s="96">
        <v>150.5</v>
      </c>
      <c r="J449" s="96">
        <v>149.9</v>
      </c>
    </row>
    <row r="450" spans="8:10">
      <c r="H450" s="51">
        <v>39404</v>
      </c>
      <c r="I450" s="96">
        <v>149.80000000000001</v>
      </c>
      <c r="J450" s="96">
        <v>149.1</v>
      </c>
    </row>
    <row r="451" spans="8:10">
      <c r="H451" s="51">
        <v>39405</v>
      </c>
      <c r="I451" s="96">
        <v>149</v>
      </c>
      <c r="J451" s="96">
        <v>148</v>
      </c>
    </row>
    <row r="452" spans="8:10">
      <c r="H452" s="51">
        <v>39406</v>
      </c>
      <c r="I452" s="96">
        <v>149.6</v>
      </c>
      <c r="J452" s="96">
        <v>148.80000000000001</v>
      </c>
    </row>
    <row r="453" spans="8:10">
      <c r="H453" s="51">
        <v>39407</v>
      </c>
      <c r="I453" s="96">
        <v>150</v>
      </c>
      <c r="J453" s="96">
        <v>149.30000000000001</v>
      </c>
    </row>
    <row r="454" spans="8:10">
      <c r="H454" s="51">
        <v>39408</v>
      </c>
      <c r="I454" s="96">
        <v>149.30000000000001</v>
      </c>
      <c r="J454" s="96">
        <v>148.5</v>
      </c>
    </row>
    <row r="455" spans="8:10">
      <c r="H455" s="51">
        <v>39409</v>
      </c>
      <c r="I455" s="96">
        <v>149.6</v>
      </c>
      <c r="J455" s="96">
        <v>148.69999999999999</v>
      </c>
    </row>
    <row r="456" spans="8:10">
      <c r="H456" s="51">
        <v>39410</v>
      </c>
      <c r="I456" s="96">
        <v>150.30000000000001</v>
      </c>
      <c r="J456" s="96">
        <v>149.6</v>
      </c>
    </row>
    <row r="457" spans="8:10">
      <c r="H457" s="51">
        <v>39411</v>
      </c>
      <c r="I457" s="96">
        <v>151.19999999999999</v>
      </c>
      <c r="J457" s="96">
        <v>150.69999999999999</v>
      </c>
    </row>
    <row r="458" spans="8:10">
      <c r="H458" s="51">
        <v>39412</v>
      </c>
      <c r="I458" s="96">
        <v>150.19999999999999</v>
      </c>
      <c r="J458" s="96">
        <v>149.4</v>
      </c>
    </row>
    <row r="459" spans="8:10">
      <c r="H459" s="51">
        <v>39413</v>
      </c>
      <c r="I459" s="96">
        <v>150.4</v>
      </c>
      <c r="J459" s="96">
        <v>149.6</v>
      </c>
    </row>
    <row r="460" spans="8:10">
      <c r="H460" s="51">
        <v>39414</v>
      </c>
      <c r="I460" s="96">
        <v>150.19999999999999</v>
      </c>
      <c r="J460" s="96">
        <v>149.4</v>
      </c>
    </row>
    <row r="461" spans="8:10">
      <c r="H461" s="51">
        <v>39415</v>
      </c>
      <c r="I461" s="96">
        <v>150.1</v>
      </c>
      <c r="J461" s="96">
        <v>149.19999999999999</v>
      </c>
    </row>
    <row r="462" spans="8:10">
      <c r="H462" s="51">
        <v>39416</v>
      </c>
      <c r="I462" s="96">
        <v>150.80000000000001</v>
      </c>
      <c r="J462" s="96">
        <v>150.1</v>
      </c>
    </row>
    <row r="463" spans="8:10">
      <c r="H463" s="51">
        <v>39417</v>
      </c>
      <c r="I463" s="96">
        <v>151</v>
      </c>
      <c r="J463" s="96">
        <v>150.30000000000001</v>
      </c>
    </row>
    <row r="464" spans="8:10">
      <c r="H464" s="51">
        <v>39418</v>
      </c>
      <c r="I464" s="96">
        <v>151.5</v>
      </c>
      <c r="J464" s="96">
        <v>150.80000000000001</v>
      </c>
    </row>
    <row r="465" spans="8:10">
      <c r="H465" s="51">
        <v>39419</v>
      </c>
      <c r="I465" s="96">
        <v>150.69999999999999</v>
      </c>
      <c r="J465" s="96">
        <v>150</v>
      </c>
    </row>
    <row r="466" spans="8:10">
      <c r="H466" s="51">
        <v>39420</v>
      </c>
      <c r="I466" s="96">
        <v>150.1</v>
      </c>
      <c r="J466" s="96">
        <v>149.19999999999999</v>
      </c>
    </row>
    <row r="467" spans="8:10">
      <c r="H467" s="51">
        <v>39421</v>
      </c>
      <c r="I467" s="96">
        <v>150.5</v>
      </c>
      <c r="J467" s="96">
        <v>149.6</v>
      </c>
    </row>
    <row r="468" spans="8:10">
      <c r="H468" s="51">
        <v>39422</v>
      </c>
      <c r="I468" s="96">
        <v>150.9</v>
      </c>
      <c r="J468" s="96">
        <v>150.1</v>
      </c>
    </row>
    <row r="469" spans="8:10">
      <c r="H469" s="51">
        <v>39423</v>
      </c>
      <c r="I469" s="96">
        <v>150.1</v>
      </c>
      <c r="J469" s="96">
        <v>149.19999999999999</v>
      </c>
    </row>
    <row r="470" spans="8:10">
      <c r="H470" s="51">
        <v>39426</v>
      </c>
      <c r="I470" s="96">
        <v>151.19999999999999</v>
      </c>
      <c r="J470" s="96">
        <v>150.5</v>
      </c>
    </row>
    <row r="471" spans="8:10">
      <c r="H471" s="51">
        <v>39427</v>
      </c>
      <c r="I471" s="96">
        <v>151.30000000000001</v>
      </c>
      <c r="J471" s="96">
        <v>150.6</v>
      </c>
    </row>
    <row r="472" spans="8:10">
      <c r="H472" s="51">
        <v>39428</v>
      </c>
      <c r="I472" s="96">
        <v>151.5</v>
      </c>
      <c r="J472" s="96">
        <v>150.69999999999999</v>
      </c>
    </row>
    <row r="473" spans="8:10">
      <c r="H473" s="51">
        <v>39429</v>
      </c>
      <c r="I473" s="96">
        <v>152</v>
      </c>
      <c r="J473" s="96">
        <v>151.30000000000001</v>
      </c>
    </row>
    <row r="474" spans="8:10">
      <c r="H474" s="51">
        <v>39430</v>
      </c>
      <c r="I474" s="96">
        <v>152.5</v>
      </c>
      <c r="J474" s="96">
        <v>151.9</v>
      </c>
    </row>
    <row r="475" spans="8:10">
      <c r="H475" s="51">
        <v>39431</v>
      </c>
      <c r="I475" s="96">
        <v>152.19999999999999</v>
      </c>
      <c r="J475" s="96">
        <v>151.69999999999999</v>
      </c>
    </row>
    <row r="476" spans="8:10">
      <c r="H476" s="51">
        <v>39432</v>
      </c>
      <c r="I476" s="96">
        <v>154.1</v>
      </c>
      <c r="J476" s="96">
        <v>154</v>
      </c>
    </row>
    <row r="477" spans="8:10">
      <c r="H477" s="51">
        <v>39433</v>
      </c>
      <c r="I477" s="96">
        <v>152.1</v>
      </c>
      <c r="J477" s="96">
        <v>151.4</v>
      </c>
    </row>
    <row r="478" spans="8:10">
      <c r="H478" s="51">
        <v>39434</v>
      </c>
      <c r="I478" s="96">
        <v>152.69999999999999</v>
      </c>
      <c r="J478" s="96">
        <v>152.1</v>
      </c>
    </row>
    <row r="479" spans="8:10">
      <c r="H479" s="51">
        <v>39435</v>
      </c>
      <c r="I479" s="96">
        <v>152.5</v>
      </c>
      <c r="J479" s="96">
        <v>151.80000000000001</v>
      </c>
    </row>
    <row r="480" spans="8:10">
      <c r="H480" s="51">
        <v>39436</v>
      </c>
      <c r="I480" s="96">
        <v>153.30000000000001</v>
      </c>
      <c r="J480" s="96">
        <v>152.69999999999999</v>
      </c>
    </row>
    <row r="481" spans="8:10">
      <c r="H481" s="51">
        <v>39437</v>
      </c>
      <c r="I481" s="96">
        <v>152.80000000000001</v>
      </c>
      <c r="J481" s="96">
        <v>152.19999999999999</v>
      </c>
    </row>
    <row r="482" spans="8:10">
      <c r="H482" s="51">
        <v>39440</v>
      </c>
      <c r="I482" s="96">
        <v>153.30000000000001</v>
      </c>
      <c r="J482" s="96">
        <v>152.80000000000001</v>
      </c>
    </row>
    <row r="483" spans="8:10">
      <c r="H483" s="51">
        <v>39441</v>
      </c>
      <c r="I483" s="96">
        <v>153.5</v>
      </c>
      <c r="J483" s="96">
        <v>153</v>
      </c>
    </row>
    <row r="484" spans="8:10">
      <c r="H484" s="51">
        <v>39442</v>
      </c>
      <c r="I484" s="96">
        <v>153.30000000000001</v>
      </c>
      <c r="J484" s="96">
        <v>152.80000000000001</v>
      </c>
    </row>
    <row r="485" spans="8:10">
      <c r="H485" s="51">
        <v>39443</v>
      </c>
      <c r="I485" s="96">
        <v>154</v>
      </c>
      <c r="J485" s="96">
        <v>153.6</v>
      </c>
    </row>
    <row r="486" spans="8:10">
      <c r="H486" s="51">
        <v>39444</v>
      </c>
      <c r="I486" s="96">
        <v>153.19999999999999</v>
      </c>
      <c r="J486" s="96">
        <v>152.6</v>
      </c>
    </row>
    <row r="487" spans="8:10">
      <c r="H487" s="51">
        <v>39445</v>
      </c>
      <c r="I487" s="96">
        <v>155.30000000000001</v>
      </c>
      <c r="J487" s="96">
        <v>155.1</v>
      </c>
    </row>
    <row r="488" spans="8:10">
      <c r="H488" s="51">
        <v>39449</v>
      </c>
      <c r="I488" s="96">
        <v>155.1</v>
      </c>
      <c r="J488" s="96">
        <v>154.9</v>
      </c>
    </row>
    <row r="489" spans="8:10">
      <c r="H489" s="51">
        <v>39450</v>
      </c>
      <c r="I489" s="96">
        <v>155</v>
      </c>
      <c r="J489" s="96">
        <v>154.69999999999999</v>
      </c>
    </row>
    <row r="490" spans="8:10">
      <c r="H490" s="51">
        <v>39451</v>
      </c>
      <c r="I490" s="96">
        <v>155.19999999999999</v>
      </c>
      <c r="J490" s="96">
        <v>155</v>
      </c>
    </row>
    <row r="491" spans="8:10">
      <c r="H491" s="51">
        <v>39452</v>
      </c>
      <c r="I491" s="96">
        <v>154.69999999999999</v>
      </c>
      <c r="J491" s="96">
        <v>154.4</v>
      </c>
    </row>
    <row r="492" spans="8:10">
      <c r="H492" s="51">
        <v>39453</v>
      </c>
      <c r="I492" s="96">
        <v>155.5</v>
      </c>
      <c r="J492" s="96">
        <v>155.4</v>
      </c>
    </row>
    <row r="493" spans="8:10">
      <c r="H493" s="51">
        <v>39454</v>
      </c>
      <c r="I493" s="96">
        <v>155</v>
      </c>
      <c r="J493" s="96">
        <v>154.6</v>
      </c>
    </row>
    <row r="494" spans="8:10">
      <c r="H494" s="51">
        <v>39455</v>
      </c>
      <c r="I494" s="96">
        <v>154.5</v>
      </c>
      <c r="J494" s="96">
        <v>154</v>
      </c>
    </row>
    <row r="495" spans="8:10">
      <c r="H495" s="51">
        <v>39456</v>
      </c>
      <c r="I495" s="96">
        <v>155.6</v>
      </c>
      <c r="J495" s="96">
        <v>155.30000000000001</v>
      </c>
    </row>
    <row r="496" spans="8:10">
      <c r="H496" s="51">
        <v>39457</v>
      </c>
      <c r="I496" s="96">
        <v>154.4</v>
      </c>
      <c r="J496" s="96">
        <v>153.80000000000001</v>
      </c>
    </row>
    <row r="497" spans="8:10">
      <c r="H497" s="51">
        <v>39458</v>
      </c>
      <c r="I497" s="96">
        <v>155.80000000000001</v>
      </c>
      <c r="J497" s="96">
        <v>155.5</v>
      </c>
    </row>
    <row r="498" spans="8:10">
      <c r="H498" s="51">
        <v>39461</v>
      </c>
      <c r="I498" s="96">
        <v>157.6</v>
      </c>
      <c r="J498" s="96">
        <v>157.69999999999999</v>
      </c>
    </row>
    <row r="499" spans="8:10">
      <c r="H499" s="51">
        <v>39462</v>
      </c>
      <c r="I499" s="96">
        <v>158.69999999999999</v>
      </c>
      <c r="J499" s="96">
        <v>159</v>
      </c>
    </row>
    <row r="500" spans="8:10">
      <c r="H500" s="51">
        <v>39463</v>
      </c>
      <c r="I500" s="96">
        <v>158.19999999999999</v>
      </c>
      <c r="J500" s="96">
        <v>158.4</v>
      </c>
    </row>
    <row r="501" spans="8:10">
      <c r="H501" s="51">
        <v>39464</v>
      </c>
      <c r="I501" s="96">
        <v>159.19999999999999</v>
      </c>
      <c r="J501" s="96">
        <v>159.5</v>
      </c>
    </row>
    <row r="502" spans="8:10">
      <c r="H502" s="51">
        <v>39465</v>
      </c>
      <c r="I502" s="96">
        <v>159.1</v>
      </c>
      <c r="J502" s="96">
        <v>159.5</v>
      </c>
    </row>
    <row r="503" spans="8:10">
      <c r="H503" s="51">
        <v>39468</v>
      </c>
      <c r="I503" s="96">
        <v>162.19999999999999</v>
      </c>
      <c r="J503" s="96">
        <v>163.19999999999999</v>
      </c>
    </row>
    <row r="504" spans="8:10">
      <c r="H504" s="51">
        <v>39469</v>
      </c>
      <c r="I504" s="96">
        <v>161.69999999999999</v>
      </c>
      <c r="J504" s="96">
        <v>162.6</v>
      </c>
    </row>
    <row r="505" spans="8:10">
      <c r="H505" s="51">
        <v>39470</v>
      </c>
      <c r="I505" s="96">
        <v>163.9</v>
      </c>
      <c r="J505" s="96">
        <v>165.1</v>
      </c>
    </row>
    <row r="506" spans="8:10">
      <c r="H506" s="51">
        <v>39471</v>
      </c>
      <c r="I506" s="96">
        <v>163.4</v>
      </c>
      <c r="J506" s="96">
        <v>164.6</v>
      </c>
    </row>
    <row r="507" spans="8:10">
      <c r="H507" s="51">
        <v>39472</v>
      </c>
      <c r="I507" s="96">
        <v>164.4</v>
      </c>
      <c r="J507" s="96">
        <v>165.7</v>
      </c>
    </row>
    <row r="508" spans="8:10">
      <c r="H508" s="51">
        <v>39475</v>
      </c>
      <c r="I508" s="96">
        <v>174.8</v>
      </c>
      <c r="J508" s="96">
        <v>178.1</v>
      </c>
    </row>
    <row r="509" spans="8:10">
      <c r="H509" s="51">
        <v>39476</v>
      </c>
      <c r="I509" s="96">
        <v>176</v>
      </c>
      <c r="J509" s="96">
        <v>179.6</v>
      </c>
    </row>
    <row r="510" spans="8:10">
      <c r="H510" s="51">
        <v>39477</v>
      </c>
      <c r="I510" s="96">
        <v>175.7</v>
      </c>
      <c r="J510" s="96">
        <v>179.3</v>
      </c>
    </row>
    <row r="511" spans="8:10">
      <c r="H511" s="51">
        <v>39478</v>
      </c>
      <c r="I511" s="96">
        <v>177.3</v>
      </c>
      <c r="J511" s="96">
        <v>181.1</v>
      </c>
    </row>
    <row r="512" spans="8:10">
      <c r="H512" s="51">
        <v>39479</v>
      </c>
      <c r="I512" s="96">
        <v>181.5</v>
      </c>
      <c r="J512" s="96">
        <v>185.9</v>
      </c>
    </row>
    <row r="513" spans="8:10">
      <c r="H513" s="51">
        <v>39480</v>
      </c>
      <c r="I513" s="96">
        <v>179.8</v>
      </c>
      <c r="J513" s="96">
        <v>184</v>
      </c>
    </row>
    <row r="514" spans="8:10">
      <c r="H514" s="51">
        <v>39490</v>
      </c>
      <c r="I514" s="96">
        <v>180</v>
      </c>
      <c r="J514" s="96">
        <v>184</v>
      </c>
    </row>
    <row r="515" spans="8:10">
      <c r="H515" s="51">
        <v>39491</v>
      </c>
      <c r="I515" s="96">
        <v>178.1</v>
      </c>
      <c r="J515" s="96">
        <v>182</v>
      </c>
    </row>
    <row r="516" spans="8:10">
      <c r="H516" s="51">
        <v>39492</v>
      </c>
      <c r="I516" s="96">
        <v>176.5</v>
      </c>
      <c r="J516" s="96">
        <v>179.8</v>
      </c>
    </row>
    <row r="517" spans="8:10">
      <c r="H517" s="51">
        <v>39493</v>
      </c>
      <c r="I517" s="96">
        <v>175.1</v>
      </c>
      <c r="J517" s="96">
        <v>178.1</v>
      </c>
    </row>
    <row r="518" spans="8:10">
      <c r="H518" s="51">
        <v>39496</v>
      </c>
      <c r="I518" s="96">
        <v>173.2</v>
      </c>
      <c r="J518" s="96">
        <v>175.7</v>
      </c>
    </row>
    <row r="519" spans="8:10">
      <c r="H519" s="51">
        <v>39497</v>
      </c>
      <c r="I519" s="96">
        <v>172.5</v>
      </c>
      <c r="J519" s="96">
        <v>174.9</v>
      </c>
    </row>
    <row r="520" spans="8:10">
      <c r="H520" s="51">
        <v>39498</v>
      </c>
      <c r="I520" s="96">
        <v>171.3</v>
      </c>
      <c r="J520" s="96">
        <v>173.3</v>
      </c>
    </row>
    <row r="521" spans="8:10">
      <c r="H521" s="51">
        <v>39499</v>
      </c>
      <c r="I521" s="96">
        <v>171.8</v>
      </c>
      <c r="J521" s="96">
        <v>174.1</v>
      </c>
    </row>
    <row r="522" spans="8:10">
      <c r="H522" s="51">
        <v>39500</v>
      </c>
      <c r="I522" s="96">
        <v>172</v>
      </c>
      <c r="J522" s="96">
        <v>174.1</v>
      </c>
    </row>
    <row r="523" spans="8:10">
      <c r="H523" s="51">
        <v>39503</v>
      </c>
      <c r="I523" s="96">
        <v>170.8</v>
      </c>
      <c r="J523" s="96">
        <v>172.6</v>
      </c>
    </row>
    <row r="524" spans="8:10">
      <c r="H524" s="51">
        <v>39504</v>
      </c>
      <c r="I524" s="96">
        <v>171.9</v>
      </c>
      <c r="J524" s="96">
        <v>173.6</v>
      </c>
    </row>
    <row r="525" spans="8:10">
      <c r="H525" s="51">
        <v>39505</v>
      </c>
      <c r="I525" s="96">
        <v>170.6</v>
      </c>
      <c r="J525" s="96">
        <v>172.1</v>
      </c>
    </row>
    <row r="526" spans="8:10">
      <c r="H526" s="51">
        <v>39506</v>
      </c>
      <c r="I526" s="96">
        <v>170.4</v>
      </c>
      <c r="J526" s="96">
        <v>171.7</v>
      </c>
    </row>
    <row r="527" spans="8:10">
      <c r="H527" s="51">
        <v>39507</v>
      </c>
      <c r="I527" s="96">
        <v>171.4</v>
      </c>
      <c r="J527" s="96">
        <v>173</v>
      </c>
    </row>
    <row r="528" spans="8:10">
      <c r="H528" s="51">
        <v>39510</v>
      </c>
      <c r="I528" s="96">
        <v>169.8</v>
      </c>
      <c r="J528" s="96">
        <v>171</v>
      </c>
    </row>
    <row r="529" spans="8:10">
      <c r="H529" s="51">
        <v>39511</v>
      </c>
      <c r="I529" s="96">
        <v>169.2</v>
      </c>
      <c r="J529" s="96">
        <v>170.2</v>
      </c>
    </row>
    <row r="530" spans="8:10">
      <c r="H530" s="51">
        <v>39512</v>
      </c>
      <c r="I530" s="96">
        <v>170</v>
      </c>
      <c r="J530" s="96">
        <v>170.3</v>
      </c>
    </row>
    <row r="531" spans="8:10">
      <c r="H531" s="51">
        <v>39513</v>
      </c>
      <c r="I531" s="96">
        <v>169.3</v>
      </c>
      <c r="J531" s="96">
        <v>169.2</v>
      </c>
    </row>
    <row r="532" spans="8:10">
      <c r="H532" s="51">
        <v>39514</v>
      </c>
      <c r="I532" s="96">
        <v>169.4</v>
      </c>
      <c r="J532" s="96">
        <v>169.3</v>
      </c>
    </row>
    <row r="533" spans="8:10">
      <c r="H533" s="51">
        <v>39517</v>
      </c>
      <c r="I533" s="96">
        <v>169.6</v>
      </c>
      <c r="J533" s="96">
        <v>169.4</v>
      </c>
    </row>
    <row r="534" spans="8:10">
      <c r="H534" s="51">
        <v>39518</v>
      </c>
      <c r="I534" s="96">
        <v>169.6</v>
      </c>
      <c r="J534" s="96">
        <v>169.2</v>
      </c>
    </row>
    <row r="535" spans="8:10">
      <c r="H535" s="51">
        <v>39519</v>
      </c>
      <c r="I535" s="96">
        <v>169.8</v>
      </c>
      <c r="J535" s="96">
        <v>169.3</v>
      </c>
    </row>
    <row r="536" spans="8:10">
      <c r="H536" s="51">
        <v>39520</v>
      </c>
      <c r="I536" s="96">
        <v>169.3</v>
      </c>
      <c r="J536" s="96">
        <v>168.8</v>
      </c>
    </row>
    <row r="537" spans="8:10">
      <c r="H537" s="51">
        <v>39521</v>
      </c>
      <c r="I537" s="96">
        <v>169.2</v>
      </c>
      <c r="J537" s="96">
        <v>168.5</v>
      </c>
    </row>
    <row r="538" spans="8:10">
      <c r="H538" s="51">
        <v>39524</v>
      </c>
      <c r="I538" s="96">
        <v>168.3</v>
      </c>
      <c r="J538" s="96">
        <v>167.4</v>
      </c>
    </row>
    <row r="539" spans="8:10">
      <c r="H539" s="51">
        <v>39525</v>
      </c>
      <c r="I539" s="96">
        <v>168.1</v>
      </c>
      <c r="J539" s="96">
        <v>167.2</v>
      </c>
    </row>
    <row r="540" spans="8:10">
      <c r="H540" s="51">
        <v>39526</v>
      </c>
      <c r="I540" s="96">
        <v>168.6</v>
      </c>
      <c r="J540" s="96">
        <v>167.5</v>
      </c>
    </row>
    <row r="541" spans="8:10">
      <c r="H541" s="51">
        <v>39527</v>
      </c>
      <c r="I541" s="96">
        <v>168.9</v>
      </c>
      <c r="J541" s="96">
        <v>167.9</v>
      </c>
    </row>
    <row r="542" spans="8:10">
      <c r="H542" s="51">
        <v>39528</v>
      </c>
      <c r="I542" s="96">
        <v>168.2</v>
      </c>
      <c r="J542" s="96">
        <v>167.3</v>
      </c>
    </row>
    <row r="543" spans="8:10">
      <c r="H543" s="51">
        <v>39531</v>
      </c>
      <c r="I543" s="96">
        <v>168</v>
      </c>
      <c r="J543" s="96">
        <v>167.1</v>
      </c>
    </row>
    <row r="544" spans="8:10">
      <c r="H544" s="51">
        <v>39532</v>
      </c>
      <c r="I544" s="96">
        <v>167.9</v>
      </c>
      <c r="J544" s="96">
        <v>167.6</v>
      </c>
    </row>
    <row r="545" spans="8:10">
      <c r="H545" s="51">
        <v>39533</v>
      </c>
      <c r="I545" s="96">
        <v>168</v>
      </c>
      <c r="J545" s="96">
        <v>167.5</v>
      </c>
    </row>
    <row r="546" spans="8:10">
      <c r="H546" s="51">
        <v>39534</v>
      </c>
      <c r="I546" s="96">
        <v>167.6</v>
      </c>
      <c r="J546" s="96">
        <v>167.1</v>
      </c>
    </row>
    <row r="547" spans="8:10">
      <c r="H547" s="51">
        <v>39535</v>
      </c>
      <c r="I547" s="96">
        <v>167.5</v>
      </c>
      <c r="J547" s="96">
        <v>166.9</v>
      </c>
    </row>
    <row r="548" spans="8:10">
      <c r="H548" s="51">
        <v>39538</v>
      </c>
      <c r="I548" s="96">
        <v>168.1</v>
      </c>
      <c r="J548" s="96">
        <v>167.8</v>
      </c>
    </row>
    <row r="549" spans="8:10">
      <c r="H549" s="51">
        <v>39539</v>
      </c>
      <c r="I549" s="96">
        <v>168.3</v>
      </c>
      <c r="J549" s="96">
        <v>168.1</v>
      </c>
    </row>
    <row r="550" spans="8:10">
      <c r="H550" s="51">
        <v>39540</v>
      </c>
      <c r="I550" s="96">
        <v>171</v>
      </c>
      <c r="J550" s="96">
        <v>171.2</v>
      </c>
    </row>
    <row r="551" spans="8:10">
      <c r="H551" s="51">
        <v>39541</v>
      </c>
      <c r="I551" s="96">
        <v>170.1</v>
      </c>
      <c r="J551" s="96">
        <v>170.3</v>
      </c>
    </row>
    <row r="552" spans="8:10">
      <c r="H552" s="51">
        <v>39542</v>
      </c>
      <c r="I552" s="96">
        <v>169.9</v>
      </c>
      <c r="J552" s="96">
        <v>170.1</v>
      </c>
    </row>
    <row r="553" spans="8:10">
      <c r="H553" s="51">
        <v>39545</v>
      </c>
      <c r="I553" s="96">
        <v>170.5</v>
      </c>
      <c r="J553" s="96">
        <v>170.8</v>
      </c>
    </row>
    <row r="554" spans="8:10">
      <c r="H554" s="51">
        <v>39546</v>
      </c>
      <c r="I554" s="96">
        <v>170.2</v>
      </c>
      <c r="J554" s="96">
        <v>170.5</v>
      </c>
    </row>
    <row r="555" spans="8:10">
      <c r="H555" s="51">
        <v>39547</v>
      </c>
      <c r="I555" s="96">
        <v>170.4</v>
      </c>
      <c r="J555" s="96">
        <v>170.6</v>
      </c>
    </row>
    <row r="556" spans="8:10">
      <c r="H556" s="51">
        <v>39548</v>
      </c>
      <c r="I556" s="96">
        <v>171.3</v>
      </c>
      <c r="J556" s="96">
        <v>170.5</v>
      </c>
    </row>
    <row r="557" spans="8:10">
      <c r="H557" s="51">
        <v>39549</v>
      </c>
      <c r="I557" s="96">
        <v>169.6</v>
      </c>
      <c r="J557" s="96">
        <v>169</v>
      </c>
    </row>
    <row r="558" spans="8:10">
      <c r="H558" s="51">
        <v>39552</v>
      </c>
      <c r="I558" s="96">
        <v>169.2</v>
      </c>
      <c r="J558" s="96">
        <v>168.4</v>
      </c>
    </row>
    <row r="559" spans="8:10">
      <c r="H559" s="51">
        <v>39553</v>
      </c>
      <c r="I559" s="96">
        <v>169</v>
      </c>
      <c r="J559" s="96">
        <v>167.8</v>
      </c>
    </row>
    <row r="560" spans="8:10">
      <c r="H560" s="51">
        <v>39554</v>
      </c>
      <c r="I560" s="96">
        <v>168.9</v>
      </c>
      <c r="J560" s="96">
        <v>167.8</v>
      </c>
    </row>
    <row r="561" spans="8:10">
      <c r="H561" s="51">
        <v>39555</v>
      </c>
      <c r="I561" s="96">
        <v>168.7</v>
      </c>
      <c r="J561" s="96">
        <v>168.3</v>
      </c>
    </row>
    <row r="562" spans="8:10">
      <c r="H562" s="51">
        <v>39556</v>
      </c>
      <c r="I562" s="96">
        <v>168.3</v>
      </c>
      <c r="J562" s="96">
        <v>167.5</v>
      </c>
    </row>
    <row r="563" spans="8:10">
      <c r="H563" s="51">
        <v>39559</v>
      </c>
      <c r="I563" s="96">
        <v>168.6</v>
      </c>
      <c r="J563" s="96">
        <v>167.9</v>
      </c>
    </row>
    <row r="564" spans="8:10">
      <c r="H564" s="51">
        <v>39560</v>
      </c>
      <c r="I564" s="96">
        <v>168.1</v>
      </c>
      <c r="J564" s="96">
        <v>167.3</v>
      </c>
    </row>
    <row r="565" spans="8:10">
      <c r="H565" s="51">
        <v>39561</v>
      </c>
      <c r="I565" s="96">
        <v>167.9</v>
      </c>
      <c r="J565" s="96">
        <v>167.2</v>
      </c>
    </row>
    <row r="566" spans="8:10">
      <c r="H566" s="51">
        <v>39562</v>
      </c>
      <c r="I566" s="96">
        <v>167.1</v>
      </c>
      <c r="J566" s="96">
        <v>166.2</v>
      </c>
    </row>
    <row r="567" spans="8:10">
      <c r="H567" s="51">
        <v>39566</v>
      </c>
      <c r="I567" s="96">
        <v>166.6</v>
      </c>
      <c r="J567" s="96">
        <v>166.5</v>
      </c>
    </row>
    <row r="568" spans="8:10">
      <c r="H568" s="51">
        <v>39567</v>
      </c>
      <c r="I568" s="96">
        <v>166.8</v>
      </c>
      <c r="J568" s="96">
        <v>166.5</v>
      </c>
    </row>
    <row r="569" spans="8:10">
      <c r="H569" s="51">
        <v>39568</v>
      </c>
      <c r="I569" s="96">
        <v>166.7</v>
      </c>
      <c r="J569" s="96">
        <v>166.5</v>
      </c>
    </row>
    <row r="570" spans="8:10">
      <c r="H570" s="51">
        <v>39569</v>
      </c>
      <c r="I570" s="96">
        <v>166.1</v>
      </c>
      <c r="J570" s="96">
        <v>165.6</v>
      </c>
    </row>
    <row r="571" spans="8:10">
      <c r="H571" s="51">
        <v>39570</v>
      </c>
      <c r="I571" s="96">
        <v>164.7</v>
      </c>
      <c r="J571" s="96">
        <v>164</v>
      </c>
    </row>
    <row r="572" spans="8:10">
      <c r="H572" s="51">
        <v>39573</v>
      </c>
      <c r="I572" s="96">
        <v>165.2</v>
      </c>
      <c r="J572" s="96">
        <v>164.7</v>
      </c>
    </row>
    <row r="573" spans="8:10">
      <c r="H573" s="51">
        <v>39574</v>
      </c>
      <c r="I573" s="96">
        <v>164.5</v>
      </c>
      <c r="J573" s="96">
        <v>163.80000000000001</v>
      </c>
    </row>
    <row r="574" spans="8:10">
      <c r="H574" s="51">
        <v>39575</v>
      </c>
      <c r="I574" s="96">
        <v>164</v>
      </c>
      <c r="J574" s="96">
        <v>163</v>
      </c>
    </row>
    <row r="575" spans="8:10">
      <c r="H575" s="51">
        <v>39576</v>
      </c>
      <c r="I575" s="96">
        <v>164</v>
      </c>
      <c r="J575" s="96">
        <v>163.1</v>
      </c>
    </row>
    <row r="576" spans="8:10">
      <c r="H576" s="51">
        <v>39577</v>
      </c>
      <c r="I576" s="96">
        <v>163.6</v>
      </c>
      <c r="J576" s="96">
        <v>162.5</v>
      </c>
    </row>
    <row r="577" spans="8:10">
      <c r="H577" s="51">
        <v>39580</v>
      </c>
      <c r="I577" s="96">
        <v>163.1</v>
      </c>
      <c r="J577" s="96">
        <v>161.80000000000001</v>
      </c>
    </row>
    <row r="578" spans="8:10">
      <c r="H578" s="51">
        <v>39581</v>
      </c>
      <c r="I578" s="96">
        <v>162.9</v>
      </c>
      <c r="J578" s="96">
        <v>161.69999999999999</v>
      </c>
    </row>
    <row r="579" spans="8:10">
      <c r="H579" s="51">
        <v>39582</v>
      </c>
      <c r="I579" s="96">
        <v>163.19999999999999</v>
      </c>
      <c r="J579" s="96">
        <v>161.5</v>
      </c>
    </row>
    <row r="580" spans="8:10">
      <c r="H580" s="51">
        <v>39583</v>
      </c>
      <c r="I580" s="96">
        <v>163.69999999999999</v>
      </c>
      <c r="J580" s="96">
        <v>162</v>
      </c>
    </row>
    <row r="581" spans="8:10">
      <c r="H581" s="51">
        <v>39584</v>
      </c>
      <c r="I581" s="96">
        <v>163.69999999999999</v>
      </c>
      <c r="J581" s="96">
        <v>161.4</v>
      </c>
    </row>
    <row r="582" spans="8:10">
      <c r="H582" s="51">
        <v>39587</v>
      </c>
      <c r="I582" s="96">
        <v>163.69999999999999</v>
      </c>
      <c r="J582" s="96">
        <v>161.4</v>
      </c>
    </row>
    <row r="583" spans="8:10">
      <c r="H583" s="51">
        <v>39588</v>
      </c>
      <c r="I583" s="96">
        <v>164.1</v>
      </c>
      <c r="J583" s="96">
        <v>162.1</v>
      </c>
    </row>
    <row r="584" spans="8:10">
      <c r="H584" s="51">
        <v>39589</v>
      </c>
      <c r="I584" s="96">
        <v>163.30000000000001</v>
      </c>
      <c r="J584" s="96">
        <v>161.1</v>
      </c>
    </row>
    <row r="585" spans="8:10">
      <c r="H585" s="51">
        <v>39590</v>
      </c>
      <c r="I585" s="96">
        <v>163</v>
      </c>
      <c r="J585" s="96">
        <v>160.9</v>
      </c>
    </row>
    <row r="586" spans="8:10">
      <c r="H586" s="51">
        <v>39591</v>
      </c>
      <c r="I586" s="96">
        <v>163.5</v>
      </c>
      <c r="J586" s="96">
        <v>161.5</v>
      </c>
    </row>
    <row r="587" spans="8:10">
      <c r="H587" s="51">
        <v>39594</v>
      </c>
      <c r="I587" s="96">
        <v>162.9</v>
      </c>
      <c r="J587" s="96">
        <v>160.6</v>
      </c>
    </row>
    <row r="588" spans="8:10">
      <c r="H588" s="51">
        <v>39595</v>
      </c>
      <c r="I588" s="96">
        <v>161.19999999999999</v>
      </c>
      <c r="J588" s="96">
        <v>158.6</v>
      </c>
    </row>
    <row r="589" spans="8:10">
      <c r="H589" s="51">
        <v>39596</v>
      </c>
      <c r="I589" s="96">
        <v>160.69999999999999</v>
      </c>
      <c r="J589" s="96">
        <v>158</v>
      </c>
    </row>
    <row r="590" spans="8:10">
      <c r="H590" s="51">
        <v>39597</v>
      </c>
      <c r="I590" s="96">
        <v>161.19999999999999</v>
      </c>
      <c r="J590" s="96">
        <v>158.69999999999999</v>
      </c>
    </row>
    <row r="591" spans="8:10">
      <c r="H591" s="51">
        <v>39598</v>
      </c>
      <c r="I591" s="96">
        <v>160.6</v>
      </c>
      <c r="J591" s="96">
        <v>157.9</v>
      </c>
    </row>
    <row r="592" spans="8:10">
      <c r="H592" s="51">
        <v>39601</v>
      </c>
      <c r="I592" s="96">
        <v>159.80000000000001</v>
      </c>
      <c r="J592" s="96">
        <v>157</v>
      </c>
    </row>
    <row r="593" spans="8:10">
      <c r="H593" s="51">
        <v>39602</v>
      </c>
      <c r="I593" s="96">
        <v>161</v>
      </c>
      <c r="J593" s="96">
        <v>158.4</v>
      </c>
    </row>
    <row r="594" spans="8:10">
      <c r="H594" s="51">
        <v>39603</v>
      </c>
      <c r="I594" s="96">
        <v>160.5</v>
      </c>
      <c r="J594" s="96">
        <v>157.6</v>
      </c>
    </row>
    <row r="595" spans="8:10">
      <c r="H595" s="51">
        <v>39604</v>
      </c>
      <c r="I595" s="96">
        <v>161.30000000000001</v>
      </c>
      <c r="J595" s="96">
        <v>158.80000000000001</v>
      </c>
    </row>
    <row r="596" spans="8:10">
      <c r="H596" s="51">
        <v>39605</v>
      </c>
      <c r="I596" s="96">
        <v>161.6</v>
      </c>
      <c r="J596" s="96">
        <v>159.30000000000001</v>
      </c>
    </row>
    <row r="597" spans="8:10">
      <c r="H597" s="51">
        <v>39608</v>
      </c>
      <c r="I597" s="96">
        <v>160</v>
      </c>
      <c r="J597" s="96">
        <v>157.4</v>
      </c>
    </row>
    <row r="598" spans="8:10">
      <c r="H598" s="51">
        <v>39609</v>
      </c>
      <c r="I598" s="96">
        <v>160.9</v>
      </c>
      <c r="J598" s="96">
        <v>158.5</v>
      </c>
    </row>
    <row r="599" spans="8:10">
      <c r="H599" s="51">
        <v>39610</v>
      </c>
      <c r="I599" s="96">
        <v>160.4</v>
      </c>
      <c r="J599" s="96">
        <v>157.9</v>
      </c>
    </row>
    <row r="600" spans="8:10">
      <c r="H600" s="51">
        <v>39611</v>
      </c>
      <c r="I600" s="96">
        <v>160.19999999999999</v>
      </c>
      <c r="J600" s="96">
        <v>157.6</v>
      </c>
    </row>
    <row r="601" spans="8:10">
      <c r="H601" s="51">
        <v>39612</v>
      </c>
      <c r="I601" s="96">
        <v>160.30000000000001</v>
      </c>
      <c r="J601" s="96">
        <v>157.80000000000001</v>
      </c>
    </row>
    <row r="602" spans="8:10">
      <c r="H602" s="51">
        <v>39615</v>
      </c>
      <c r="I602" s="96">
        <v>160.1</v>
      </c>
      <c r="J602" s="96">
        <v>157.6</v>
      </c>
    </row>
    <row r="603" spans="8:10">
      <c r="H603" s="51">
        <v>39616</v>
      </c>
      <c r="I603" s="96">
        <v>160.9</v>
      </c>
      <c r="J603" s="96">
        <v>158.5</v>
      </c>
    </row>
    <row r="604" spans="8:10">
      <c r="H604" s="51">
        <v>39617</v>
      </c>
      <c r="I604" s="96">
        <v>160.80000000000001</v>
      </c>
      <c r="J604" s="96">
        <v>158.30000000000001</v>
      </c>
    </row>
    <row r="605" spans="8:10">
      <c r="H605" s="51">
        <v>39618</v>
      </c>
      <c r="I605" s="96">
        <v>161</v>
      </c>
      <c r="J605" s="96">
        <v>158.5</v>
      </c>
    </row>
    <row r="606" spans="8:10">
      <c r="H606" s="51">
        <v>39619</v>
      </c>
      <c r="I606" s="96">
        <v>160.80000000000001</v>
      </c>
      <c r="J606" s="96">
        <v>158.5</v>
      </c>
    </row>
    <row r="607" spans="8:10">
      <c r="H607" s="51">
        <v>39622</v>
      </c>
      <c r="I607" s="96">
        <v>161.5</v>
      </c>
      <c r="J607" s="96">
        <v>158.9</v>
      </c>
    </row>
    <row r="608" spans="8:10">
      <c r="H608" s="51">
        <v>39623</v>
      </c>
      <c r="I608" s="96">
        <v>161.5</v>
      </c>
      <c r="J608" s="96">
        <v>159.1</v>
      </c>
    </row>
    <row r="609" spans="8:10">
      <c r="H609" s="51">
        <v>39624</v>
      </c>
      <c r="I609" s="96">
        <v>162.1</v>
      </c>
      <c r="J609" s="96">
        <v>159.9</v>
      </c>
    </row>
    <row r="610" spans="8:10">
      <c r="H610" s="51">
        <v>39625</v>
      </c>
      <c r="I610" s="96">
        <v>161.4</v>
      </c>
      <c r="J610" s="96">
        <v>159</v>
      </c>
    </row>
    <row r="611" spans="8:10">
      <c r="H611" s="51">
        <v>39626</v>
      </c>
      <c r="I611" s="96">
        <v>161.4</v>
      </c>
      <c r="J611" s="96">
        <v>158.9</v>
      </c>
    </row>
    <row r="612" spans="8:10">
      <c r="H612" s="51">
        <v>39629</v>
      </c>
      <c r="I612" s="96">
        <v>161.5</v>
      </c>
      <c r="J612" s="96">
        <v>159</v>
      </c>
    </row>
    <row r="613" spans="8:10">
      <c r="H613" s="51">
        <v>39630</v>
      </c>
      <c r="I613" s="96">
        <v>162.1</v>
      </c>
      <c r="J613" s="96">
        <v>159.9</v>
      </c>
    </row>
    <row r="614" spans="8:10">
      <c r="H614" s="51">
        <v>39631</v>
      </c>
      <c r="I614" s="96">
        <v>162</v>
      </c>
      <c r="J614" s="96">
        <v>159.69999999999999</v>
      </c>
    </row>
    <row r="615" spans="8:10">
      <c r="H615" s="51">
        <v>39632</v>
      </c>
      <c r="I615" s="96">
        <v>162.5</v>
      </c>
      <c r="J615" s="96">
        <v>160</v>
      </c>
    </row>
    <row r="616" spans="8:10">
      <c r="H616" s="51">
        <v>39633</v>
      </c>
      <c r="I616" s="96">
        <v>162.80000000000001</v>
      </c>
      <c r="J616" s="96">
        <v>160.30000000000001</v>
      </c>
    </row>
    <row r="617" spans="8:10">
      <c r="H617" s="51">
        <v>39636</v>
      </c>
      <c r="I617" s="96">
        <v>163.4</v>
      </c>
      <c r="J617" s="96">
        <v>161</v>
      </c>
    </row>
    <row r="618" spans="8:10">
      <c r="H618" s="51">
        <v>39637</v>
      </c>
      <c r="I618" s="96">
        <v>162</v>
      </c>
      <c r="J618" s="96">
        <v>159.30000000000001</v>
      </c>
    </row>
    <row r="619" spans="8:10">
      <c r="H619" s="51">
        <v>39638</v>
      </c>
      <c r="I619" s="96">
        <v>161.9</v>
      </c>
      <c r="J619" s="96">
        <v>159.19999999999999</v>
      </c>
    </row>
    <row r="620" spans="8:10">
      <c r="H620" s="51">
        <v>39639</v>
      </c>
      <c r="I620" s="96">
        <v>161.69999999999999</v>
      </c>
      <c r="J620" s="96">
        <v>158.9</v>
      </c>
    </row>
    <row r="621" spans="8:10">
      <c r="H621" s="51">
        <v>39640</v>
      </c>
      <c r="I621" s="96">
        <v>161.9</v>
      </c>
      <c r="J621" s="96">
        <v>159.1</v>
      </c>
    </row>
    <row r="622" spans="8:10">
      <c r="H622" s="51">
        <v>39643</v>
      </c>
      <c r="I622" s="96">
        <v>161.80000000000001</v>
      </c>
      <c r="J622" s="96">
        <v>159.1</v>
      </c>
    </row>
    <row r="623" spans="8:10">
      <c r="H623" s="51">
        <v>39644</v>
      </c>
      <c r="I623" s="96">
        <v>163</v>
      </c>
      <c r="J623" s="96">
        <v>160.5</v>
      </c>
    </row>
    <row r="624" spans="8:10">
      <c r="H624" s="51">
        <v>39645</v>
      </c>
      <c r="I624" s="96">
        <v>162.6</v>
      </c>
      <c r="J624" s="96">
        <v>160</v>
      </c>
    </row>
    <row r="625" spans="8:10">
      <c r="H625" s="51">
        <v>39646</v>
      </c>
      <c r="I625" s="96">
        <v>162.1</v>
      </c>
      <c r="J625" s="96">
        <v>159.5</v>
      </c>
    </row>
    <row r="626" spans="8:10">
      <c r="H626" s="51">
        <v>39647</v>
      </c>
      <c r="I626" s="96">
        <v>163.1</v>
      </c>
      <c r="J626" s="96">
        <v>160.69999999999999</v>
      </c>
    </row>
    <row r="627" spans="8:10">
      <c r="H627" s="51">
        <v>39650</v>
      </c>
      <c r="I627" s="96">
        <v>163.80000000000001</v>
      </c>
      <c r="J627" s="96">
        <v>161.5</v>
      </c>
    </row>
    <row r="628" spans="8:10">
      <c r="H628" s="51">
        <v>39651</v>
      </c>
      <c r="I628" s="96">
        <v>164.2</v>
      </c>
      <c r="J628" s="96">
        <v>161.9</v>
      </c>
    </row>
    <row r="629" spans="8:10">
      <c r="H629" s="51">
        <v>39652</v>
      </c>
      <c r="I629" s="96">
        <v>163.5</v>
      </c>
      <c r="J629" s="96">
        <v>161.1</v>
      </c>
    </row>
    <row r="630" spans="8:10">
      <c r="H630" s="51">
        <v>39653</v>
      </c>
      <c r="I630" s="96">
        <v>163.80000000000001</v>
      </c>
      <c r="J630" s="96">
        <v>161.6</v>
      </c>
    </row>
    <row r="631" spans="8:10">
      <c r="H631" s="51">
        <v>39654</v>
      </c>
      <c r="I631" s="96">
        <v>163.69999999999999</v>
      </c>
      <c r="J631" s="96">
        <v>161.4</v>
      </c>
    </row>
    <row r="632" spans="8:10">
      <c r="H632" s="51">
        <v>39657</v>
      </c>
      <c r="I632" s="96">
        <v>163.5</v>
      </c>
      <c r="J632" s="96">
        <v>161.19999999999999</v>
      </c>
    </row>
    <row r="633" spans="8:10">
      <c r="H633" s="51">
        <v>39658</v>
      </c>
      <c r="I633" s="96">
        <v>162.80000000000001</v>
      </c>
      <c r="J633" s="96">
        <v>160.4</v>
      </c>
    </row>
    <row r="634" spans="8:10">
      <c r="H634" s="51">
        <v>39659</v>
      </c>
      <c r="I634" s="96">
        <v>163.4</v>
      </c>
      <c r="J634" s="96">
        <v>161.1</v>
      </c>
    </row>
    <row r="635" spans="8:10">
      <c r="H635" s="51">
        <v>39660</v>
      </c>
      <c r="I635" s="96">
        <v>162.69999999999999</v>
      </c>
      <c r="J635" s="96">
        <v>160.19999999999999</v>
      </c>
    </row>
    <row r="636" spans="8:10">
      <c r="H636" s="51">
        <v>39661</v>
      </c>
      <c r="I636" s="96">
        <v>163.4</v>
      </c>
      <c r="J636" s="96">
        <v>161.1</v>
      </c>
    </row>
    <row r="637" spans="8:10">
      <c r="H637" s="51">
        <v>39664</v>
      </c>
      <c r="I637" s="96">
        <v>162.5</v>
      </c>
      <c r="J637" s="96">
        <v>160.4</v>
      </c>
    </row>
    <row r="638" spans="8:10">
      <c r="H638" s="51">
        <v>39665</v>
      </c>
      <c r="I638" s="96">
        <v>162.69999999999999</v>
      </c>
      <c r="J638" s="96">
        <v>160.69999999999999</v>
      </c>
    </row>
    <row r="639" spans="8:10">
      <c r="H639" s="51">
        <v>39666</v>
      </c>
      <c r="I639" s="96">
        <v>162.6</v>
      </c>
      <c r="J639" s="96">
        <v>160.6</v>
      </c>
    </row>
    <row r="640" spans="8:10">
      <c r="H640" s="51">
        <v>39667</v>
      </c>
      <c r="I640" s="96">
        <v>162.80000000000001</v>
      </c>
      <c r="J640" s="96">
        <v>160.9</v>
      </c>
    </row>
    <row r="641" spans="8:10">
      <c r="H641" s="51">
        <v>39668</v>
      </c>
      <c r="I641" s="96">
        <v>162.19999999999999</v>
      </c>
      <c r="J641" s="96">
        <v>160.30000000000001</v>
      </c>
    </row>
    <row r="642" spans="8:10">
      <c r="H642" s="51">
        <v>39671</v>
      </c>
      <c r="I642" s="96">
        <v>161.5</v>
      </c>
      <c r="J642" s="96">
        <v>159.5</v>
      </c>
    </row>
    <row r="643" spans="8:10">
      <c r="H643" s="51">
        <v>39672</v>
      </c>
      <c r="I643" s="96">
        <v>162.1</v>
      </c>
      <c r="J643" s="96">
        <v>160</v>
      </c>
    </row>
    <row r="644" spans="8:10">
      <c r="H644" s="51">
        <v>39673</v>
      </c>
      <c r="I644" s="96">
        <v>160.9</v>
      </c>
      <c r="J644" s="96">
        <v>158.69999999999999</v>
      </c>
    </row>
    <row r="645" spans="8:10">
      <c r="H645" s="51">
        <v>39674</v>
      </c>
      <c r="I645" s="96">
        <v>161.1</v>
      </c>
      <c r="J645" s="96">
        <v>159</v>
      </c>
    </row>
    <row r="646" spans="8:10">
      <c r="H646" s="51">
        <v>39675</v>
      </c>
      <c r="I646" s="96">
        <v>161.69999999999999</v>
      </c>
      <c r="J646" s="96">
        <v>159.6</v>
      </c>
    </row>
    <row r="647" spans="8:10">
      <c r="H647" s="51">
        <v>39678</v>
      </c>
      <c r="I647" s="96">
        <v>161.80000000000001</v>
      </c>
      <c r="J647" s="96">
        <v>159.9</v>
      </c>
    </row>
    <row r="648" spans="8:10">
      <c r="H648" s="51">
        <v>39679</v>
      </c>
      <c r="I648" s="96">
        <v>162.30000000000001</v>
      </c>
      <c r="J648" s="96">
        <v>160.6</v>
      </c>
    </row>
    <row r="649" spans="8:10">
      <c r="H649" s="51">
        <v>39680</v>
      </c>
      <c r="I649" s="96">
        <v>163.1</v>
      </c>
      <c r="J649" s="96">
        <v>161.5</v>
      </c>
    </row>
    <row r="650" spans="8:10">
      <c r="H650" s="51">
        <v>39681</v>
      </c>
      <c r="I650" s="96">
        <v>162.1</v>
      </c>
      <c r="J650" s="96">
        <v>160.5</v>
      </c>
    </row>
    <row r="651" spans="8:10">
      <c r="H651" s="51">
        <v>39682</v>
      </c>
      <c r="I651" s="96">
        <v>162.80000000000001</v>
      </c>
      <c r="J651" s="96">
        <v>160.9</v>
      </c>
    </row>
    <row r="652" spans="8:10">
      <c r="H652" s="51">
        <v>39685</v>
      </c>
      <c r="I652" s="96">
        <v>161.5</v>
      </c>
      <c r="J652" s="96">
        <v>159.69999999999999</v>
      </c>
    </row>
    <row r="653" spans="8:10">
      <c r="H653" s="51">
        <v>39686</v>
      </c>
      <c r="I653" s="96">
        <v>164.9</v>
      </c>
      <c r="J653" s="96">
        <v>160.80000000000001</v>
      </c>
    </row>
    <row r="654" spans="8:10">
      <c r="H654" s="51">
        <v>39687</v>
      </c>
      <c r="I654" s="96">
        <v>163.9</v>
      </c>
      <c r="J654" s="96">
        <v>160.80000000000001</v>
      </c>
    </row>
    <row r="655" spans="8:10">
      <c r="H655" s="51">
        <v>39688</v>
      </c>
      <c r="I655" s="96">
        <v>164.6</v>
      </c>
      <c r="J655" s="96">
        <v>160.5</v>
      </c>
    </row>
    <row r="656" spans="8:10">
      <c r="H656" s="51">
        <v>39689</v>
      </c>
      <c r="I656" s="96">
        <v>164.3</v>
      </c>
      <c r="J656" s="96">
        <v>160.30000000000001</v>
      </c>
    </row>
    <row r="657" spans="8:10">
      <c r="H657" s="51">
        <v>39692</v>
      </c>
      <c r="I657" s="96">
        <v>165.4</v>
      </c>
      <c r="J657" s="96">
        <v>161.9</v>
      </c>
    </row>
    <row r="658" spans="8:10">
      <c r="H658" s="51">
        <v>39693</v>
      </c>
      <c r="I658" s="96">
        <v>163.69999999999999</v>
      </c>
      <c r="J658" s="96">
        <v>162.4</v>
      </c>
    </row>
    <row r="659" spans="8:10">
      <c r="H659" s="51">
        <v>39694</v>
      </c>
      <c r="I659" s="96">
        <v>163.80000000000001</v>
      </c>
      <c r="J659" s="96">
        <v>162.5</v>
      </c>
    </row>
    <row r="660" spans="8:10">
      <c r="H660" s="51">
        <v>39695</v>
      </c>
      <c r="I660" s="96">
        <v>164.7</v>
      </c>
      <c r="J660" s="96">
        <v>163.69999999999999</v>
      </c>
    </row>
    <row r="661" spans="8:10">
      <c r="H661" s="51">
        <v>39696</v>
      </c>
      <c r="I661" s="96">
        <v>163.9</v>
      </c>
      <c r="J661" s="96">
        <v>162.69999999999999</v>
      </c>
    </row>
    <row r="662" spans="8:10">
      <c r="H662" s="51">
        <v>39699</v>
      </c>
      <c r="I662" s="96">
        <v>162.1</v>
      </c>
      <c r="J662" s="96">
        <v>160.5</v>
      </c>
    </row>
    <row r="663" spans="8:10">
      <c r="H663" s="51">
        <v>39700</v>
      </c>
      <c r="I663" s="96">
        <v>161.30000000000001</v>
      </c>
      <c r="J663" s="96">
        <v>159.5</v>
      </c>
    </row>
    <row r="664" spans="8:10">
      <c r="H664" s="51">
        <v>39701</v>
      </c>
      <c r="I664" s="96">
        <v>162.1</v>
      </c>
      <c r="J664" s="96">
        <v>160.5</v>
      </c>
    </row>
    <row r="665" spans="8:10">
      <c r="H665" s="51">
        <v>39702</v>
      </c>
      <c r="I665" s="96">
        <v>162</v>
      </c>
      <c r="J665" s="96">
        <v>160.4</v>
      </c>
    </row>
    <row r="666" spans="8:10">
      <c r="H666" s="51">
        <v>39703</v>
      </c>
      <c r="I666" s="96">
        <v>161.1</v>
      </c>
      <c r="J666" s="96">
        <v>159.30000000000001</v>
      </c>
    </row>
    <row r="667" spans="8:10">
      <c r="H667" s="51">
        <v>39706</v>
      </c>
      <c r="I667" s="96">
        <v>160.9</v>
      </c>
      <c r="J667" s="96">
        <v>159.19999999999999</v>
      </c>
    </row>
    <row r="668" spans="8:10">
      <c r="H668" s="51">
        <v>39707</v>
      </c>
      <c r="I668" s="96">
        <v>161.19999999999999</v>
      </c>
      <c r="J668" s="96">
        <v>159.4</v>
      </c>
    </row>
    <row r="669" spans="8:10">
      <c r="H669" s="51">
        <v>39708</v>
      </c>
      <c r="I669" s="96">
        <v>160.9</v>
      </c>
      <c r="J669" s="96">
        <v>159</v>
      </c>
    </row>
    <row r="670" spans="8:10">
      <c r="H670" s="51">
        <v>39709</v>
      </c>
      <c r="I670" s="96">
        <v>159.1</v>
      </c>
      <c r="J670" s="96">
        <v>157</v>
      </c>
    </row>
    <row r="671" spans="8:10">
      <c r="H671" s="51">
        <v>39710</v>
      </c>
      <c r="I671" s="96">
        <v>159.1</v>
      </c>
      <c r="J671" s="96">
        <v>156.9</v>
      </c>
    </row>
    <row r="672" spans="8:10">
      <c r="H672" s="51">
        <v>39713</v>
      </c>
      <c r="I672" s="96">
        <v>158.9</v>
      </c>
      <c r="J672" s="96">
        <v>156.69999999999999</v>
      </c>
    </row>
    <row r="673" spans="8:10">
      <c r="H673" s="51">
        <v>39714</v>
      </c>
      <c r="I673" s="96">
        <v>158.9</v>
      </c>
      <c r="J673" s="96">
        <v>157</v>
      </c>
    </row>
    <row r="674" spans="8:10">
      <c r="H674" s="51">
        <v>39715</v>
      </c>
      <c r="I674" s="96">
        <v>158</v>
      </c>
      <c r="J674" s="96">
        <v>155.9</v>
      </c>
    </row>
    <row r="675" spans="8:10">
      <c r="H675" s="51">
        <v>39716</v>
      </c>
      <c r="I675" s="96">
        <v>157.69999999999999</v>
      </c>
      <c r="J675" s="96">
        <v>155.69999999999999</v>
      </c>
    </row>
    <row r="676" spans="8:10">
      <c r="H676" s="51">
        <v>39717</v>
      </c>
      <c r="I676" s="96">
        <v>158.30000000000001</v>
      </c>
      <c r="J676" s="96">
        <v>156.4</v>
      </c>
    </row>
    <row r="677" spans="8:10">
      <c r="H677" s="51">
        <v>39727</v>
      </c>
      <c r="I677" s="96">
        <v>157.80000000000001</v>
      </c>
      <c r="J677" s="96">
        <v>155.9</v>
      </c>
    </row>
    <row r="678" spans="8:10">
      <c r="H678" s="51">
        <v>39728</v>
      </c>
      <c r="I678" s="96">
        <v>157.5</v>
      </c>
      <c r="J678" s="96">
        <v>155.5</v>
      </c>
    </row>
    <row r="679" spans="8:10">
      <c r="H679" s="51">
        <v>39729</v>
      </c>
      <c r="I679" s="96">
        <v>156.4</v>
      </c>
      <c r="J679" s="96">
        <v>154.30000000000001</v>
      </c>
    </row>
    <row r="680" spans="8:10">
      <c r="H680" s="51">
        <v>39730</v>
      </c>
      <c r="I680" s="96">
        <v>156.80000000000001</v>
      </c>
      <c r="J680" s="96">
        <v>154.80000000000001</v>
      </c>
    </row>
    <row r="681" spans="8:10">
      <c r="H681" s="51">
        <v>39731</v>
      </c>
      <c r="I681" s="96">
        <v>156.4</v>
      </c>
      <c r="J681" s="96">
        <v>154.4</v>
      </c>
    </row>
    <row r="682" spans="8:10">
      <c r="H682" s="51">
        <v>39734</v>
      </c>
      <c r="I682" s="96">
        <v>156.1</v>
      </c>
      <c r="J682" s="96">
        <v>153.9</v>
      </c>
    </row>
    <row r="683" spans="8:10">
      <c r="H683" s="51">
        <v>39735</v>
      </c>
      <c r="I683" s="96">
        <v>155.80000000000001</v>
      </c>
      <c r="J683" s="96">
        <v>153.69999999999999</v>
      </c>
    </row>
    <row r="684" spans="8:10">
      <c r="H684" s="51">
        <v>39736</v>
      </c>
      <c r="I684" s="96">
        <v>154.30000000000001</v>
      </c>
      <c r="J684" s="96">
        <v>152</v>
      </c>
    </row>
    <row r="685" spans="8:10">
      <c r="H685" s="51">
        <v>39737</v>
      </c>
      <c r="I685" s="96">
        <v>155.1</v>
      </c>
      <c r="J685" s="96">
        <v>152.9</v>
      </c>
    </row>
    <row r="686" spans="8:10">
      <c r="H686" s="51">
        <v>39738</v>
      </c>
      <c r="I686" s="96">
        <v>154.69999999999999</v>
      </c>
      <c r="J686" s="96">
        <v>152.4</v>
      </c>
    </row>
    <row r="687" spans="8:10">
      <c r="H687" s="51">
        <v>39741</v>
      </c>
      <c r="I687" s="96">
        <v>153.6</v>
      </c>
      <c r="J687" s="96">
        <v>151</v>
      </c>
    </row>
    <row r="688" spans="8:10">
      <c r="H688" s="51">
        <v>39742</v>
      </c>
      <c r="I688" s="96">
        <v>153.5</v>
      </c>
      <c r="J688" s="96">
        <v>151</v>
      </c>
    </row>
    <row r="689" spans="8:10">
      <c r="H689" s="51">
        <v>39743</v>
      </c>
      <c r="I689" s="96">
        <v>152.6</v>
      </c>
      <c r="J689" s="96">
        <v>150</v>
      </c>
    </row>
    <row r="690" spans="8:10">
      <c r="H690" s="51">
        <v>39744</v>
      </c>
      <c r="I690" s="96">
        <v>151.5</v>
      </c>
      <c r="J690" s="96">
        <v>148.6</v>
      </c>
    </row>
    <row r="691" spans="8:10">
      <c r="H691" s="51">
        <v>39745</v>
      </c>
      <c r="I691" s="96">
        <v>151.30000000000001</v>
      </c>
      <c r="J691" s="96">
        <v>148.4</v>
      </c>
    </row>
    <row r="692" spans="8:10">
      <c r="H692" s="51">
        <v>39748</v>
      </c>
      <c r="I692" s="96">
        <v>150.30000000000001</v>
      </c>
      <c r="J692" s="96">
        <v>147.5</v>
      </c>
    </row>
    <row r="693" spans="8:10">
      <c r="H693" s="51">
        <v>39749</v>
      </c>
      <c r="I693" s="96">
        <v>150.5</v>
      </c>
      <c r="J693" s="96">
        <v>147.69999999999999</v>
      </c>
    </row>
    <row r="694" spans="8:10">
      <c r="H694" s="51">
        <v>39750</v>
      </c>
      <c r="I694" s="96">
        <v>149.30000000000001</v>
      </c>
      <c r="J694" s="96">
        <v>146.30000000000001</v>
      </c>
    </row>
    <row r="695" spans="8:10">
      <c r="H695" s="51">
        <v>39751</v>
      </c>
      <c r="I695" s="96">
        <v>150.30000000000001</v>
      </c>
      <c r="J695" s="96">
        <v>147.6</v>
      </c>
    </row>
    <row r="696" spans="8:10">
      <c r="H696" s="51">
        <v>39752</v>
      </c>
      <c r="I696" s="96">
        <v>149.1</v>
      </c>
      <c r="J696" s="96">
        <v>146.19999999999999</v>
      </c>
    </row>
    <row r="697" spans="8:10">
      <c r="H697" s="51">
        <v>39755</v>
      </c>
      <c r="I697" s="96">
        <v>148</v>
      </c>
      <c r="J697" s="96">
        <v>144.9</v>
      </c>
    </row>
    <row r="698" spans="8:10">
      <c r="H698" s="51">
        <v>39756</v>
      </c>
      <c r="I698" s="96">
        <v>147.9</v>
      </c>
      <c r="J698" s="96">
        <v>144.69999999999999</v>
      </c>
    </row>
    <row r="699" spans="8:10">
      <c r="H699" s="51">
        <v>39757</v>
      </c>
      <c r="I699" s="96">
        <v>149</v>
      </c>
      <c r="J699" s="96">
        <v>146</v>
      </c>
    </row>
    <row r="700" spans="8:10">
      <c r="H700" s="51">
        <v>39758</v>
      </c>
      <c r="I700" s="96">
        <v>147.6</v>
      </c>
      <c r="J700" s="96">
        <v>144.4</v>
      </c>
    </row>
    <row r="701" spans="8:10">
      <c r="H701" s="51">
        <v>39759</v>
      </c>
      <c r="I701" s="96">
        <v>148.30000000000001</v>
      </c>
      <c r="J701" s="96">
        <v>145.30000000000001</v>
      </c>
    </row>
    <row r="702" spans="8:10">
      <c r="H702" s="51">
        <v>39762</v>
      </c>
      <c r="I702" s="96">
        <v>147.69999999999999</v>
      </c>
      <c r="J702" s="96">
        <v>144.69999999999999</v>
      </c>
    </row>
    <row r="703" spans="8:10">
      <c r="H703" s="51">
        <v>39763</v>
      </c>
      <c r="I703" s="96">
        <v>148.19999999999999</v>
      </c>
      <c r="J703" s="96">
        <v>145.1</v>
      </c>
    </row>
    <row r="704" spans="8:10">
      <c r="H704" s="51">
        <v>39764</v>
      </c>
      <c r="I704" s="96">
        <v>147.80000000000001</v>
      </c>
      <c r="J704" s="96">
        <v>144.69999999999999</v>
      </c>
    </row>
    <row r="705" spans="8:10">
      <c r="H705" s="51">
        <v>39765</v>
      </c>
      <c r="I705" s="96">
        <v>147.80000000000001</v>
      </c>
      <c r="J705" s="96">
        <v>144.80000000000001</v>
      </c>
    </row>
    <row r="706" spans="8:10">
      <c r="H706" s="51">
        <v>39766</v>
      </c>
      <c r="I706" s="96">
        <v>147.6</v>
      </c>
      <c r="J706" s="96">
        <v>144.6</v>
      </c>
    </row>
    <row r="707" spans="8:10">
      <c r="H707" s="51">
        <v>39769</v>
      </c>
      <c r="I707" s="96">
        <v>147.80000000000001</v>
      </c>
      <c r="J707" s="96">
        <v>144.69999999999999</v>
      </c>
    </row>
    <row r="708" spans="8:10">
      <c r="H708" s="51">
        <v>39770</v>
      </c>
      <c r="I708" s="96">
        <v>148.1</v>
      </c>
      <c r="J708" s="96">
        <v>145.19999999999999</v>
      </c>
    </row>
    <row r="709" spans="8:10">
      <c r="H709" s="51">
        <v>39771</v>
      </c>
      <c r="I709" s="96">
        <v>148.19999999999999</v>
      </c>
      <c r="J709" s="96">
        <v>145.19999999999999</v>
      </c>
    </row>
    <row r="710" spans="8:10">
      <c r="H710" s="51">
        <v>39772</v>
      </c>
      <c r="I710" s="96">
        <v>148.19999999999999</v>
      </c>
      <c r="J710" s="96">
        <v>145.4</v>
      </c>
    </row>
    <row r="711" spans="8:10">
      <c r="H711" s="51">
        <v>39773</v>
      </c>
      <c r="I711" s="96">
        <v>147.69999999999999</v>
      </c>
      <c r="J711" s="96">
        <v>144.69999999999999</v>
      </c>
    </row>
    <row r="712" spans="8:10">
      <c r="H712" s="51">
        <v>39776</v>
      </c>
      <c r="I712" s="96">
        <v>146.9</v>
      </c>
      <c r="J712" s="96">
        <v>143.80000000000001</v>
      </c>
    </row>
    <row r="713" spans="8:10">
      <c r="H713" s="51">
        <v>39777</v>
      </c>
      <c r="I713" s="96">
        <v>147.4</v>
      </c>
      <c r="J713" s="96">
        <v>144.30000000000001</v>
      </c>
    </row>
    <row r="714" spans="8:10">
      <c r="H714" s="51">
        <v>39778</v>
      </c>
      <c r="I714" s="96">
        <v>147.30000000000001</v>
      </c>
      <c r="J714" s="96">
        <v>144.30000000000001</v>
      </c>
    </row>
    <row r="715" spans="8:10">
      <c r="H715" s="51">
        <v>39779</v>
      </c>
      <c r="I715" s="96">
        <v>147.1</v>
      </c>
      <c r="J715" s="96">
        <v>144.1</v>
      </c>
    </row>
    <row r="716" spans="8:10">
      <c r="H716" s="51">
        <v>39780</v>
      </c>
      <c r="I716" s="96">
        <v>147.19999999999999</v>
      </c>
      <c r="J716" s="96">
        <v>144.19999999999999</v>
      </c>
    </row>
    <row r="717" spans="8:10">
      <c r="H717" s="51">
        <v>39783</v>
      </c>
      <c r="I717" s="96">
        <v>147.80000000000001</v>
      </c>
      <c r="J717" s="96">
        <v>144.9</v>
      </c>
    </row>
    <row r="718" spans="8:10">
      <c r="H718" s="51">
        <v>39784</v>
      </c>
      <c r="I718" s="96">
        <v>148</v>
      </c>
      <c r="J718" s="96">
        <v>145.19999999999999</v>
      </c>
    </row>
    <row r="719" spans="8:10">
      <c r="H719" s="51">
        <v>39785</v>
      </c>
      <c r="I719" s="96">
        <v>148.4</v>
      </c>
      <c r="J719" s="96">
        <v>145.5</v>
      </c>
    </row>
    <row r="720" spans="8:10">
      <c r="H720" s="51">
        <v>39786</v>
      </c>
      <c r="I720" s="96">
        <v>147.80000000000001</v>
      </c>
      <c r="J720" s="96">
        <v>144.80000000000001</v>
      </c>
    </row>
    <row r="721" spans="8:10">
      <c r="H721" s="51">
        <v>39787</v>
      </c>
      <c r="I721" s="96">
        <v>148.5</v>
      </c>
      <c r="J721" s="96">
        <v>145.80000000000001</v>
      </c>
    </row>
    <row r="722" spans="8:10">
      <c r="H722" s="51">
        <v>39790</v>
      </c>
      <c r="I722" s="96">
        <v>149</v>
      </c>
      <c r="J722" s="96">
        <v>146.19999999999999</v>
      </c>
    </row>
    <row r="723" spans="8:10">
      <c r="H723" s="51">
        <v>39791</v>
      </c>
      <c r="I723" s="96">
        <v>150.1</v>
      </c>
      <c r="J723" s="96">
        <v>147.1</v>
      </c>
    </row>
    <row r="724" spans="8:10">
      <c r="H724" s="51">
        <v>39792</v>
      </c>
      <c r="I724" s="96">
        <v>150.69999999999999</v>
      </c>
      <c r="J724" s="96">
        <v>147.9</v>
      </c>
    </row>
    <row r="725" spans="8:10">
      <c r="H725" s="51">
        <v>39793</v>
      </c>
      <c r="I725" s="96">
        <v>149.30000000000001</v>
      </c>
      <c r="J725" s="96">
        <v>146.4</v>
      </c>
    </row>
    <row r="726" spans="8:10">
      <c r="H726" s="51">
        <v>39794</v>
      </c>
      <c r="I726" s="96">
        <v>149.80000000000001</v>
      </c>
      <c r="J726" s="96">
        <v>146.69999999999999</v>
      </c>
    </row>
    <row r="727" spans="8:10">
      <c r="H727" s="51">
        <v>39797</v>
      </c>
      <c r="I727" s="96">
        <v>150.5</v>
      </c>
      <c r="J727" s="96">
        <v>147.6</v>
      </c>
    </row>
    <row r="728" spans="8:10">
      <c r="H728" s="51">
        <v>39798</v>
      </c>
      <c r="I728" s="96">
        <v>150.69999999999999</v>
      </c>
      <c r="J728" s="96">
        <v>147.9</v>
      </c>
    </row>
    <row r="729" spans="8:10">
      <c r="H729" s="51">
        <v>39799</v>
      </c>
      <c r="I729" s="96">
        <v>149.9</v>
      </c>
      <c r="J729" s="96">
        <v>146.9</v>
      </c>
    </row>
    <row r="730" spans="8:10">
      <c r="H730" s="51">
        <v>39800</v>
      </c>
      <c r="I730" s="96">
        <v>150.5</v>
      </c>
      <c r="J730" s="96">
        <v>147.6</v>
      </c>
    </row>
    <row r="731" spans="8:10">
      <c r="H731" s="51">
        <v>39801</v>
      </c>
      <c r="I731" s="96">
        <v>150.5</v>
      </c>
      <c r="J731" s="96">
        <v>147.69999999999999</v>
      </c>
    </row>
    <row r="732" spans="8:10">
      <c r="H732" s="51">
        <v>39804</v>
      </c>
      <c r="I732" s="96">
        <v>151.6</v>
      </c>
      <c r="J732" s="96">
        <v>149</v>
      </c>
    </row>
    <row r="733" spans="8:10">
      <c r="H733" s="51">
        <v>39805</v>
      </c>
      <c r="I733" s="96">
        <v>152</v>
      </c>
      <c r="J733" s="96">
        <v>149.6</v>
      </c>
    </row>
    <row r="734" spans="8:10">
      <c r="H734" s="51">
        <v>39806</v>
      </c>
      <c r="I734" s="96">
        <v>152.1</v>
      </c>
      <c r="J734" s="96">
        <v>149.6</v>
      </c>
    </row>
    <row r="735" spans="8:10">
      <c r="H735" s="51">
        <v>39807</v>
      </c>
      <c r="I735" s="96">
        <v>152.6</v>
      </c>
      <c r="J735" s="96">
        <v>150.19999999999999</v>
      </c>
    </row>
    <row r="736" spans="8:10">
      <c r="H736" s="51">
        <v>39811</v>
      </c>
      <c r="I736" s="96">
        <v>153.19999999999999</v>
      </c>
      <c r="J736" s="96">
        <v>150.5</v>
      </c>
    </row>
    <row r="737" spans="8:10">
      <c r="H737" s="51">
        <v>39812</v>
      </c>
      <c r="I737" s="96">
        <v>152.9</v>
      </c>
      <c r="J737" s="96">
        <v>150.6</v>
      </c>
    </row>
    <row r="738" spans="8:10">
      <c r="H738" s="51">
        <v>39813</v>
      </c>
      <c r="I738" s="96">
        <v>153.30000000000001</v>
      </c>
      <c r="J738" s="96">
        <v>151.1</v>
      </c>
    </row>
    <row r="739" spans="8:10">
      <c r="H739" s="51">
        <v>39814</v>
      </c>
      <c r="I739" s="96">
        <v>154.1</v>
      </c>
      <c r="J739" s="96">
        <v>151.6</v>
      </c>
    </row>
    <row r="740" spans="8:10">
      <c r="H740" s="51">
        <v>39815</v>
      </c>
      <c r="I740" s="96">
        <v>153.80000000000001</v>
      </c>
      <c r="J740" s="96">
        <v>151.30000000000001</v>
      </c>
    </row>
    <row r="741" spans="8:10">
      <c r="H741" s="51">
        <v>39818</v>
      </c>
      <c r="I741" s="96">
        <v>154.19999999999999</v>
      </c>
      <c r="J741" s="96">
        <v>151.6</v>
      </c>
    </row>
    <row r="742" spans="8:10">
      <c r="H742" s="51">
        <v>39819</v>
      </c>
      <c r="I742" s="96">
        <v>155.19999999999999</v>
      </c>
      <c r="J742" s="96">
        <v>152.80000000000001</v>
      </c>
    </row>
    <row r="743" spans="8:10">
      <c r="H743" s="51">
        <v>39820</v>
      </c>
      <c r="I743" s="96">
        <v>155.30000000000001</v>
      </c>
      <c r="J743" s="96">
        <v>152.9</v>
      </c>
    </row>
    <row r="744" spans="8:10">
      <c r="H744" s="51">
        <v>39821</v>
      </c>
      <c r="I744" s="96">
        <v>155.69999999999999</v>
      </c>
      <c r="J744" s="96">
        <v>153.4</v>
      </c>
    </row>
    <row r="745" spans="8:10">
      <c r="H745" s="51">
        <v>39822</v>
      </c>
      <c r="I745" s="96">
        <v>156</v>
      </c>
      <c r="J745" s="96">
        <v>153.80000000000001</v>
      </c>
    </row>
    <row r="746" spans="8:10">
      <c r="H746" s="51">
        <v>39825</v>
      </c>
      <c r="I746" s="96">
        <v>157.5</v>
      </c>
      <c r="J746" s="96">
        <v>155.6</v>
      </c>
    </row>
    <row r="747" spans="8:10">
      <c r="H747" s="51">
        <v>39826</v>
      </c>
      <c r="I747" s="96">
        <v>158.30000000000001</v>
      </c>
      <c r="J747" s="96">
        <v>156.6</v>
      </c>
    </row>
    <row r="748" spans="8:10">
      <c r="H748" s="51">
        <v>39827</v>
      </c>
      <c r="I748" s="96">
        <v>159.1</v>
      </c>
      <c r="J748" s="96">
        <v>157.6</v>
      </c>
    </row>
    <row r="749" spans="8:10">
      <c r="H749" s="51">
        <v>39828</v>
      </c>
      <c r="I749" s="96">
        <v>159.9</v>
      </c>
      <c r="J749" s="96">
        <v>158.6</v>
      </c>
    </row>
    <row r="750" spans="8:10">
      <c r="H750" s="51">
        <v>39829</v>
      </c>
      <c r="I750" s="96">
        <v>159.4</v>
      </c>
      <c r="J750" s="96">
        <v>158.6</v>
      </c>
    </row>
    <row r="751" spans="8:10">
      <c r="H751" s="51">
        <v>39832</v>
      </c>
      <c r="I751" s="96">
        <v>160.80000000000001</v>
      </c>
      <c r="J751" s="96">
        <v>160.19999999999999</v>
      </c>
    </row>
    <row r="752" spans="8:10">
      <c r="H752" s="51">
        <v>39833</v>
      </c>
      <c r="I752" s="96">
        <v>161.4</v>
      </c>
      <c r="J752" s="96">
        <v>160.9</v>
      </c>
    </row>
    <row r="753" spans="8:10">
      <c r="H753" s="51">
        <v>39834</v>
      </c>
      <c r="I753" s="96">
        <v>162.6</v>
      </c>
      <c r="J753" s="96">
        <v>162.30000000000001</v>
      </c>
    </row>
    <row r="754" spans="8:10">
      <c r="H754" s="51">
        <v>39835</v>
      </c>
      <c r="I754" s="96">
        <v>163</v>
      </c>
      <c r="J754" s="96">
        <v>162.80000000000001</v>
      </c>
    </row>
    <row r="755" spans="8:10">
      <c r="H755" s="51">
        <v>39836</v>
      </c>
      <c r="I755" s="96">
        <v>154.6</v>
      </c>
      <c r="J755" s="96">
        <v>161.30000000000001</v>
      </c>
    </row>
    <row r="756" spans="8:10">
      <c r="H756" s="51">
        <v>39846</v>
      </c>
      <c r="I756" s="96">
        <v>163.5</v>
      </c>
      <c r="J756" s="96">
        <v>163.4</v>
      </c>
    </row>
    <row r="757" spans="8:10">
      <c r="H757" s="51">
        <v>39847</v>
      </c>
      <c r="I757" s="96">
        <v>163.80000000000001</v>
      </c>
      <c r="J757" s="96">
        <v>163.69999999999999</v>
      </c>
    </row>
    <row r="758" spans="8:10">
      <c r="H758" s="51">
        <v>39848</v>
      </c>
      <c r="I758" s="96">
        <v>162.30000000000001</v>
      </c>
      <c r="J758" s="96">
        <v>162.19999999999999</v>
      </c>
    </row>
    <row r="759" spans="8:10">
      <c r="H759" s="51">
        <v>39849</v>
      </c>
      <c r="I759" s="96">
        <v>161.4</v>
      </c>
      <c r="J759" s="96">
        <v>161.1</v>
      </c>
    </row>
    <row r="760" spans="8:10">
      <c r="H760" s="51">
        <v>39850</v>
      </c>
      <c r="I760" s="96">
        <v>160.9</v>
      </c>
      <c r="J760" s="96">
        <v>160.5</v>
      </c>
    </row>
    <row r="761" spans="8:10">
      <c r="H761" s="51">
        <v>39853</v>
      </c>
      <c r="I761" s="96">
        <v>160.30000000000001</v>
      </c>
      <c r="J761" s="96">
        <v>159.80000000000001</v>
      </c>
    </row>
    <row r="762" spans="8:10">
      <c r="H762" s="51">
        <v>39854</v>
      </c>
      <c r="I762" s="96">
        <v>158.6</v>
      </c>
      <c r="J762" s="96">
        <v>157.80000000000001</v>
      </c>
    </row>
    <row r="763" spans="8:10">
      <c r="H763" s="51">
        <v>39855</v>
      </c>
      <c r="I763" s="96">
        <v>158</v>
      </c>
      <c r="J763" s="96">
        <v>157</v>
      </c>
    </row>
    <row r="764" spans="8:10">
      <c r="H764" s="51">
        <v>39856</v>
      </c>
      <c r="I764" s="96">
        <v>158.4</v>
      </c>
      <c r="J764" s="96">
        <v>157.5</v>
      </c>
    </row>
    <row r="765" spans="8:10">
      <c r="H765" s="51">
        <v>39857</v>
      </c>
      <c r="I765" s="96">
        <v>157.9</v>
      </c>
      <c r="J765" s="96">
        <v>156.9</v>
      </c>
    </row>
    <row r="766" spans="8:10">
      <c r="H766" s="51">
        <v>39860</v>
      </c>
      <c r="I766" s="96">
        <v>157.9</v>
      </c>
      <c r="J766" s="96">
        <v>156.9</v>
      </c>
    </row>
    <row r="767" spans="8:10">
      <c r="H767" s="51">
        <v>39861</v>
      </c>
      <c r="I767" s="96">
        <v>158.4</v>
      </c>
      <c r="J767" s="96">
        <v>157.5</v>
      </c>
    </row>
    <row r="768" spans="8:10">
      <c r="H768" s="51">
        <v>39862</v>
      </c>
      <c r="I768" s="96">
        <v>158.30000000000001</v>
      </c>
      <c r="J768" s="96">
        <v>157.4</v>
      </c>
    </row>
    <row r="769" spans="8:10">
      <c r="H769" s="51">
        <v>39863</v>
      </c>
      <c r="I769" s="96">
        <v>156.4</v>
      </c>
      <c r="J769" s="96">
        <v>155.1</v>
      </c>
    </row>
    <row r="770" spans="8:10">
      <c r="H770" s="51">
        <v>39864</v>
      </c>
      <c r="I770" s="96">
        <v>156.80000000000001</v>
      </c>
      <c r="J770" s="96">
        <v>155.4</v>
      </c>
    </row>
    <row r="771" spans="8:10">
      <c r="H771" s="51">
        <v>39867</v>
      </c>
      <c r="I771" s="96">
        <v>157.1</v>
      </c>
      <c r="J771" s="96">
        <v>155.69999999999999</v>
      </c>
    </row>
    <row r="772" spans="8:10">
      <c r="H772" s="51">
        <v>39868</v>
      </c>
      <c r="I772" s="96">
        <v>158.1</v>
      </c>
      <c r="J772" s="96">
        <v>156.69999999999999</v>
      </c>
    </row>
    <row r="773" spans="8:10">
      <c r="H773" s="51">
        <v>39869</v>
      </c>
      <c r="I773" s="96">
        <v>158.69999999999999</v>
      </c>
      <c r="J773" s="96">
        <v>157.4</v>
      </c>
    </row>
    <row r="774" spans="8:10">
      <c r="H774" s="51">
        <v>39870</v>
      </c>
      <c r="I774" s="96">
        <v>158.4</v>
      </c>
      <c r="J774" s="96">
        <v>157.4</v>
      </c>
    </row>
    <row r="775" spans="8:10">
      <c r="H775" s="51">
        <v>39871</v>
      </c>
      <c r="I775" s="96">
        <v>159.1</v>
      </c>
      <c r="J775" s="96">
        <v>158.19999999999999</v>
      </c>
    </row>
    <row r="776" spans="8:10">
      <c r="H776" s="51">
        <v>39874</v>
      </c>
      <c r="I776" s="96">
        <v>158.69999999999999</v>
      </c>
      <c r="J776" s="96">
        <v>157.80000000000001</v>
      </c>
    </row>
    <row r="777" spans="8:10">
      <c r="H777" s="51">
        <v>39875</v>
      </c>
      <c r="I777" s="96">
        <v>159.69999999999999</v>
      </c>
      <c r="J777" s="96">
        <v>159</v>
      </c>
    </row>
    <row r="778" spans="8:10">
      <c r="H778" s="51">
        <v>39876</v>
      </c>
      <c r="I778" s="96">
        <v>159.6</v>
      </c>
      <c r="J778" s="96">
        <v>158.9</v>
      </c>
    </row>
    <row r="779" spans="8:10">
      <c r="H779" s="51">
        <v>39877</v>
      </c>
      <c r="I779" s="96">
        <v>160.1</v>
      </c>
      <c r="J779" s="96">
        <v>159.4</v>
      </c>
    </row>
    <row r="780" spans="8:10">
      <c r="H780" s="51">
        <v>39878</v>
      </c>
      <c r="I780" s="96">
        <v>160.30000000000001</v>
      </c>
      <c r="J780" s="96">
        <v>159.69999999999999</v>
      </c>
    </row>
    <row r="781" spans="8:10">
      <c r="H781" s="51">
        <v>39881</v>
      </c>
      <c r="I781" s="96">
        <v>160.30000000000001</v>
      </c>
      <c r="J781" s="96">
        <v>159.69999999999999</v>
      </c>
    </row>
    <row r="782" spans="8:10">
      <c r="H782" s="51">
        <v>39882</v>
      </c>
      <c r="I782" s="96">
        <v>160.1</v>
      </c>
      <c r="J782" s="96">
        <v>159.6</v>
      </c>
    </row>
    <row r="783" spans="8:10">
      <c r="H783" s="51">
        <v>39883</v>
      </c>
      <c r="I783" s="96">
        <v>160.69999999999999</v>
      </c>
      <c r="J783" s="96">
        <v>160.30000000000001</v>
      </c>
    </row>
    <row r="784" spans="8:10">
      <c r="H784" s="51">
        <v>39884</v>
      </c>
      <c r="I784" s="96">
        <v>160.80000000000001</v>
      </c>
      <c r="J784" s="96">
        <v>160.4</v>
      </c>
    </row>
    <row r="785" spans="8:10">
      <c r="H785" s="51">
        <v>39885</v>
      </c>
      <c r="I785" s="96">
        <v>160.4</v>
      </c>
      <c r="J785" s="96">
        <v>160</v>
      </c>
    </row>
    <row r="786" spans="8:10">
      <c r="H786" s="51">
        <v>39888</v>
      </c>
      <c r="I786" s="96">
        <v>160.69999999999999</v>
      </c>
      <c r="J786" s="96">
        <v>160.4</v>
      </c>
    </row>
    <row r="787" spans="8:10">
      <c r="H787" s="51">
        <v>39889</v>
      </c>
      <c r="I787" s="96">
        <v>161.30000000000001</v>
      </c>
      <c r="J787" s="96">
        <v>161.1</v>
      </c>
    </row>
    <row r="788" spans="8:10">
      <c r="H788" s="51">
        <v>39890</v>
      </c>
      <c r="I788" s="96">
        <v>161.19999999999999</v>
      </c>
      <c r="J788" s="96">
        <v>160.9</v>
      </c>
    </row>
    <row r="789" spans="8:10">
      <c r="H789" s="51">
        <v>39891</v>
      </c>
      <c r="I789" s="96">
        <v>160.30000000000001</v>
      </c>
      <c r="J789" s="96">
        <v>159.9</v>
      </c>
    </row>
    <row r="790" spans="8:10">
      <c r="H790" s="51">
        <v>39892</v>
      </c>
      <c r="I790" s="96">
        <v>160.1</v>
      </c>
      <c r="J790" s="96">
        <v>159.6</v>
      </c>
    </row>
    <row r="791" spans="8:10">
      <c r="H791" s="51">
        <v>39895</v>
      </c>
      <c r="I791" s="96">
        <v>158.6</v>
      </c>
      <c r="J791" s="96">
        <v>157.9</v>
      </c>
    </row>
    <row r="792" spans="8:10">
      <c r="H792" s="51">
        <v>39896</v>
      </c>
      <c r="I792" s="96">
        <v>158.5</v>
      </c>
      <c r="J792" s="96">
        <v>157.69999999999999</v>
      </c>
    </row>
    <row r="793" spans="8:10">
      <c r="H793" s="51">
        <v>39897</v>
      </c>
      <c r="I793" s="96">
        <v>159.1</v>
      </c>
      <c r="J793" s="96">
        <v>158.5</v>
      </c>
    </row>
    <row r="794" spans="8:10">
      <c r="H794" s="51">
        <v>39898</v>
      </c>
      <c r="I794" s="96">
        <v>159.19999999999999</v>
      </c>
      <c r="J794" s="96">
        <v>158.6</v>
      </c>
    </row>
    <row r="795" spans="8:10">
      <c r="H795" s="51">
        <v>39899</v>
      </c>
      <c r="I795" s="96">
        <v>159.6</v>
      </c>
      <c r="J795" s="96">
        <v>159</v>
      </c>
    </row>
    <row r="796" spans="8:10">
      <c r="H796" s="51">
        <v>39902</v>
      </c>
      <c r="I796" s="96">
        <v>159.9</v>
      </c>
      <c r="J796" s="96">
        <v>159.4</v>
      </c>
    </row>
    <row r="797" spans="8:10">
      <c r="H797" s="51">
        <v>39903</v>
      </c>
      <c r="I797" s="96">
        <v>161</v>
      </c>
      <c r="J797" s="96">
        <v>160.6</v>
      </c>
    </row>
    <row r="798" spans="8:10">
      <c r="H798" s="51">
        <v>39904</v>
      </c>
      <c r="I798" s="96">
        <v>161.5</v>
      </c>
      <c r="J798" s="96">
        <v>161.19999999999999</v>
      </c>
    </row>
    <row r="799" spans="8:10">
      <c r="H799" s="51">
        <v>39905</v>
      </c>
      <c r="I799" s="96">
        <v>161.19999999999999</v>
      </c>
      <c r="J799" s="96">
        <v>161</v>
      </c>
    </row>
    <row r="800" spans="8:10">
      <c r="H800" s="51">
        <v>39906</v>
      </c>
      <c r="I800" s="96">
        <v>161.30000000000001</v>
      </c>
      <c r="J800" s="96">
        <v>161.1</v>
      </c>
    </row>
    <row r="801" spans="8:10">
      <c r="H801" s="51">
        <v>39910</v>
      </c>
      <c r="I801" s="96">
        <v>162</v>
      </c>
      <c r="J801" s="96">
        <v>161.9</v>
      </c>
    </row>
    <row r="802" spans="8:10">
      <c r="H802" s="51">
        <v>39911</v>
      </c>
      <c r="I802" s="96">
        <v>161.69999999999999</v>
      </c>
      <c r="J802" s="96">
        <v>161.4</v>
      </c>
    </row>
    <row r="803" spans="8:10">
      <c r="H803" s="51">
        <v>39912</v>
      </c>
      <c r="I803" s="96">
        <v>161.69999999999999</v>
      </c>
      <c r="J803" s="96">
        <v>161.4</v>
      </c>
    </row>
    <row r="804" spans="8:10">
      <c r="H804" s="51">
        <v>39913</v>
      </c>
      <c r="I804" s="96">
        <v>161.69999999999999</v>
      </c>
      <c r="J804" s="96">
        <v>161.5</v>
      </c>
    </row>
    <row r="805" spans="8:10">
      <c r="H805" s="51">
        <v>39916</v>
      </c>
      <c r="I805" s="96">
        <v>161</v>
      </c>
      <c r="J805" s="96">
        <v>160.6</v>
      </c>
    </row>
    <row r="806" spans="8:10">
      <c r="H806" s="51">
        <v>39917</v>
      </c>
      <c r="I806" s="96">
        <v>160.5</v>
      </c>
      <c r="J806" s="96">
        <v>160</v>
      </c>
    </row>
    <row r="807" spans="8:10">
      <c r="H807" s="51">
        <v>39918</v>
      </c>
      <c r="I807" s="96">
        <v>160.19999999999999</v>
      </c>
      <c r="J807" s="96">
        <v>159.4</v>
      </c>
    </row>
    <row r="808" spans="8:10">
      <c r="H808" s="51">
        <v>39919</v>
      </c>
      <c r="I808" s="96">
        <v>159.69999999999999</v>
      </c>
      <c r="J808" s="96">
        <v>158.9</v>
      </c>
    </row>
    <row r="809" spans="8:10">
      <c r="H809" s="51">
        <v>39920</v>
      </c>
      <c r="I809" s="96">
        <v>159.6</v>
      </c>
      <c r="J809" s="96">
        <v>158.69999999999999</v>
      </c>
    </row>
    <row r="810" spans="8:10">
      <c r="H810" s="51">
        <v>39923</v>
      </c>
      <c r="I810" s="96">
        <v>159.9</v>
      </c>
      <c r="J810" s="96">
        <v>159.1</v>
      </c>
    </row>
    <row r="811" spans="8:10">
      <c r="H811" s="51">
        <v>39924</v>
      </c>
      <c r="I811" s="96">
        <v>160.19999999999999</v>
      </c>
      <c r="J811" s="96">
        <v>159.6</v>
      </c>
    </row>
    <row r="812" spans="8:10">
      <c r="H812" s="51">
        <v>39925</v>
      </c>
      <c r="I812" s="96">
        <v>160.9</v>
      </c>
      <c r="J812" s="96">
        <v>160.5</v>
      </c>
    </row>
    <row r="813" spans="8:10">
      <c r="H813" s="51">
        <v>39926</v>
      </c>
      <c r="I813" s="96">
        <v>160.69999999999999</v>
      </c>
      <c r="J813" s="96">
        <v>160.19999999999999</v>
      </c>
    </row>
    <row r="814" spans="8:10">
      <c r="H814" s="51">
        <v>39927</v>
      </c>
      <c r="I814" s="96">
        <v>159.80000000000001</v>
      </c>
      <c r="J814" s="96">
        <v>159.19999999999999</v>
      </c>
    </row>
    <row r="815" spans="8:10">
      <c r="H815" s="51">
        <v>39930</v>
      </c>
      <c r="I815" s="96">
        <v>162.30000000000001</v>
      </c>
      <c r="J815" s="96">
        <v>162.1</v>
      </c>
    </row>
    <row r="816" spans="8:10">
      <c r="H816" s="51">
        <v>39931</v>
      </c>
      <c r="I816" s="96">
        <v>161.9</v>
      </c>
      <c r="J816" s="96">
        <v>161.6</v>
      </c>
    </row>
    <row r="817" spans="8:10">
      <c r="H817" s="51">
        <v>39932</v>
      </c>
      <c r="I817" s="96">
        <v>162.30000000000001</v>
      </c>
      <c r="J817" s="96">
        <v>162.19999999999999</v>
      </c>
    </row>
    <row r="818" spans="8:10">
      <c r="H818" s="51">
        <v>39933</v>
      </c>
      <c r="I818" s="96">
        <v>162.9</v>
      </c>
      <c r="J818" s="96">
        <v>162.9</v>
      </c>
    </row>
    <row r="819" spans="8:10">
      <c r="H819" s="51">
        <v>39937</v>
      </c>
      <c r="I819" s="96">
        <v>162.5</v>
      </c>
      <c r="J819" s="96">
        <v>162.30000000000001</v>
      </c>
    </row>
    <row r="820" spans="8:10">
      <c r="H820" s="51">
        <v>39938</v>
      </c>
      <c r="I820" s="96">
        <v>162.69999999999999</v>
      </c>
      <c r="J820" s="96">
        <v>162.6</v>
      </c>
    </row>
    <row r="821" spans="8:10">
      <c r="H821" s="51">
        <v>39939</v>
      </c>
      <c r="I821" s="96">
        <v>162.5</v>
      </c>
      <c r="J821" s="96">
        <v>162.30000000000001</v>
      </c>
    </row>
    <row r="822" spans="8:10">
      <c r="H822" s="51">
        <v>39940</v>
      </c>
      <c r="I822" s="96">
        <v>162.5</v>
      </c>
      <c r="J822" s="96">
        <v>162.30000000000001</v>
      </c>
    </row>
    <row r="823" spans="8:10">
      <c r="H823" s="51">
        <v>39941</v>
      </c>
      <c r="I823" s="96">
        <v>162.4</v>
      </c>
      <c r="J823" s="96">
        <v>162.19999999999999</v>
      </c>
    </row>
    <row r="824" spans="8:10">
      <c r="H824" s="51">
        <v>39944</v>
      </c>
      <c r="I824" s="96">
        <v>161.6</v>
      </c>
      <c r="J824" s="96">
        <v>161.30000000000001</v>
      </c>
    </row>
    <row r="825" spans="8:10">
      <c r="H825" s="51">
        <v>39945</v>
      </c>
      <c r="I825" s="96">
        <v>162.30000000000001</v>
      </c>
      <c r="J825" s="96">
        <v>162.19999999999999</v>
      </c>
    </row>
    <row r="826" spans="8:10">
      <c r="H826" s="51">
        <v>39946</v>
      </c>
      <c r="I826" s="96">
        <v>161</v>
      </c>
      <c r="J826" s="96">
        <v>160.6</v>
      </c>
    </row>
    <row r="827" spans="8:10">
      <c r="H827" s="51">
        <v>39947</v>
      </c>
      <c r="I827" s="96">
        <v>161.30000000000001</v>
      </c>
      <c r="J827" s="96">
        <v>160.9</v>
      </c>
    </row>
    <row r="828" spans="8:10">
      <c r="H828" s="51">
        <v>39948</v>
      </c>
      <c r="I828" s="96">
        <v>165.5</v>
      </c>
      <c r="J828" s="96">
        <v>165.8</v>
      </c>
    </row>
    <row r="829" spans="8:10">
      <c r="H829" s="51">
        <v>39951</v>
      </c>
      <c r="I829" s="96">
        <v>162.19999999999999</v>
      </c>
      <c r="J829" s="96">
        <v>161.9</v>
      </c>
    </row>
    <row r="830" spans="8:10">
      <c r="H830" s="51">
        <v>39952</v>
      </c>
      <c r="I830" s="96">
        <v>163.30000000000001</v>
      </c>
      <c r="J830" s="96">
        <v>163.19999999999999</v>
      </c>
    </row>
    <row r="831" spans="8:10">
      <c r="H831" s="51">
        <v>39953</v>
      </c>
      <c r="I831" s="96">
        <v>162.9</v>
      </c>
      <c r="J831" s="96">
        <v>162.69999999999999</v>
      </c>
    </row>
    <row r="832" spans="8:10">
      <c r="H832" s="51">
        <v>39954</v>
      </c>
      <c r="I832" s="96">
        <v>163.1</v>
      </c>
      <c r="J832" s="96">
        <v>162.80000000000001</v>
      </c>
    </row>
    <row r="833" spans="8:10">
      <c r="H833" s="51">
        <v>39955</v>
      </c>
      <c r="I833" s="96">
        <v>163.6</v>
      </c>
      <c r="J833" s="96">
        <v>163.5</v>
      </c>
    </row>
    <row r="834" spans="8:10">
      <c r="H834" s="51">
        <v>39958</v>
      </c>
      <c r="I834" s="96">
        <v>164.1</v>
      </c>
      <c r="J834" s="96">
        <v>164.1</v>
      </c>
    </row>
    <row r="835" spans="8:10">
      <c r="H835" s="51">
        <v>39959</v>
      </c>
      <c r="I835" s="96">
        <v>164</v>
      </c>
      <c r="J835" s="96">
        <v>163.80000000000001</v>
      </c>
    </row>
    <row r="836" spans="8:10">
      <c r="H836" s="51">
        <v>39960</v>
      </c>
      <c r="I836" s="96">
        <v>164.3</v>
      </c>
      <c r="J836" s="96">
        <v>164.2</v>
      </c>
    </row>
    <row r="837" spans="8:10">
      <c r="H837" s="51">
        <v>39965</v>
      </c>
      <c r="I837" s="96">
        <v>163.19999999999999</v>
      </c>
      <c r="J837" s="96">
        <v>163.1</v>
      </c>
    </row>
    <row r="838" spans="8:10">
      <c r="H838" s="51">
        <v>39966</v>
      </c>
      <c r="I838" s="96">
        <v>162.6</v>
      </c>
      <c r="J838" s="96">
        <v>162.4</v>
      </c>
    </row>
    <row r="839" spans="8:10">
      <c r="H839" s="51">
        <v>39967</v>
      </c>
      <c r="I839" s="96">
        <v>161.9</v>
      </c>
      <c r="J839" s="96">
        <v>161.69999999999999</v>
      </c>
    </row>
    <row r="840" spans="8:10">
      <c r="H840" s="51">
        <v>39968</v>
      </c>
      <c r="I840" s="96">
        <v>161.9</v>
      </c>
      <c r="J840" s="96">
        <v>161.6</v>
      </c>
    </row>
    <row r="841" spans="8:10">
      <c r="H841" s="51">
        <v>39969</v>
      </c>
      <c r="I841" s="96">
        <v>161.69999999999999</v>
      </c>
      <c r="J841" s="96">
        <v>161.4</v>
      </c>
    </row>
    <row r="842" spans="8:10">
      <c r="H842" s="51">
        <v>39972</v>
      </c>
      <c r="I842" s="96">
        <v>160.19999999999999</v>
      </c>
      <c r="J842" s="96">
        <v>159.6</v>
      </c>
    </row>
    <row r="843" spans="8:10">
      <c r="H843" s="51">
        <v>39973</v>
      </c>
      <c r="I843" s="96">
        <v>160.6</v>
      </c>
      <c r="J843" s="96">
        <v>160.1</v>
      </c>
    </row>
    <row r="844" spans="8:10">
      <c r="H844" s="51">
        <v>39974</v>
      </c>
      <c r="I844" s="96">
        <v>159.69999999999999</v>
      </c>
      <c r="J844" s="96">
        <v>158.9</v>
      </c>
    </row>
    <row r="845" spans="8:10">
      <c r="H845" s="51">
        <v>39975</v>
      </c>
      <c r="I845" s="96">
        <v>158.69999999999999</v>
      </c>
      <c r="J845" s="96">
        <v>157.80000000000001</v>
      </c>
    </row>
    <row r="846" spans="8:10">
      <c r="H846" s="51">
        <v>39976</v>
      </c>
      <c r="I846" s="96">
        <v>159.1</v>
      </c>
      <c r="J846" s="96">
        <v>158.19999999999999</v>
      </c>
    </row>
    <row r="847" spans="8:10">
      <c r="H847" s="51">
        <v>39979</v>
      </c>
      <c r="I847" s="96">
        <v>159.19999999999999</v>
      </c>
      <c r="J847" s="96">
        <v>158.4</v>
      </c>
    </row>
    <row r="848" spans="8:10">
      <c r="H848" s="51">
        <v>39980</v>
      </c>
      <c r="I848" s="96">
        <v>158.9</v>
      </c>
      <c r="J848" s="96">
        <v>157.9</v>
      </c>
    </row>
    <row r="849" spans="8:10">
      <c r="H849" s="51">
        <v>39981</v>
      </c>
      <c r="I849" s="96">
        <v>159.1</v>
      </c>
      <c r="J849" s="96">
        <v>158.19999999999999</v>
      </c>
    </row>
    <row r="850" spans="8:10">
      <c r="H850" s="51">
        <v>39982</v>
      </c>
      <c r="I850" s="96">
        <v>158.80000000000001</v>
      </c>
      <c r="J850" s="96">
        <v>157.80000000000001</v>
      </c>
    </row>
    <row r="851" spans="8:10">
      <c r="H851" s="51">
        <v>39983</v>
      </c>
      <c r="I851" s="96">
        <v>159.4</v>
      </c>
      <c r="J851" s="96">
        <v>158.5</v>
      </c>
    </row>
    <row r="852" spans="8:10">
      <c r="H852" s="51">
        <v>39986</v>
      </c>
      <c r="I852" s="96">
        <v>159.30000000000001</v>
      </c>
      <c r="J852" s="96">
        <v>158.30000000000001</v>
      </c>
    </row>
    <row r="853" spans="8:10">
      <c r="H853" s="51">
        <v>39987</v>
      </c>
      <c r="I853" s="96">
        <v>159.9</v>
      </c>
      <c r="J853" s="96">
        <v>159.1</v>
      </c>
    </row>
    <row r="854" spans="8:10">
      <c r="H854" s="51">
        <v>39988</v>
      </c>
      <c r="I854" s="96">
        <v>159.1</v>
      </c>
      <c r="J854" s="96">
        <v>158.1</v>
      </c>
    </row>
    <row r="855" spans="8:10">
      <c r="H855" s="51">
        <v>39989</v>
      </c>
      <c r="I855" s="96">
        <v>158.6</v>
      </c>
      <c r="J855" s="96">
        <v>157.5</v>
      </c>
    </row>
    <row r="856" spans="8:10">
      <c r="H856" s="51">
        <v>39990</v>
      </c>
      <c r="I856" s="96">
        <v>158.19999999999999</v>
      </c>
      <c r="J856" s="96">
        <v>157</v>
      </c>
    </row>
    <row r="857" spans="8:10">
      <c r="H857" s="51">
        <v>39993</v>
      </c>
      <c r="I857" s="96">
        <v>157.5</v>
      </c>
      <c r="J857" s="96">
        <v>156.19999999999999</v>
      </c>
    </row>
    <row r="858" spans="8:10">
      <c r="H858" s="51">
        <v>39994</v>
      </c>
      <c r="I858" s="96">
        <v>158.19999999999999</v>
      </c>
      <c r="J858" s="96">
        <v>156.9</v>
      </c>
    </row>
    <row r="859" spans="8:10">
      <c r="H859" s="51">
        <v>39995</v>
      </c>
      <c r="I859" s="96">
        <v>158.4</v>
      </c>
      <c r="J859" s="96">
        <v>157.30000000000001</v>
      </c>
    </row>
    <row r="860" spans="8:10">
      <c r="H860" s="51">
        <v>39996</v>
      </c>
      <c r="I860" s="96">
        <v>157.5</v>
      </c>
      <c r="J860" s="96">
        <v>156.30000000000001</v>
      </c>
    </row>
    <row r="861" spans="8:10">
      <c r="H861" s="51">
        <v>39997</v>
      </c>
      <c r="I861" s="96">
        <v>158.1</v>
      </c>
      <c r="J861" s="96">
        <v>156.9</v>
      </c>
    </row>
    <row r="862" spans="8:10">
      <c r="H862" s="51">
        <v>40000</v>
      </c>
      <c r="I862" s="96">
        <v>156.9</v>
      </c>
      <c r="J862" s="96">
        <v>155.5</v>
      </c>
    </row>
    <row r="863" spans="8:10">
      <c r="H863" s="51">
        <v>40001</v>
      </c>
      <c r="I863" s="96">
        <v>157.80000000000001</v>
      </c>
      <c r="J863" s="96">
        <v>156.69999999999999</v>
      </c>
    </row>
    <row r="864" spans="8:10">
      <c r="H864" s="51">
        <v>40002</v>
      </c>
      <c r="I864" s="96">
        <v>156.9</v>
      </c>
      <c r="J864" s="96">
        <v>155.6</v>
      </c>
    </row>
    <row r="865" spans="8:10">
      <c r="H865" s="51">
        <v>40003</v>
      </c>
      <c r="I865" s="96">
        <v>158</v>
      </c>
      <c r="J865" s="96">
        <v>156.80000000000001</v>
      </c>
    </row>
    <row r="866" spans="8:10">
      <c r="H866" s="51">
        <v>40004</v>
      </c>
      <c r="I866" s="96">
        <v>158.1</v>
      </c>
      <c r="J866" s="96">
        <v>157</v>
      </c>
    </row>
    <row r="867" spans="8:10">
      <c r="H867" s="51">
        <v>40007</v>
      </c>
      <c r="I867" s="96">
        <v>158.30000000000001</v>
      </c>
      <c r="J867" s="96">
        <v>157.30000000000001</v>
      </c>
    </row>
    <row r="868" spans="8:10">
      <c r="H868" s="51">
        <v>40008</v>
      </c>
      <c r="I868" s="96">
        <v>157.69999999999999</v>
      </c>
      <c r="J868" s="96">
        <v>156.6</v>
      </c>
    </row>
    <row r="869" spans="8:10">
      <c r="H869" s="51">
        <v>40009</v>
      </c>
      <c r="I869" s="96">
        <v>158.6</v>
      </c>
      <c r="J869" s="96">
        <v>157.5</v>
      </c>
    </row>
    <row r="870" spans="8:10">
      <c r="H870" s="51">
        <v>40010</v>
      </c>
      <c r="I870" s="96">
        <v>158</v>
      </c>
      <c r="J870" s="96">
        <v>157</v>
      </c>
    </row>
    <row r="871" spans="8:10">
      <c r="H871" s="51">
        <v>40014</v>
      </c>
      <c r="I871" s="96">
        <v>158.6</v>
      </c>
      <c r="J871" s="96">
        <v>157.5</v>
      </c>
    </row>
    <row r="872" spans="8:10">
      <c r="H872" s="51">
        <v>40015</v>
      </c>
      <c r="I872" s="96">
        <v>158.5</v>
      </c>
      <c r="J872" s="96">
        <v>157.4</v>
      </c>
    </row>
    <row r="873" spans="8:10">
      <c r="H873" s="51">
        <v>40016</v>
      </c>
      <c r="I873" s="96">
        <v>158.5</v>
      </c>
      <c r="J873" s="96">
        <v>157.4</v>
      </c>
    </row>
    <row r="874" spans="8:10">
      <c r="H874" s="51">
        <v>40017</v>
      </c>
      <c r="I874" s="96">
        <v>158.4</v>
      </c>
      <c r="J874" s="96">
        <v>157.4</v>
      </c>
    </row>
    <row r="875" spans="8:10">
      <c r="H875" s="51">
        <v>40018</v>
      </c>
      <c r="I875" s="96">
        <v>159</v>
      </c>
      <c r="J875" s="96">
        <v>158.4</v>
      </c>
    </row>
    <row r="876" spans="8:10">
      <c r="H876" s="51">
        <v>40021</v>
      </c>
      <c r="I876" s="96">
        <v>159.19999999999999</v>
      </c>
      <c r="J876" s="96">
        <v>158.4</v>
      </c>
    </row>
    <row r="877" spans="8:10">
      <c r="H877" s="51">
        <v>40022</v>
      </c>
      <c r="I877" s="96">
        <v>159.9</v>
      </c>
      <c r="J877" s="96">
        <v>159.19999999999999</v>
      </c>
    </row>
    <row r="878" spans="8:10">
      <c r="H878" s="51">
        <v>40023</v>
      </c>
      <c r="I878" s="96">
        <v>159.69999999999999</v>
      </c>
      <c r="J878" s="96">
        <v>159</v>
      </c>
    </row>
    <row r="879" spans="8:10">
      <c r="H879" s="51">
        <v>40024</v>
      </c>
      <c r="I879" s="96">
        <v>159.30000000000001</v>
      </c>
      <c r="J879" s="96">
        <v>158.5</v>
      </c>
    </row>
    <row r="880" spans="8:10">
      <c r="H880" s="51">
        <v>40025</v>
      </c>
      <c r="I880" s="96">
        <v>160.19999999999999</v>
      </c>
      <c r="J880" s="96">
        <v>159.6</v>
      </c>
    </row>
    <row r="881" spans="8:10">
      <c r="H881" s="51">
        <v>40028</v>
      </c>
      <c r="I881" s="96">
        <v>161.1</v>
      </c>
      <c r="J881" s="96">
        <v>160.69999999999999</v>
      </c>
    </row>
    <row r="882" spans="8:10">
      <c r="H882" s="51">
        <v>40029</v>
      </c>
      <c r="I882" s="96">
        <v>160.9</v>
      </c>
      <c r="J882" s="96">
        <v>160.4</v>
      </c>
    </row>
    <row r="883" spans="8:10">
      <c r="H883" s="51">
        <v>40030</v>
      </c>
      <c r="I883" s="96">
        <v>161.19999999999999</v>
      </c>
      <c r="J883" s="96">
        <v>160.80000000000001</v>
      </c>
    </row>
    <row r="884" spans="8:10">
      <c r="H884" s="51">
        <v>40031</v>
      </c>
      <c r="I884" s="96">
        <v>160.69999999999999</v>
      </c>
      <c r="J884" s="96">
        <v>160.19999999999999</v>
      </c>
    </row>
    <row r="885" spans="8:10">
      <c r="H885" s="51">
        <v>40032</v>
      </c>
      <c r="I885" s="96">
        <v>160.6</v>
      </c>
      <c r="J885" s="96">
        <v>160.1</v>
      </c>
    </row>
    <row r="886" spans="8:10">
      <c r="H886" s="51">
        <v>40035</v>
      </c>
      <c r="I886" s="96">
        <v>161.5</v>
      </c>
      <c r="J886" s="96">
        <v>161.1</v>
      </c>
    </row>
    <row r="887" spans="8:10">
      <c r="H887" s="51">
        <v>40036</v>
      </c>
      <c r="I887" s="96">
        <v>162.19999999999999</v>
      </c>
      <c r="J887" s="96">
        <v>162</v>
      </c>
    </row>
    <row r="888" spans="8:10">
      <c r="H888" s="51">
        <v>40037</v>
      </c>
      <c r="I888" s="96">
        <v>161.80000000000001</v>
      </c>
      <c r="J888" s="96">
        <v>161.4</v>
      </c>
    </row>
    <row r="889" spans="8:10">
      <c r="H889" s="51">
        <v>40038</v>
      </c>
      <c r="I889" s="96">
        <v>162.1</v>
      </c>
      <c r="J889" s="96">
        <v>161.80000000000001</v>
      </c>
    </row>
    <row r="890" spans="8:10">
      <c r="H890" s="51">
        <v>40039</v>
      </c>
      <c r="I890" s="96">
        <v>163</v>
      </c>
      <c r="J890" s="96">
        <v>162.9</v>
      </c>
    </row>
    <row r="891" spans="8:10">
      <c r="H891" s="51">
        <v>40042</v>
      </c>
      <c r="I891" s="96">
        <v>164.6</v>
      </c>
      <c r="J891" s="96">
        <v>164.7</v>
      </c>
    </row>
    <row r="892" spans="8:10">
      <c r="H892" s="51">
        <v>40043</v>
      </c>
      <c r="I892" s="96">
        <v>163.4</v>
      </c>
      <c r="J892" s="96">
        <v>163.30000000000001</v>
      </c>
    </row>
    <row r="893" spans="8:10">
      <c r="H893" s="51">
        <v>40044</v>
      </c>
      <c r="I893" s="96">
        <v>163.80000000000001</v>
      </c>
      <c r="J893" s="96">
        <v>163.69999999999999</v>
      </c>
    </row>
    <row r="894" spans="8:10">
      <c r="H894" s="51">
        <v>40045</v>
      </c>
      <c r="I894" s="96">
        <v>164.1</v>
      </c>
      <c r="J894" s="96">
        <v>164.3</v>
      </c>
    </row>
    <row r="895" spans="8:10">
      <c r="H895" s="51">
        <v>40046</v>
      </c>
      <c r="I895" s="96">
        <v>163.1</v>
      </c>
      <c r="J895" s="96">
        <v>163.1</v>
      </c>
    </row>
    <row r="896" spans="8:10">
      <c r="H896" s="51">
        <v>40049</v>
      </c>
      <c r="I896" s="96">
        <v>163.4</v>
      </c>
      <c r="J896" s="96">
        <v>163.6</v>
      </c>
    </row>
    <row r="897" spans="8:10">
      <c r="H897" s="51">
        <v>40050</v>
      </c>
      <c r="I897" s="96">
        <v>162.1</v>
      </c>
      <c r="J897" s="96">
        <v>161.9</v>
      </c>
    </row>
    <row r="898" spans="8:10">
      <c r="H898" s="51">
        <v>40051</v>
      </c>
      <c r="I898" s="96">
        <v>164.3</v>
      </c>
      <c r="J898" s="96">
        <v>164.6</v>
      </c>
    </row>
    <row r="899" spans="8:10">
      <c r="H899" s="51">
        <v>40052</v>
      </c>
      <c r="I899" s="96">
        <v>162.9</v>
      </c>
      <c r="J899" s="96">
        <v>162.80000000000001</v>
      </c>
    </row>
    <row r="900" spans="8:10">
      <c r="H900" s="51">
        <v>40053</v>
      </c>
      <c r="I900" s="96">
        <v>163</v>
      </c>
      <c r="J900" s="96">
        <v>163</v>
      </c>
    </row>
    <row r="901" spans="8:10">
      <c r="H901" s="51">
        <v>40056</v>
      </c>
      <c r="I901" s="96">
        <v>164.9</v>
      </c>
      <c r="J901" s="96">
        <v>165.2</v>
      </c>
    </row>
    <row r="902" spans="8:10">
      <c r="H902" s="51">
        <v>40057</v>
      </c>
      <c r="I902" s="96">
        <v>164</v>
      </c>
      <c r="J902" s="96">
        <v>164.2</v>
      </c>
    </row>
    <row r="903" spans="8:10">
      <c r="H903" s="51">
        <v>40058</v>
      </c>
      <c r="I903" s="96">
        <v>165.7</v>
      </c>
      <c r="J903" s="96">
        <v>166.2</v>
      </c>
    </row>
    <row r="904" spans="8:10">
      <c r="H904" s="51">
        <v>40060</v>
      </c>
      <c r="I904" s="96">
        <v>165.1</v>
      </c>
      <c r="J904" s="96">
        <v>165.6</v>
      </c>
    </row>
    <row r="905" spans="8:10">
      <c r="H905" s="51">
        <v>40063</v>
      </c>
      <c r="I905" s="96">
        <v>164.3</v>
      </c>
      <c r="J905" s="96">
        <v>164.4</v>
      </c>
    </row>
    <row r="906" spans="8:10">
      <c r="H906" s="51">
        <v>40064</v>
      </c>
      <c r="I906" s="96">
        <v>164.9</v>
      </c>
      <c r="J906" s="96">
        <v>165.1</v>
      </c>
    </row>
    <row r="907" spans="8:10">
      <c r="H907" s="51">
        <v>40065</v>
      </c>
      <c r="I907" s="96">
        <v>163.19999999999999</v>
      </c>
      <c r="J907" s="96">
        <v>163.1</v>
      </c>
    </row>
    <row r="908" spans="8:10">
      <c r="H908" s="51">
        <v>40066</v>
      </c>
      <c r="I908" s="96">
        <v>163.4</v>
      </c>
      <c r="J908" s="96">
        <v>163.5</v>
      </c>
    </row>
    <row r="909" spans="8:10">
      <c r="H909" s="51">
        <v>40067</v>
      </c>
      <c r="I909" s="96">
        <v>163.30000000000001</v>
      </c>
      <c r="J909" s="96">
        <v>163.30000000000001</v>
      </c>
    </row>
    <row r="910" spans="8:10">
      <c r="H910" s="51">
        <v>40070</v>
      </c>
      <c r="I910" s="96">
        <v>163.9</v>
      </c>
      <c r="J910" s="96">
        <v>164.1</v>
      </c>
    </row>
    <row r="911" spans="8:10">
      <c r="H911" s="51">
        <v>40071</v>
      </c>
      <c r="I911" s="96">
        <v>163.80000000000001</v>
      </c>
      <c r="J911" s="96">
        <v>163.9</v>
      </c>
    </row>
    <row r="912" spans="8:10">
      <c r="H912" s="51">
        <v>40072</v>
      </c>
      <c r="I912" s="96">
        <v>163</v>
      </c>
      <c r="J912" s="96">
        <v>162.9</v>
      </c>
    </row>
    <row r="913" spans="8:10">
      <c r="H913" s="51">
        <v>40073</v>
      </c>
      <c r="I913" s="96">
        <v>162.80000000000001</v>
      </c>
      <c r="J913" s="96">
        <v>162.6</v>
      </c>
    </row>
    <row r="914" spans="8:10">
      <c r="H914" s="51">
        <v>40074</v>
      </c>
      <c r="I914" s="96">
        <v>162</v>
      </c>
      <c r="J914" s="96">
        <v>161.6</v>
      </c>
    </row>
    <row r="915" spans="8:10">
      <c r="H915" s="51">
        <v>40077</v>
      </c>
      <c r="I915" s="96">
        <v>160.9</v>
      </c>
      <c r="J915" s="96">
        <v>160.30000000000001</v>
      </c>
    </row>
    <row r="916" spans="8:10">
      <c r="H916" s="51">
        <v>40078</v>
      </c>
      <c r="I916" s="96">
        <v>160.9</v>
      </c>
      <c r="J916" s="96">
        <v>160.19999999999999</v>
      </c>
    </row>
    <row r="917" spans="8:10">
      <c r="H917" s="51">
        <v>40079</v>
      </c>
      <c r="I917" s="96">
        <v>160.19999999999999</v>
      </c>
      <c r="J917" s="96">
        <v>159.30000000000001</v>
      </c>
    </row>
    <row r="918" spans="8:10">
      <c r="H918" s="51">
        <v>40080</v>
      </c>
      <c r="I918" s="96">
        <v>161</v>
      </c>
      <c r="J918" s="96">
        <v>160.30000000000001</v>
      </c>
    </row>
    <row r="919" spans="8:10">
      <c r="H919" s="51">
        <v>40081</v>
      </c>
      <c r="I919" s="96">
        <v>160.19999999999999</v>
      </c>
      <c r="J919" s="96">
        <v>159.4</v>
      </c>
    </row>
    <row r="920" spans="8:10">
      <c r="H920" s="51">
        <v>40084</v>
      </c>
      <c r="I920" s="96">
        <v>159.6</v>
      </c>
      <c r="J920" s="96">
        <v>158.6</v>
      </c>
    </row>
    <row r="921" spans="8:10">
      <c r="H921" s="51">
        <v>40085</v>
      </c>
      <c r="I921" s="96">
        <v>159</v>
      </c>
      <c r="J921" s="96">
        <v>158.1</v>
      </c>
    </row>
    <row r="922" spans="8:10">
      <c r="H922" s="51">
        <v>40086</v>
      </c>
      <c r="I922" s="96">
        <v>158.4</v>
      </c>
      <c r="J922" s="96">
        <v>157.30000000000001</v>
      </c>
    </row>
    <row r="923" spans="8:10">
      <c r="H923" s="51">
        <v>40095</v>
      </c>
      <c r="I923" s="96">
        <v>156.30000000000001</v>
      </c>
      <c r="J923" s="96">
        <v>154.9</v>
      </c>
    </row>
    <row r="924" spans="8:10">
      <c r="H924" s="51">
        <v>40098</v>
      </c>
      <c r="I924" s="96">
        <v>153.5</v>
      </c>
      <c r="J924" s="96">
        <v>151.5</v>
      </c>
    </row>
    <row r="925" spans="8:10">
      <c r="H925" s="51">
        <v>40099</v>
      </c>
      <c r="I925" s="96">
        <v>151.4</v>
      </c>
      <c r="J925" s="96">
        <v>149.1</v>
      </c>
    </row>
    <row r="926" spans="8:10">
      <c r="H926" s="51">
        <v>40100</v>
      </c>
      <c r="I926" s="96">
        <v>152.69999999999999</v>
      </c>
      <c r="J926" s="96">
        <v>150.69999999999999</v>
      </c>
    </row>
    <row r="927" spans="8:10">
      <c r="H927" s="51">
        <v>40101</v>
      </c>
      <c r="I927" s="96">
        <v>152.9</v>
      </c>
      <c r="J927" s="96">
        <v>150.69999999999999</v>
      </c>
    </row>
    <row r="928" spans="8:10">
      <c r="H928" s="51">
        <v>40102</v>
      </c>
      <c r="I928" s="96">
        <v>152.30000000000001</v>
      </c>
      <c r="J928" s="96">
        <v>150</v>
      </c>
    </row>
    <row r="929" spans="8:10">
      <c r="H929" s="51">
        <v>40105</v>
      </c>
      <c r="I929" s="96">
        <v>152.69999999999999</v>
      </c>
      <c r="J929" s="96">
        <v>150.5</v>
      </c>
    </row>
    <row r="930" spans="8:10">
      <c r="H930" s="51">
        <v>40106</v>
      </c>
      <c r="I930" s="96">
        <v>152.19999999999999</v>
      </c>
      <c r="J930" s="96">
        <v>149.9</v>
      </c>
    </row>
    <row r="931" spans="8:10">
      <c r="H931" s="51">
        <v>40107</v>
      </c>
      <c r="I931" s="96">
        <v>151.19999999999999</v>
      </c>
      <c r="J931" s="96">
        <v>148.5</v>
      </c>
    </row>
    <row r="932" spans="8:10">
      <c r="H932" s="51">
        <v>40108</v>
      </c>
      <c r="I932" s="96">
        <v>150.6</v>
      </c>
      <c r="J932" s="96">
        <v>147.9</v>
      </c>
    </row>
    <row r="933" spans="8:10">
      <c r="H933" s="51">
        <v>40109</v>
      </c>
      <c r="I933" s="96">
        <v>149.9</v>
      </c>
      <c r="J933" s="96">
        <v>147</v>
      </c>
    </row>
    <row r="934" spans="8:10">
      <c r="H934" s="51">
        <v>40112</v>
      </c>
      <c r="I934" s="96">
        <v>149.5</v>
      </c>
      <c r="J934" s="96">
        <v>146.5</v>
      </c>
    </row>
    <row r="935" spans="8:10">
      <c r="H935" s="51">
        <v>40113</v>
      </c>
      <c r="I935" s="96">
        <v>148.80000000000001</v>
      </c>
      <c r="J935" s="96">
        <v>145.69999999999999</v>
      </c>
    </row>
    <row r="936" spans="8:10">
      <c r="H936" s="51">
        <v>40114</v>
      </c>
      <c r="I936" s="96">
        <v>148</v>
      </c>
      <c r="J936" s="96">
        <v>144.69999999999999</v>
      </c>
    </row>
    <row r="937" spans="8:10">
      <c r="H937" s="51">
        <v>40115</v>
      </c>
      <c r="I937" s="96">
        <v>147.5</v>
      </c>
      <c r="J937" s="96">
        <v>144</v>
      </c>
    </row>
    <row r="938" spans="8:10">
      <c r="H938" s="51">
        <v>40116</v>
      </c>
      <c r="I938" s="96">
        <v>147.1</v>
      </c>
      <c r="J938" s="96">
        <v>143.69999999999999</v>
      </c>
    </row>
    <row r="939" spans="8:10">
      <c r="H939" s="51">
        <v>40119</v>
      </c>
      <c r="I939" s="96">
        <v>147.19999999999999</v>
      </c>
      <c r="J939" s="96">
        <v>143.80000000000001</v>
      </c>
    </row>
    <row r="940" spans="8:10">
      <c r="H940" s="51">
        <v>40120</v>
      </c>
      <c r="I940" s="96">
        <v>148.5</v>
      </c>
      <c r="J940" s="96">
        <v>145.4</v>
      </c>
    </row>
    <row r="941" spans="8:10">
      <c r="H941" s="51">
        <v>40121</v>
      </c>
      <c r="I941" s="96">
        <v>148.19999999999999</v>
      </c>
      <c r="J941" s="96">
        <v>144.9</v>
      </c>
    </row>
    <row r="942" spans="8:10">
      <c r="H942" s="51">
        <v>40122</v>
      </c>
      <c r="I942" s="96">
        <v>148.1</v>
      </c>
      <c r="J942" s="96">
        <v>144.80000000000001</v>
      </c>
    </row>
    <row r="943" spans="8:10">
      <c r="H943" s="51">
        <v>40123</v>
      </c>
      <c r="I943" s="96">
        <v>148.5</v>
      </c>
      <c r="J943" s="96">
        <v>145.4</v>
      </c>
    </row>
    <row r="944" spans="8:10">
      <c r="H944" s="51">
        <v>40126</v>
      </c>
      <c r="I944" s="96">
        <v>147.9</v>
      </c>
      <c r="J944" s="96">
        <v>144.5</v>
      </c>
    </row>
    <row r="945" spans="8:10">
      <c r="H945" s="51">
        <v>40127</v>
      </c>
      <c r="I945" s="96">
        <v>147.9</v>
      </c>
      <c r="J945" s="96">
        <v>144.69999999999999</v>
      </c>
    </row>
    <row r="946" spans="8:10">
      <c r="H946" s="51">
        <v>40128</v>
      </c>
      <c r="I946" s="96">
        <v>149.19999999999999</v>
      </c>
      <c r="J946" s="96">
        <v>146.19999999999999</v>
      </c>
    </row>
    <row r="947" spans="8:10">
      <c r="H947" s="51">
        <v>40129</v>
      </c>
      <c r="I947" s="96">
        <v>150.1</v>
      </c>
      <c r="J947" s="96">
        <v>147.4</v>
      </c>
    </row>
    <row r="948" spans="8:10">
      <c r="H948" s="51">
        <v>40130</v>
      </c>
      <c r="I948" s="96">
        <v>151.19999999999999</v>
      </c>
      <c r="J948" s="96">
        <v>148.69999999999999</v>
      </c>
    </row>
    <row r="949" spans="8:10">
      <c r="H949" s="51">
        <v>40133</v>
      </c>
      <c r="I949" s="96">
        <v>154</v>
      </c>
      <c r="J949" s="96">
        <v>152</v>
      </c>
    </row>
    <row r="950" spans="8:10">
      <c r="H950" s="51">
        <v>40134</v>
      </c>
      <c r="I950" s="96">
        <v>155.1</v>
      </c>
      <c r="J950" s="96">
        <v>153.30000000000001</v>
      </c>
    </row>
    <row r="951" spans="8:10">
      <c r="H951" s="51">
        <v>40135</v>
      </c>
      <c r="I951" s="96">
        <v>154.9</v>
      </c>
      <c r="J951" s="96">
        <v>153</v>
      </c>
    </row>
    <row r="952" spans="8:10">
      <c r="H952" s="51">
        <v>40136</v>
      </c>
      <c r="I952" s="96">
        <v>156.5</v>
      </c>
      <c r="J952" s="96">
        <v>154.9</v>
      </c>
    </row>
    <row r="953" spans="8:10">
      <c r="H953" s="51">
        <v>40137</v>
      </c>
      <c r="I953" s="96">
        <v>157.19999999999999</v>
      </c>
      <c r="J953" s="96">
        <v>155.80000000000001</v>
      </c>
    </row>
    <row r="954" spans="8:10">
      <c r="H954" s="51">
        <v>40140</v>
      </c>
      <c r="I954" s="96">
        <v>156.69999999999999</v>
      </c>
      <c r="J954" s="96">
        <v>155.19999999999999</v>
      </c>
    </row>
    <row r="955" spans="8:10">
      <c r="H955" s="51">
        <v>40141</v>
      </c>
      <c r="I955" s="96">
        <v>156.6</v>
      </c>
      <c r="J955" s="96">
        <v>155.1</v>
      </c>
    </row>
    <row r="956" spans="8:10">
      <c r="H956" s="51">
        <v>40142</v>
      </c>
      <c r="I956" s="96">
        <v>156.9</v>
      </c>
      <c r="J956" s="96">
        <v>155.5</v>
      </c>
    </row>
    <row r="957" spans="8:10">
      <c r="H957" s="51">
        <v>40143</v>
      </c>
      <c r="I957" s="96">
        <v>156.69999999999999</v>
      </c>
      <c r="J957" s="96">
        <v>155.4</v>
      </c>
    </row>
    <row r="958" spans="8:10">
      <c r="H958" s="51">
        <v>40144</v>
      </c>
      <c r="I958" s="96">
        <v>157.30000000000001</v>
      </c>
      <c r="J958" s="96">
        <v>155.9</v>
      </c>
    </row>
    <row r="959" spans="8:10">
      <c r="H959" s="51">
        <v>40147</v>
      </c>
      <c r="I959" s="96">
        <v>157.80000000000001</v>
      </c>
      <c r="J959" s="96">
        <v>156.5</v>
      </c>
    </row>
    <row r="960" spans="8:10">
      <c r="H960" s="51">
        <v>40148</v>
      </c>
      <c r="I960" s="96">
        <v>157.69999999999999</v>
      </c>
      <c r="J960" s="96">
        <v>156.5</v>
      </c>
    </row>
    <row r="961" spans="8:10">
      <c r="H961" s="51">
        <v>40149</v>
      </c>
      <c r="I961" s="96">
        <v>158.19999999999999</v>
      </c>
      <c r="J961" s="96">
        <v>157</v>
      </c>
    </row>
    <row r="962" spans="8:10">
      <c r="H962" s="51">
        <v>40150</v>
      </c>
      <c r="I962" s="96">
        <v>158.4</v>
      </c>
      <c r="J962" s="96">
        <v>157.30000000000001</v>
      </c>
    </row>
    <row r="963" spans="8:10">
      <c r="H963" s="51">
        <v>40151</v>
      </c>
      <c r="I963" s="96">
        <v>158.69999999999999</v>
      </c>
      <c r="J963" s="96">
        <v>157.6</v>
      </c>
    </row>
    <row r="964" spans="8:10">
      <c r="H964" s="51">
        <v>40154</v>
      </c>
      <c r="I964" s="96">
        <v>158.1</v>
      </c>
      <c r="J964" s="96">
        <v>157</v>
      </c>
    </row>
    <row r="965" spans="8:10">
      <c r="H965" s="51">
        <v>40155</v>
      </c>
      <c r="I965" s="96">
        <v>159.1</v>
      </c>
      <c r="J965" s="96">
        <v>158.30000000000001</v>
      </c>
    </row>
    <row r="966" spans="8:10">
      <c r="H966" s="51">
        <v>40156</v>
      </c>
      <c r="I966" s="96">
        <v>159.69999999999999</v>
      </c>
      <c r="J966" s="96">
        <v>158.80000000000001</v>
      </c>
    </row>
    <row r="967" spans="8:10">
      <c r="H967" s="51">
        <v>40157</v>
      </c>
      <c r="I967" s="96">
        <v>160.4</v>
      </c>
      <c r="J967" s="96">
        <v>159.69999999999999</v>
      </c>
    </row>
    <row r="968" spans="8:10">
      <c r="H968" s="51">
        <v>40158</v>
      </c>
      <c r="I968" s="96">
        <v>159.6</v>
      </c>
      <c r="J968" s="96">
        <v>158.69999999999999</v>
      </c>
    </row>
    <row r="969" spans="8:10">
      <c r="H969" s="51">
        <v>40161</v>
      </c>
      <c r="I969" s="96">
        <v>160.80000000000001</v>
      </c>
      <c r="J969" s="96">
        <v>159.9</v>
      </c>
    </row>
    <row r="970" spans="8:10">
      <c r="H970" s="51">
        <v>40162</v>
      </c>
      <c r="I970" s="96">
        <v>161.19999999999999</v>
      </c>
      <c r="J970" s="96">
        <v>160.4</v>
      </c>
    </row>
    <row r="971" spans="8:10">
      <c r="H971" s="51">
        <v>40163</v>
      </c>
      <c r="I971" s="96">
        <v>161.6</v>
      </c>
      <c r="J971" s="96">
        <v>160.9</v>
      </c>
    </row>
    <row r="972" spans="8:10">
      <c r="H972" s="51">
        <v>40164</v>
      </c>
      <c r="I972" s="96">
        <v>161.69999999999999</v>
      </c>
      <c r="J972" s="96">
        <v>160.80000000000001</v>
      </c>
    </row>
    <row r="973" spans="8:10">
      <c r="H973" s="51">
        <v>40165</v>
      </c>
      <c r="I973" s="96">
        <v>161.80000000000001</v>
      </c>
      <c r="J973" s="96">
        <v>161</v>
      </c>
    </row>
    <row r="974" spans="8:10">
      <c r="H974" s="51">
        <v>40168</v>
      </c>
      <c r="I974" s="96">
        <v>162.19999999999999</v>
      </c>
      <c r="J974" s="96">
        <v>161.6</v>
      </c>
    </row>
    <row r="975" spans="8:10">
      <c r="H975" s="51">
        <v>40169</v>
      </c>
      <c r="I975" s="96">
        <v>162.1</v>
      </c>
      <c r="J975" s="96">
        <v>161.5</v>
      </c>
    </row>
    <row r="976" spans="8:10">
      <c r="H976" s="51">
        <v>40170</v>
      </c>
      <c r="I976" s="96">
        <v>162.4</v>
      </c>
      <c r="J976" s="96">
        <v>161.80000000000001</v>
      </c>
    </row>
    <row r="977" spans="8:10">
      <c r="H977" s="51">
        <v>40171</v>
      </c>
      <c r="I977" s="96">
        <v>162.69999999999999</v>
      </c>
      <c r="J977" s="96">
        <v>162.1</v>
      </c>
    </row>
    <row r="978" spans="8:10">
      <c r="H978" s="51">
        <v>40172</v>
      </c>
      <c r="I978" s="96">
        <v>162.80000000000001</v>
      </c>
      <c r="J978" s="96">
        <v>162.30000000000001</v>
      </c>
    </row>
    <row r="979" spans="8:10">
      <c r="H979" s="51">
        <v>40175</v>
      </c>
      <c r="I979" s="96">
        <v>163.4</v>
      </c>
      <c r="J979" s="96">
        <v>163</v>
      </c>
    </row>
    <row r="980" spans="8:10">
      <c r="H980" s="51">
        <v>40176</v>
      </c>
      <c r="I980" s="96">
        <v>164</v>
      </c>
      <c r="J980" s="96">
        <v>163.6</v>
      </c>
    </row>
    <row r="981" spans="8:10">
      <c r="H981" s="51">
        <v>40177</v>
      </c>
      <c r="I981" s="96">
        <v>164</v>
      </c>
      <c r="J981" s="96">
        <v>163.6</v>
      </c>
    </row>
    <row r="982" spans="8:10">
      <c r="H982" s="51">
        <v>40178</v>
      </c>
      <c r="I982" s="96">
        <v>164.1</v>
      </c>
      <c r="J982" s="96">
        <v>163.69999999999999</v>
      </c>
    </row>
    <row r="983" spans="8:10">
      <c r="H983" s="51">
        <v>40182</v>
      </c>
      <c r="I983" s="96">
        <v>166.2</v>
      </c>
      <c r="J983" s="96">
        <v>166.1</v>
      </c>
    </row>
    <row r="984" spans="8:10">
      <c r="H984" s="51">
        <v>40183</v>
      </c>
      <c r="I984" s="96">
        <v>166.7</v>
      </c>
      <c r="J984" s="96">
        <v>166.8</v>
      </c>
    </row>
    <row r="985" spans="8:10">
      <c r="H985" s="51">
        <v>40184</v>
      </c>
      <c r="I985" s="96">
        <v>167.8</v>
      </c>
      <c r="J985" s="96">
        <v>168.2</v>
      </c>
    </row>
    <row r="986" spans="8:10">
      <c r="H986" s="51">
        <v>40185</v>
      </c>
      <c r="I986" s="96">
        <v>167.6</v>
      </c>
      <c r="J986" s="96">
        <v>167.8</v>
      </c>
    </row>
    <row r="987" spans="8:10">
      <c r="H987" s="51">
        <v>40186</v>
      </c>
      <c r="I987" s="96">
        <v>167.9</v>
      </c>
      <c r="J987" s="96">
        <v>168.1</v>
      </c>
    </row>
    <row r="988" spans="8:10">
      <c r="H988" s="51">
        <v>40189</v>
      </c>
      <c r="I988" s="96">
        <v>167.5</v>
      </c>
      <c r="J988" s="96">
        <v>167.7</v>
      </c>
    </row>
    <row r="989" spans="8:10">
      <c r="H989" s="51">
        <v>40190</v>
      </c>
      <c r="I989" s="96">
        <v>168</v>
      </c>
      <c r="J989" s="96">
        <v>168.3</v>
      </c>
    </row>
    <row r="990" spans="8:10">
      <c r="H990" s="51">
        <v>40191</v>
      </c>
      <c r="I990" s="96">
        <v>168.7</v>
      </c>
      <c r="J990" s="96">
        <v>169</v>
      </c>
    </row>
    <row r="991" spans="8:10">
      <c r="H991" s="51">
        <v>40192</v>
      </c>
      <c r="I991" s="96">
        <v>169.3</v>
      </c>
      <c r="J991" s="96">
        <v>169.6</v>
      </c>
    </row>
    <row r="992" spans="8:10">
      <c r="H992" s="51">
        <v>40193</v>
      </c>
      <c r="I992" s="96">
        <v>169.1</v>
      </c>
      <c r="J992" s="96">
        <v>169.4</v>
      </c>
    </row>
    <row r="993" spans="8:10">
      <c r="H993" s="51">
        <v>40196</v>
      </c>
      <c r="I993" s="96">
        <v>168.8</v>
      </c>
      <c r="J993" s="96">
        <v>169.1</v>
      </c>
    </row>
    <row r="994" spans="8:10">
      <c r="H994" s="51">
        <v>40197</v>
      </c>
      <c r="I994" s="96">
        <v>169.6</v>
      </c>
      <c r="J994" s="96">
        <v>170</v>
      </c>
    </row>
    <row r="995" spans="8:10">
      <c r="H995" s="51">
        <v>40198</v>
      </c>
      <c r="I995" s="96">
        <v>170.5</v>
      </c>
      <c r="J995" s="96">
        <v>171</v>
      </c>
    </row>
    <row r="996" spans="8:10">
      <c r="H996" s="51">
        <v>40199</v>
      </c>
      <c r="I996" s="96">
        <v>170.8</v>
      </c>
      <c r="J996" s="96">
        <v>171.4</v>
      </c>
    </row>
    <row r="997" spans="8:10">
      <c r="H997" s="51">
        <v>40200</v>
      </c>
      <c r="I997" s="96">
        <v>170.5</v>
      </c>
      <c r="J997" s="96">
        <v>171.1</v>
      </c>
    </row>
    <row r="998" spans="8:10">
      <c r="H998" s="51">
        <v>40203</v>
      </c>
      <c r="I998" s="96">
        <v>170.2</v>
      </c>
      <c r="J998" s="96">
        <v>170.6</v>
      </c>
    </row>
    <row r="999" spans="8:10">
      <c r="H999" s="51">
        <v>40204</v>
      </c>
      <c r="I999" s="96">
        <v>169.5</v>
      </c>
      <c r="J999" s="96">
        <v>169.9</v>
      </c>
    </row>
    <row r="1000" spans="8:10">
      <c r="H1000" s="51">
        <v>40205</v>
      </c>
      <c r="I1000" s="96">
        <v>170.3</v>
      </c>
      <c r="J1000" s="96">
        <v>170.9</v>
      </c>
    </row>
    <row r="1001" spans="8:10">
      <c r="H1001" s="51">
        <v>40206</v>
      </c>
      <c r="I1001" s="96">
        <v>169.9</v>
      </c>
      <c r="J1001" s="96">
        <v>170.3</v>
      </c>
    </row>
    <row r="1002" spans="8:10">
      <c r="H1002" s="51">
        <v>40207</v>
      </c>
      <c r="I1002" s="96">
        <v>170.2</v>
      </c>
      <c r="J1002" s="96">
        <v>170.8</v>
      </c>
    </row>
    <row r="1003" spans="8:10">
      <c r="H1003" s="51">
        <v>40210</v>
      </c>
      <c r="I1003" s="96">
        <v>169.8</v>
      </c>
      <c r="J1003" s="96">
        <v>170.2</v>
      </c>
    </row>
    <row r="1004" spans="8:10">
      <c r="H1004" s="51">
        <v>40211</v>
      </c>
      <c r="I1004" s="96">
        <v>169.9</v>
      </c>
      <c r="J1004" s="96">
        <v>170.3</v>
      </c>
    </row>
    <row r="1005" spans="8:10">
      <c r="H1005" s="51">
        <v>40212</v>
      </c>
      <c r="I1005" s="96">
        <v>168.7</v>
      </c>
      <c r="J1005" s="96">
        <v>168.9</v>
      </c>
    </row>
    <row r="1006" spans="8:10">
      <c r="H1006" s="51">
        <v>40213</v>
      </c>
      <c r="I1006" s="96">
        <v>168.8</v>
      </c>
      <c r="J1006" s="96">
        <v>168.9</v>
      </c>
    </row>
    <row r="1007" spans="8:10">
      <c r="H1007" s="51">
        <v>40214</v>
      </c>
      <c r="I1007" s="96">
        <v>168.6</v>
      </c>
      <c r="J1007" s="96">
        <v>168.8</v>
      </c>
    </row>
    <row r="1008" spans="8:10">
      <c r="H1008" s="51">
        <v>40217</v>
      </c>
      <c r="I1008" s="96">
        <v>172</v>
      </c>
      <c r="J1008" s="96">
        <v>172.8</v>
      </c>
    </row>
    <row r="1009" spans="8:10">
      <c r="H1009" s="51">
        <v>40218</v>
      </c>
      <c r="I1009" s="96">
        <v>173</v>
      </c>
      <c r="J1009" s="96">
        <v>173.9</v>
      </c>
    </row>
    <row r="1010" spans="8:10">
      <c r="H1010" s="51">
        <v>40219</v>
      </c>
      <c r="I1010" s="96">
        <v>174.1</v>
      </c>
      <c r="J1010" s="96">
        <v>175.3</v>
      </c>
    </row>
    <row r="1011" spans="8:10">
      <c r="H1011" s="51">
        <v>40220</v>
      </c>
      <c r="I1011" s="96">
        <v>175.4</v>
      </c>
      <c r="J1011" s="96">
        <v>176.8</v>
      </c>
    </row>
    <row r="1012" spans="8:10">
      <c r="H1012" s="51">
        <v>40221</v>
      </c>
      <c r="I1012" s="96">
        <v>175.5</v>
      </c>
      <c r="J1012" s="96">
        <v>176.9</v>
      </c>
    </row>
    <row r="1013" spans="8:10">
      <c r="H1013" s="51">
        <v>40231</v>
      </c>
      <c r="I1013" s="96">
        <v>174.7</v>
      </c>
      <c r="J1013" s="96">
        <v>176.1</v>
      </c>
    </row>
    <row r="1014" spans="8:10">
      <c r="H1014" s="51">
        <v>40232</v>
      </c>
      <c r="I1014" s="96">
        <v>174.1</v>
      </c>
      <c r="J1014" s="96">
        <v>175.4</v>
      </c>
    </row>
    <row r="1015" spans="8:10">
      <c r="H1015" s="51">
        <v>40233</v>
      </c>
      <c r="I1015" s="96">
        <v>173.2</v>
      </c>
      <c r="J1015" s="96">
        <v>174.3</v>
      </c>
    </row>
    <row r="1016" spans="8:10">
      <c r="H1016" s="51">
        <v>40234</v>
      </c>
      <c r="I1016" s="96">
        <v>172.4</v>
      </c>
      <c r="J1016" s="96">
        <v>173.4</v>
      </c>
    </row>
    <row r="1017" spans="8:10">
      <c r="H1017" s="51">
        <v>40235</v>
      </c>
      <c r="I1017" s="96">
        <v>171.3</v>
      </c>
      <c r="J1017" s="96">
        <v>172.1</v>
      </c>
    </row>
    <row r="1018" spans="8:10">
      <c r="H1018" s="51">
        <v>40238</v>
      </c>
      <c r="I1018" s="96">
        <v>169.6</v>
      </c>
      <c r="J1018" s="96">
        <v>170</v>
      </c>
    </row>
    <row r="1019" spans="8:10">
      <c r="H1019" s="51">
        <v>40239</v>
      </c>
      <c r="I1019" s="96">
        <v>170.3</v>
      </c>
      <c r="J1019" s="96">
        <v>170.9</v>
      </c>
    </row>
    <row r="1020" spans="8:10">
      <c r="H1020" s="51">
        <v>40240</v>
      </c>
      <c r="I1020" s="96">
        <v>169.1</v>
      </c>
      <c r="J1020" s="96">
        <v>169.4</v>
      </c>
    </row>
    <row r="1021" spans="8:10">
      <c r="H1021" s="51">
        <v>40241</v>
      </c>
      <c r="I1021" s="96">
        <v>169.7</v>
      </c>
      <c r="J1021" s="96">
        <v>170.1</v>
      </c>
    </row>
    <row r="1022" spans="8:10">
      <c r="H1022" s="51">
        <v>40242</v>
      </c>
      <c r="I1022" s="96">
        <v>170.1</v>
      </c>
      <c r="J1022" s="96">
        <v>170.5</v>
      </c>
    </row>
    <row r="1023" spans="8:10">
      <c r="H1023" s="51">
        <v>40245</v>
      </c>
      <c r="I1023" s="96">
        <v>168.6</v>
      </c>
      <c r="J1023" s="96">
        <v>168.8</v>
      </c>
    </row>
    <row r="1024" spans="8:10">
      <c r="H1024" s="51">
        <v>40246</v>
      </c>
      <c r="I1024" s="96">
        <v>169.5</v>
      </c>
      <c r="J1024" s="96">
        <v>169.8</v>
      </c>
    </row>
    <row r="1025" spans="8:10">
      <c r="H1025" s="51">
        <v>40247</v>
      </c>
      <c r="I1025" s="96">
        <v>169</v>
      </c>
      <c r="J1025" s="96">
        <v>169.2</v>
      </c>
    </row>
    <row r="1026" spans="8:10">
      <c r="H1026" s="51">
        <v>40248</v>
      </c>
      <c r="I1026" s="96">
        <v>168.8</v>
      </c>
      <c r="J1026" s="96">
        <v>168.9</v>
      </c>
    </row>
    <row r="1027" spans="8:10">
      <c r="H1027" s="51">
        <v>40249</v>
      </c>
      <c r="I1027" s="96">
        <v>168.5</v>
      </c>
      <c r="J1027" s="96">
        <v>168.7</v>
      </c>
    </row>
    <row r="1028" spans="8:10">
      <c r="H1028" s="51">
        <v>40252</v>
      </c>
      <c r="I1028" s="96">
        <v>168.8</v>
      </c>
      <c r="J1028" s="96">
        <v>169</v>
      </c>
    </row>
    <row r="1029" spans="8:10">
      <c r="H1029" s="51">
        <v>40253</v>
      </c>
      <c r="I1029" s="96">
        <v>168.8</v>
      </c>
      <c r="J1029" s="96">
        <v>169</v>
      </c>
    </row>
    <row r="1030" spans="8:10">
      <c r="H1030" s="51">
        <v>40254</v>
      </c>
      <c r="I1030" s="96">
        <v>169.1</v>
      </c>
      <c r="J1030" s="96">
        <v>169.3</v>
      </c>
    </row>
    <row r="1031" spans="8:10">
      <c r="H1031" s="51">
        <v>40255</v>
      </c>
      <c r="I1031" s="96">
        <v>168.9</v>
      </c>
      <c r="J1031" s="96">
        <v>169.1</v>
      </c>
    </row>
    <row r="1032" spans="8:10">
      <c r="H1032" s="51">
        <v>40256</v>
      </c>
      <c r="I1032" s="96">
        <v>168.5</v>
      </c>
      <c r="J1032" s="96">
        <v>168.6</v>
      </c>
    </row>
    <row r="1033" spans="8:10">
      <c r="H1033" s="51">
        <v>40259</v>
      </c>
      <c r="I1033" s="96">
        <v>167.5</v>
      </c>
      <c r="J1033" s="96">
        <v>167.4</v>
      </c>
    </row>
    <row r="1034" spans="8:10">
      <c r="H1034" s="51">
        <v>40260</v>
      </c>
      <c r="I1034" s="96">
        <v>168</v>
      </c>
      <c r="J1034" s="96">
        <v>167.9</v>
      </c>
    </row>
    <row r="1035" spans="8:10">
      <c r="H1035" s="51">
        <v>40261</v>
      </c>
      <c r="I1035" s="96">
        <v>167.7</v>
      </c>
      <c r="J1035" s="96">
        <v>167.6</v>
      </c>
    </row>
    <row r="1036" spans="8:10">
      <c r="H1036" s="51">
        <v>40262</v>
      </c>
      <c r="I1036" s="96">
        <v>167.6</v>
      </c>
      <c r="J1036" s="96">
        <v>167.6</v>
      </c>
    </row>
    <row r="1037" spans="8:10">
      <c r="H1037" s="51">
        <v>40263</v>
      </c>
      <c r="I1037" s="96">
        <v>168.1</v>
      </c>
      <c r="J1037" s="96">
        <v>168.1</v>
      </c>
    </row>
    <row r="1038" spans="8:10">
      <c r="H1038" s="51">
        <v>40266</v>
      </c>
      <c r="I1038" s="96">
        <v>168.3</v>
      </c>
      <c r="J1038" s="96">
        <v>168.2</v>
      </c>
    </row>
    <row r="1039" spans="8:10">
      <c r="H1039" s="51">
        <v>40267</v>
      </c>
      <c r="I1039" s="96">
        <v>168.1</v>
      </c>
      <c r="J1039" s="96">
        <v>168.2</v>
      </c>
    </row>
    <row r="1040" spans="8:10">
      <c r="H1040" s="51">
        <v>40268</v>
      </c>
      <c r="I1040" s="96">
        <v>168.2</v>
      </c>
      <c r="J1040" s="96">
        <v>168.2</v>
      </c>
    </row>
    <row r="1041" spans="8:10">
      <c r="H1041" s="51">
        <v>40269</v>
      </c>
      <c r="I1041" s="96">
        <v>168.2</v>
      </c>
      <c r="J1041" s="96">
        <v>168.1</v>
      </c>
    </row>
    <row r="1042" spans="8:10">
      <c r="H1042" s="51">
        <v>40270</v>
      </c>
      <c r="I1042" s="96">
        <v>168.6</v>
      </c>
      <c r="J1042" s="96">
        <v>168.6</v>
      </c>
    </row>
    <row r="1043" spans="8:10">
      <c r="H1043" s="51">
        <v>40274</v>
      </c>
      <c r="I1043" s="96">
        <v>168.4</v>
      </c>
      <c r="J1043" s="96">
        <v>168.4</v>
      </c>
    </row>
    <row r="1044" spans="8:10">
      <c r="H1044" s="51">
        <v>40275</v>
      </c>
      <c r="I1044" s="96">
        <v>167.4</v>
      </c>
      <c r="J1044" s="96">
        <v>167.1</v>
      </c>
    </row>
    <row r="1045" spans="8:10">
      <c r="H1045" s="51">
        <v>40276</v>
      </c>
      <c r="I1045" s="96">
        <v>168.1</v>
      </c>
      <c r="J1045" s="96">
        <v>168</v>
      </c>
    </row>
    <row r="1046" spans="8:10">
      <c r="H1046" s="51">
        <v>40277</v>
      </c>
      <c r="I1046" s="96">
        <v>166.5</v>
      </c>
      <c r="J1046" s="96">
        <v>166.2</v>
      </c>
    </row>
    <row r="1047" spans="8:10">
      <c r="H1047" s="51">
        <v>40280</v>
      </c>
      <c r="I1047" s="96">
        <v>166</v>
      </c>
      <c r="J1047" s="96">
        <v>165.5</v>
      </c>
    </row>
    <row r="1048" spans="8:10">
      <c r="H1048" s="51">
        <v>40281</v>
      </c>
      <c r="I1048" s="96">
        <v>166.1</v>
      </c>
      <c r="J1048" s="96">
        <v>165.6</v>
      </c>
    </row>
    <row r="1049" spans="8:10">
      <c r="H1049" s="51">
        <v>40282</v>
      </c>
      <c r="I1049" s="96">
        <v>166.6</v>
      </c>
      <c r="J1049" s="96">
        <v>166</v>
      </c>
    </row>
    <row r="1050" spans="8:10">
      <c r="H1050" s="51">
        <v>40283</v>
      </c>
      <c r="I1050" s="96">
        <v>167.3</v>
      </c>
      <c r="J1050" s="96">
        <v>166.8</v>
      </c>
    </row>
    <row r="1051" spans="8:10">
      <c r="H1051" s="51">
        <v>40284</v>
      </c>
      <c r="I1051" s="96">
        <v>167.2</v>
      </c>
      <c r="J1051" s="96">
        <v>166.8</v>
      </c>
    </row>
    <row r="1052" spans="8:10">
      <c r="H1052" s="51">
        <v>40287</v>
      </c>
      <c r="I1052" s="96">
        <v>168</v>
      </c>
      <c r="J1052" s="96">
        <v>167.8</v>
      </c>
    </row>
    <row r="1053" spans="8:10">
      <c r="H1053" s="51">
        <v>40288</v>
      </c>
      <c r="I1053" s="96">
        <v>169.4</v>
      </c>
      <c r="J1053" s="96">
        <v>169.5</v>
      </c>
    </row>
    <row r="1054" spans="8:10">
      <c r="H1054" s="51">
        <v>40289</v>
      </c>
      <c r="I1054" s="96">
        <v>169.3</v>
      </c>
      <c r="J1054" s="96">
        <v>169.4</v>
      </c>
    </row>
    <row r="1055" spans="8:10">
      <c r="H1055" s="51">
        <v>40290</v>
      </c>
      <c r="I1055" s="96">
        <v>168.4</v>
      </c>
      <c r="J1055" s="96">
        <v>168.2</v>
      </c>
    </row>
    <row r="1056" spans="8:10">
      <c r="H1056" s="51">
        <v>40291</v>
      </c>
      <c r="I1056" s="96">
        <v>168.4</v>
      </c>
      <c r="J1056" s="96">
        <v>168.3</v>
      </c>
    </row>
    <row r="1057" spans="8:10">
      <c r="H1057" s="51">
        <v>40294</v>
      </c>
      <c r="I1057" s="96">
        <v>168.2</v>
      </c>
      <c r="J1057" s="96">
        <v>168.1</v>
      </c>
    </row>
    <row r="1058" spans="8:10">
      <c r="H1058" s="51">
        <v>40295</v>
      </c>
      <c r="I1058" s="96">
        <v>169.1</v>
      </c>
      <c r="J1058" s="96">
        <v>168.9</v>
      </c>
    </row>
    <row r="1059" spans="8:10">
      <c r="H1059" s="51">
        <v>40296</v>
      </c>
      <c r="I1059" s="96">
        <v>169.1</v>
      </c>
      <c r="J1059" s="96">
        <v>169</v>
      </c>
    </row>
    <row r="1060" spans="8:10">
      <c r="H1060" s="51">
        <v>40297</v>
      </c>
      <c r="I1060" s="96">
        <v>170.6</v>
      </c>
      <c r="J1060" s="96">
        <v>170.7</v>
      </c>
    </row>
    <row r="1061" spans="8:10">
      <c r="H1061" s="51">
        <v>40298</v>
      </c>
      <c r="I1061" s="96">
        <v>169.6</v>
      </c>
      <c r="J1061" s="96">
        <v>169.5</v>
      </c>
    </row>
    <row r="1062" spans="8:10">
      <c r="H1062" s="51">
        <v>40302</v>
      </c>
      <c r="I1062" s="96">
        <v>167.9</v>
      </c>
      <c r="J1062" s="96">
        <v>167.4</v>
      </c>
    </row>
    <row r="1063" spans="8:10">
      <c r="H1063" s="51">
        <v>40303</v>
      </c>
      <c r="I1063" s="96">
        <v>167.7</v>
      </c>
      <c r="J1063" s="96">
        <v>167.3</v>
      </c>
    </row>
    <row r="1064" spans="8:10">
      <c r="H1064" s="51">
        <v>40304</v>
      </c>
      <c r="I1064" s="96">
        <v>166.8</v>
      </c>
      <c r="J1064" s="96">
        <v>166.2</v>
      </c>
    </row>
    <row r="1065" spans="8:10">
      <c r="H1065" s="51">
        <v>40305</v>
      </c>
      <c r="I1065" s="96">
        <v>165.6</v>
      </c>
      <c r="J1065" s="96">
        <v>164.7</v>
      </c>
    </row>
    <row r="1066" spans="8:10">
      <c r="H1066" s="51">
        <v>40308</v>
      </c>
      <c r="I1066" s="96">
        <v>164</v>
      </c>
      <c r="J1066" s="96">
        <v>162.80000000000001</v>
      </c>
    </row>
    <row r="1067" spans="8:10">
      <c r="H1067" s="51">
        <v>40309</v>
      </c>
      <c r="I1067" s="96">
        <v>163.19999999999999</v>
      </c>
      <c r="J1067" s="96">
        <v>161.69999999999999</v>
      </c>
    </row>
    <row r="1068" spans="8:10">
      <c r="H1068" s="51">
        <v>40310</v>
      </c>
      <c r="I1068" s="96">
        <v>163.69999999999999</v>
      </c>
      <c r="J1068" s="96">
        <v>162.4</v>
      </c>
    </row>
    <row r="1069" spans="8:10">
      <c r="H1069" s="51">
        <v>40311</v>
      </c>
      <c r="I1069" s="96">
        <v>163.4</v>
      </c>
      <c r="J1069" s="96">
        <v>162.1</v>
      </c>
    </row>
    <row r="1070" spans="8:10">
      <c r="H1070" s="51">
        <v>40312</v>
      </c>
      <c r="I1070" s="96">
        <v>164</v>
      </c>
      <c r="J1070" s="96">
        <v>162.69999999999999</v>
      </c>
    </row>
    <row r="1071" spans="8:10">
      <c r="H1071" s="51">
        <v>40315</v>
      </c>
      <c r="I1071" s="96">
        <v>160.5</v>
      </c>
      <c r="J1071" s="96">
        <v>159.30000000000001</v>
      </c>
    </row>
    <row r="1072" spans="8:10">
      <c r="H1072" s="51">
        <v>40316</v>
      </c>
      <c r="I1072" s="96">
        <v>160.5</v>
      </c>
      <c r="J1072" s="96">
        <v>159.19999999999999</v>
      </c>
    </row>
    <row r="1073" spans="8:10">
      <c r="H1073" s="51">
        <v>40317</v>
      </c>
      <c r="I1073" s="96">
        <v>160.4</v>
      </c>
      <c r="J1073" s="96">
        <v>159</v>
      </c>
    </row>
    <row r="1074" spans="8:10">
      <c r="H1074" s="51">
        <v>40318</v>
      </c>
      <c r="I1074" s="96">
        <v>159.80000000000001</v>
      </c>
      <c r="J1074" s="96">
        <v>158.4</v>
      </c>
    </row>
    <row r="1075" spans="8:10">
      <c r="H1075" s="51">
        <v>40319</v>
      </c>
      <c r="I1075" s="96">
        <v>159.9</v>
      </c>
      <c r="J1075" s="96">
        <v>158.30000000000001</v>
      </c>
    </row>
    <row r="1076" spans="8:10">
      <c r="H1076" s="51">
        <v>40322</v>
      </c>
      <c r="I1076" s="96">
        <v>159.1</v>
      </c>
      <c r="J1076" s="96">
        <v>157.5</v>
      </c>
    </row>
    <row r="1077" spans="8:10">
      <c r="H1077" s="51">
        <v>40323</v>
      </c>
      <c r="I1077" s="96">
        <v>158.19999999999999</v>
      </c>
      <c r="J1077" s="96">
        <v>156.4</v>
      </c>
    </row>
    <row r="1078" spans="8:10">
      <c r="H1078" s="51">
        <v>40324</v>
      </c>
      <c r="I1078" s="96">
        <v>158.4</v>
      </c>
      <c r="J1078" s="96">
        <v>156.69999999999999</v>
      </c>
    </row>
    <row r="1079" spans="8:10">
      <c r="H1079" s="51">
        <v>40325</v>
      </c>
      <c r="I1079" s="96">
        <v>158.80000000000001</v>
      </c>
      <c r="J1079" s="96">
        <v>157.1</v>
      </c>
    </row>
    <row r="1080" spans="8:10">
      <c r="H1080" s="51">
        <v>40326</v>
      </c>
      <c r="I1080" s="96">
        <v>159.4</v>
      </c>
      <c r="J1080" s="96">
        <v>157.9</v>
      </c>
    </row>
    <row r="1081" spans="8:10">
      <c r="H1081" s="51">
        <v>40329</v>
      </c>
      <c r="I1081" s="96">
        <v>158.6</v>
      </c>
      <c r="J1081" s="96">
        <v>156.9</v>
      </c>
    </row>
    <row r="1082" spans="8:10">
      <c r="H1082" s="51">
        <v>40330</v>
      </c>
      <c r="I1082" s="96">
        <v>158.19999999999999</v>
      </c>
      <c r="J1082" s="96">
        <v>156.5</v>
      </c>
    </row>
    <row r="1083" spans="8:10">
      <c r="H1083" s="51">
        <v>40331</v>
      </c>
      <c r="I1083" s="96">
        <v>158.30000000000001</v>
      </c>
      <c r="J1083" s="96">
        <v>156.6</v>
      </c>
    </row>
    <row r="1084" spans="8:10">
      <c r="H1084" s="51">
        <v>40332</v>
      </c>
      <c r="I1084" s="96">
        <v>158</v>
      </c>
      <c r="J1084" s="96">
        <v>156.19999999999999</v>
      </c>
    </row>
    <row r="1085" spans="8:10">
      <c r="H1085" s="51">
        <v>40333</v>
      </c>
      <c r="I1085" s="96">
        <v>157.4</v>
      </c>
      <c r="J1085" s="96">
        <v>155.4</v>
      </c>
    </row>
    <row r="1086" spans="8:10">
      <c r="H1086" s="51">
        <v>40336</v>
      </c>
      <c r="I1086" s="96">
        <v>157.80000000000001</v>
      </c>
      <c r="J1086" s="96">
        <v>155.9</v>
      </c>
    </row>
    <row r="1087" spans="8:10">
      <c r="H1087" s="51">
        <v>40337</v>
      </c>
      <c r="I1087" s="96">
        <v>157.4</v>
      </c>
      <c r="J1087" s="96">
        <v>155.5</v>
      </c>
    </row>
    <row r="1088" spans="8:10">
      <c r="H1088" s="51">
        <v>40338</v>
      </c>
      <c r="I1088" s="96">
        <v>156.80000000000001</v>
      </c>
      <c r="J1088" s="96">
        <v>154.80000000000001</v>
      </c>
    </row>
    <row r="1089" spans="8:10">
      <c r="H1089" s="51">
        <v>40339</v>
      </c>
      <c r="I1089" s="96">
        <v>156.69999999999999</v>
      </c>
      <c r="J1089" s="96">
        <v>154.69999999999999</v>
      </c>
    </row>
    <row r="1090" spans="8:10">
      <c r="H1090" s="51">
        <v>40340</v>
      </c>
      <c r="I1090" s="96">
        <v>157.19999999999999</v>
      </c>
      <c r="J1090" s="96">
        <v>155.30000000000001</v>
      </c>
    </row>
    <row r="1091" spans="8:10">
      <c r="H1091" s="51">
        <v>40341</v>
      </c>
      <c r="I1091" s="96">
        <v>157.80000000000001</v>
      </c>
      <c r="J1091" s="96">
        <v>156</v>
      </c>
    </row>
    <row r="1092" spans="8:10">
      <c r="H1092" s="51">
        <v>40342</v>
      </c>
      <c r="I1092" s="96">
        <v>157.80000000000001</v>
      </c>
      <c r="J1092" s="96">
        <v>156</v>
      </c>
    </row>
    <row r="1093" spans="8:10">
      <c r="H1093" s="51">
        <v>40344</v>
      </c>
      <c r="I1093" s="96">
        <v>157.4</v>
      </c>
      <c r="J1093" s="96">
        <v>154.80000000000001</v>
      </c>
    </row>
    <row r="1094" spans="8:10">
      <c r="H1094" s="51">
        <v>40346</v>
      </c>
      <c r="I1094" s="96">
        <v>157.80000000000001</v>
      </c>
      <c r="J1094" s="96">
        <v>155.80000000000001</v>
      </c>
    </row>
    <row r="1095" spans="8:10">
      <c r="H1095" s="51">
        <v>40347</v>
      </c>
      <c r="I1095" s="96">
        <v>157.5</v>
      </c>
      <c r="J1095" s="96">
        <v>155.6</v>
      </c>
    </row>
    <row r="1096" spans="8:10">
      <c r="H1096" s="51">
        <v>40350</v>
      </c>
      <c r="I1096" s="96">
        <v>157.9</v>
      </c>
      <c r="J1096" s="96">
        <v>155.9</v>
      </c>
    </row>
    <row r="1097" spans="8:10">
      <c r="H1097" s="51">
        <v>40351</v>
      </c>
      <c r="I1097" s="96">
        <v>157.6</v>
      </c>
      <c r="J1097" s="96">
        <v>155.30000000000001</v>
      </c>
    </row>
    <row r="1098" spans="8:10">
      <c r="H1098" s="51">
        <v>40352</v>
      </c>
      <c r="I1098" s="96">
        <v>157.6</v>
      </c>
      <c r="J1098" s="96">
        <v>155.30000000000001</v>
      </c>
    </row>
    <row r="1099" spans="8:10">
      <c r="H1099" s="51">
        <v>40353</v>
      </c>
      <c r="I1099" s="96">
        <v>158.69999999999999</v>
      </c>
      <c r="J1099" s="96">
        <v>156.6</v>
      </c>
    </row>
    <row r="1100" spans="8:10">
      <c r="H1100" s="51">
        <v>40354</v>
      </c>
      <c r="I1100" s="96">
        <v>158.30000000000001</v>
      </c>
      <c r="J1100" s="96">
        <v>156.1</v>
      </c>
    </row>
    <row r="1101" spans="8:10">
      <c r="H1101" s="51">
        <v>40357</v>
      </c>
      <c r="I1101" s="96">
        <v>158.9</v>
      </c>
      <c r="J1101" s="96">
        <v>156.80000000000001</v>
      </c>
    </row>
    <row r="1102" spans="8:10">
      <c r="H1102" s="51">
        <v>40358</v>
      </c>
      <c r="I1102" s="96">
        <v>158.30000000000001</v>
      </c>
      <c r="J1102" s="96">
        <v>156.19999999999999</v>
      </c>
    </row>
    <row r="1103" spans="8:10">
      <c r="H1103" s="51">
        <v>40359</v>
      </c>
      <c r="I1103" s="96">
        <v>158.6</v>
      </c>
      <c r="J1103" s="96">
        <v>156.4</v>
      </c>
    </row>
    <row r="1104" spans="8:10">
      <c r="H1104" s="51">
        <v>40360</v>
      </c>
      <c r="I1104" s="96">
        <v>158.9</v>
      </c>
      <c r="J1104" s="96">
        <v>156.80000000000001</v>
      </c>
    </row>
    <row r="1105" spans="8:10">
      <c r="H1105" s="51">
        <v>40361</v>
      </c>
      <c r="I1105" s="96">
        <v>158.80000000000001</v>
      </c>
      <c r="J1105" s="96">
        <v>156.69999999999999</v>
      </c>
    </row>
    <row r="1106" spans="8:10">
      <c r="H1106" s="51">
        <v>40364</v>
      </c>
      <c r="I1106" s="96">
        <v>159.1</v>
      </c>
      <c r="J1106" s="96">
        <v>157.30000000000001</v>
      </c>
    </row>
    <row r="1107" spans="8:10">
      <c r="H1107" s="51">
        <v>40365</v>
      </c>
      <c r="I1107" s="96">
        <v>159.4</v>
      </c>
      <c r="J1107" s="96">
        <v>157.6</v>
      </c>
    </row>
    <row r="1108" spans="8:10">
      <c r="H1108" s="51">
        <v>40366</v>
      </c>
      <c r="I1108" s="96">
        <v>160.1</v>
      </c>
      <c r="J1108" s="96">
        <v>158.30000000000001</v>
      </c>
    </row>
    <row r="1109" spans="8:10">
      <c r="H1109" s="51">
        <v>40367</v>
      </c>
      <c r="I1109" s="96">
        <v>160.30000000000001</v>
      </c>
      <c r="J1109" s="96">
        <v>158.5</v>
      </c>
    </row>
    <row r="1110" spans="8:10">
      <c r="H1110" s="51">
        <v>40368</v>
      </c>
      <c r="I1110" s="96">
        <v>160.5</v>
      </c>
      <c r="J1110" s="96">
        <v>158.9</v>
      </c>
    </row>
    <row r="1111" spans="8:10">
      <c r="H1111" s="51">
        <v>40371</v>
      </c>
      <c r="I1111" s="96">
        <v>162</v>
      </c>
      <c r="J1111" s="96">
        <v>160.6</v>
      </c>
    </row>
    <row r="1112" spans="8:10">
      <c r="H1112" s="51">
        <v>40372</v>
      </c>
      <c r="I1112" s="96">
        <v>162.30000000000001</v>
      </c>
      <c r="J1112" s="96">
        <v>160.80000000000001</v>
      </c>
    </row>
    <row r="1113" spans="8:10">
      <c r="H1113" s="51">
        <v>40373</v>
      </c>
      <c r="I1113" s="96">
        <v>162.69999999999999</v>
      </c>
      <c r="J1113" s="96">
        <v>161.30000000000001</v>
      </c>
    </row>
    <row r="1114" spans="8:10">
      <c r="H1114" s="51">
        <v>40374</v>
      </c>
      <c r="I1114" s="96">
        <v>163.6</v>
      </c>
      <c r="J1114" s="96">
        <v>162.5</v>
      </c>
    </row>
    <row r="1115" spans="8:10">
      <c r="H1115" s="51">
        <v>40375</v>
      </c>
      <c r="I1115" s="96">
        <v>165</v>
      </c>
      <c r="J1115" s="96">
        <v>164.1</v>
      </c>
    </row>
    <row r="1116" spans="8:10">
      <c r="H1116" s="51">
        <v>40378</v>
      </c>
      <c r="I1116" s="96">
        <v>165.6</v>
      </c>
      <c r="J1116" s="96">
        <v>164.9</v>
      </c>
    </row>
    <row r="1117" spans="8:10">
      <c r="H1117" s="51">
        <v>40379</v>
      </c>
      <c r="I1117" s="96">
        <v>167.6</v>
      </c>
      <c r="J1117" s="96">
        <v>167.1</v>
      </c>
    </row>
    <row r="1118" spans="8:10">
      <c r="H1118" s="51">
        <v>40380</v>
      </c>
      <c r="I1118" s="96">
        <v>167.7</v>
      </c>
      <c r="J1118" s="96">
        <v>167.5</v>
      </c>
    </row>
    <row r="1119" spans="8:10">
      <c r="H1119" s="51">
        <v>40381</v>
      </c>
      <c r="I1119" s="96">
        <v>169.1</v>
      </c>
      <c r="J1119" s="96">
        <v>168.7</v>
      </c>
    </row>
    <row r="1120" spans="8:10">
      <c r="H1120" s="51">
        <v>40382</v>
      </c>
      <c r="I1120" s="96">
        <v>169.6</v>
      </c>
      <c r="J1120" s="96">
        <v>169.4</v>
      </c>
    </row>
    <row r="1121" spans="8:10">
      <c r="H1121" s="51">
        <v>40385</v>
      </c>
      <c r="I1121" s="96">
        <v>171.2</v>
      </c>
      <c r="J1121" s="96">
        <v>171.7</v>
      </c>
    </row>
    <row r="1122" spans="8:10">
      <c r="H1122" s="51">
        <v>40386</v>
      </c>
      <c r="I1122" s="96">
        <v>171.5</v>
      </c>
      <c r="J1122" s="96">
        <v>171.7</v>
      </c>
    </row>
    <row r="1123" spans="8:10">
      <c r="H1123" s="51">
        <v>40387</v>
      </c>
      <c r="I1123" s="96">
        <v>170.8</v>
      </c>
      <c r="J1123" s="96">
        <v>170.9</v>
      </c>
    </row>
    <row r="1124" spans="8:10">
      <c r="H1124" s="51">
        <v>40388</v>
      </c>
      <c r="I1124" s="96">
        <v>170.4</v>
      </c>
      <c r="J1124" s="96">
        <v>170.4</v>
      </c>
    </row>
    <row r="1125" spans="8:10">
      <c r="H1125" s="51">
        <v>40389</v>
      </c>
      <c r="I1125" s="96">
        <v>169.8</v>
      </c>
      <c r="J1125" s="96">
        <v>169.7</v>
      </c>
    </row>
    <row r="1126" spans="8:10">
      <c r="H1126" s="51">
        <v>40392</v>
      </c>
      <c r="I1126" s="96">
        <v>169.8</v>
      </c>
      <c r="J1126" s="96">
        <v>169.7</v>
      </c>
    </row>
    <row r="1127" spans="8:10">
      <c r="H1127" s="51">
        <v>40393</v>
      </c>
      <c r="I1127" s="96">
        <v>171</v>
      </c>
      <c r="J1127" s="96">
        <v>171.3</v>
      </c>
    </row>
    <row r="1128" spans="8:10">
      <c r="H1128" s="51">
        <v>40394</v>
      </c>
      <c r="I1128" s="96">
        <v>170.8</v>
      </c>
      <c r="J1128" s="96">
        <v>171.2</v>
      </c>
    </row>
    <row r="1129" spans="8:10">
      <c r="H1129" s="51">
        <v>40395</v>
      </c>
      <c r="I1129" s="96">
        <v>170.5</v>
      </c>
      <c r="J1129" s="96">
        <v>170.8</v>
      </c>
    </row>
    <row r="1130" spans="8:10">
      <c r="H1130" s="51">
        <v>40396</v>
      </c>
      <c r="I1130" s="96">
        <v>171.5</v>
      </c>
      <c r="J1130" s="96">
        <v>171.9</v>
      </c>
    </row>
    <row r="1131" spans="8:10">
      <c r="H1131" s="51">
        <v>40399</v>
      </c>
      <c r="I1131" s="96">
        <v>173.3</v>
      </c>
      <c r="J1131" s="96">
        <v>174</v>
      </c>
    </row>
    <row r="1132" spans="8:10">
      <c r="H1132" s="51">
        <v>40400</v>
      </c>
      <c r="I1132" s="96">
        <v>173.2</v>
      </c>
      <c r="J1132" s="96">
        <v>173.9</v>
      </c>
    </row>
    <row r="1133" spans="8:10">
      <c r="H1133" s="51">
        <v>40401</v>
      </c>
      <c r="I1133" s="96">
        <v>172.8</v>
      </c>
      <c r="J1133" s="96">
        <v>173.4</v>
      </c>
    </row>
    <row r="1134" spans="8:10">
      <c r="H1134" s="51">
        <v>40402</v>
      </c>
      <c r="I1134" s="96">
        <v>172.5</v>
      </c>
      <c r="J1134" s="96">
        <v>173.1</v>
      </c>
    </row>
    <row r="1135" spans="8:10">
      <c r="H1135" s="51">
        <v>40403</v>
      </c>
      <c r="I1135" s="96">
        <v>170</v>
      </c>
      <c r="J1135" s="96">
        <v>170.1</v>
      </c>
    </row>
    <row r="1136" spans="8:10">
      <c r="H1136" s="51">
        <v>40406</v>
      </c>
      <c r="I1136" s="96">
        <v>172.9</v>
      </c>
      <c r="J1136" s="96">
        <v>173.5</v>
      </c>
    </row>
    <row r="1137" spans="8:10">
      <c r="H1137" s="51">
        <v>40407</v>
      </c>
      <c r="I1137" s="96">
        <v>173.9</v>
      </c>
      <c r="J1137" s="96">
        <v>174.7</v>
      </c>
    </row>
    <row r="1138" spans="8:10">
      <c r="H1138" s="51">
        <v>40408</v>
      </c>
      <c r="I1138" s="96">
        <v>174.1</v>
      </c>
      <c r="J1138" s="96">
        <v>175</v>
      </c>
    </row>
    <row r="1139" spans="8:10">
      <c r="H1139" s="51">
        <v>40409</v>
      </c>
      <c r="I1139" s="96">
        <v>173.7</v>
      </c>
      <c r="J1139" s="96">
        <v>174.4</v>
      </c>
    </row>
    <row r="1140" spans="8:10">
      <c r="H1140" s="51">
        <v>40410</v>
      </c>
      <c r="I1140" s="96">
        <v>173.8</v>
      </c>
      <c r="J1140" s="96">
        <v>174.4</v>
      </c>
    </row>
    <row r="1141" spans="8:10">
      <c r="H1141" s="51">
        <v>40413</v>
      </c>
      <c r="I1141" s="96">
        <v>174.6</v>
      </c>
      <c r="J1141" s="96">
        <v>175.5</v>
      </c>
    </row>
    <row r="1142" spans="8:10">
      <c r="H1142" s="51">
        <v>40414</v>
      </c>
      <c r="I1142" s="96">
        <v>174.2</v>
      </c>
      <c r="J1142" s="96">
        <v>174.9</v>
      </c>
    </row>
    <row r="1143" spans="8:10">
      <c r="H1143" s="51">
        <v>40415</v>
      </c>
      <c r="I1143" s="96">
        <v>174.4</v>
      </c>
      <c r="J1143" s="96">
        <v>175.1</v>
      </c>
    </row>
    <row r="1144" spans="8:10">
      <c r="H1144" s="51">
        <v>40416</v>
      </c>
      <c r="I1144" s="96">
        <v>174.4</v>
      </c>
      <c r="J1144" s="96">
        <v>175.1</v>
      </c>
    </row>
    <row r="1145" spans="8:10">
      <c r="H1145" s="51">
        <v>40417</v>
      </c>
      <c r="I1145" s="96">
        <v>173.5</v>
      </c>
      <c r="J1145" s="96">
        <v>174</v>
      </c>
    </row>
    <row r="1146" spans="8:10">
      <c r="H1146" s="51">
        <v>40420</v>
      </c>
      <c r="I1146" s="96">
        <v>174.3</v>
      </c>
      <c r="J1146" s="96">
        <v>174.8</v>
      </c>
    </row>
    <row r="1147" spans="8:10">
      <c r="H1147" s="51">
        <v>40421</v>
      </c>
      <c r="I1147" s="96">
        <v>173.3</v>
      </c>
      <c r="J1147" s="96">
        <v>173.7</v>
      </c>
    </row>
    <row r="1148" spans="8:10">
      <c r="H1148" s="51">
        <v>40422</v>
      </c>
      <c r="I1148" s="96">
        <v>172.3</v>
      </c>
      <c r="J1148" s="96">
        <v>172.5</v>
      </c>
    </row>
    <row r="1149" spans="8:10">
      <c r="H1149" s="51">
        <v>40423</v>
      </c>
      <c r="I1149" s="96">
        <v>171.9</v>
      </c>
      <c r="J1149" s="96">
        <v>172.1</v>
      </c>
    </row>
    <row r="1150" spans="8:10">
      <c r="H1150" s="51">
        <v>40424</v>
      </c>
      <c r="I1150" s="96">
        <v>171.1</v>
      </c>
      <c r="J1150" s="96">
        <v>171</v>
      </c>
    </row>
    <row r="1151" spans="8:10">
      <c r="H1151" s="51">
        <v>40427</v>
      </c>
      <c r="I1151" s="96">
        <v>170.3</v>
      </c>
      <c r="J1151" s="96">
        <v>170</v>
      </c>
    </row>
    <row r="1152" spans="8:10">
      <c r="H1152" s="51">
        <v>40428</v>
      </c>
      <c r="I1152" s="96">
        <v>170.1</v>
      </c>
      <c r="J1152" s="96">
        <v>169.7</v>
      </c>
    </row>
    <row r="1153" spans="8:10">
      <c r="H1153" s="51">
        <v>40429</v>
      </c>
      <c r="I1153" s="96">
        <v>170.1</v>
      </c>
      <c r="J1153" s="96">
        <v>169.6</v>
      </c>
    </row>
    <row r="1154" spans="8:10">
      <c r="H1154" s="51">
        <v>40430</v>
      </c>
      <c r="I1154" s="96">
        <v>168.9</v>
      </c>
      <c r="J1154" s="96">
        <v>168.2</v>
      </c>
    </row>
    <row r="1155" spans="8:10">
      <c r="H1155" s="51">
        <v>40431</v>
      </c>
      <c r="I1155" s="96">
        <v>168.5</v>
      </c>
      <c r="J1155" s="96">
        <v>167.7</v>
      </c>
    </row>
    <row r="1156" spans="8:10">
      <c r="H1156" s="51">
        <v>40434</v>
      </c>
      <c r="I1156" s="96">
        <v>170.2</v>
      </c>
      <c r="J1156" s="96">
        <v>169.9</v>
      </c>
    </row>
    <row r="1157" spans="8:10">
      <c r="H1157" s="51">
        <v>40435</v>
      </c>
      <c r="I1157" s="96">
        <v>171.3</v>
      </c>
      <c r="J1157" s="96">
        <v>171</v>
      </c>
    </row>
    <row r="1158" spans="8:10">
      <c r="H1158" s="51">
        <v>40436</v>
      </c>
      <c r="I1158" s="96">
        <v>170.3</v>
      </c>
      <c r="J1158" s="96">
        <v>169.9</v>
      </c>
    </row>
    <row r="1159" spans="8:10">
      <c r="H1159" s="51">
        <v>40437</v>
      </c>
      <c r="I1159" s="96">
        <v>170</v>
      </c>
      <c r="J1159" s="96">
        <v>169.5</v>
      </c>
    </row>
    <row r="1160" spans="8:10">
      <c r="H1160" s="51">
        <v>40438</v>
      </c>
      <c r="I1160" s="96">
        <v>170.1</v>
      </c>
      <c r="J1160" s="96">
        <v>169.6</v>
      </c>
    </row>
    <row r="1161" spans="8:10">
      <c r="H1161" s="51">
        <v>40440</v>
      </c>
      <c r="I1161" s="96">
        <v>170.6</v>
      </c>
      <c r="J1161" s="96">
        <v>170.2</v>
      </c>
    </row>
    <row r="1162" spans="8:10">
      <c r="H1162" s="51">
        <v>40441</v>
      </c>
      <c r="I1162" s="96">
        <v>170.4</v>
      </c>
      <c r="J1162" s="96">
        <v>169.8</v>
      </c>
    </row>
    <row r="1163" spans="8:10">
      <c r="H1163" s="51">
        <v>40442</v>
      </c>
      <c r="I1163" s="96">
        <v>170.5</v>
      </c>
      <c r="J1163" s="96">
        <v>170</v>
      </c>
    </row>
    <row r="1164" spans="8:10">
      <c r="H1164" s="51">
        <v>40448</v>
      </c>
      <c r="I1164" s="96">
        <v>173.3</v>
      </c>
      <c r="J1164" s="96">
        <v>173.3</v>
      </c>
    </row>
    <row r="1165" spans="8:10">
      <c r="H1165" s="51">
        <v>40449</v>
      </c>
      <c r="I1165" s="96">
        <v>173.8</v>
      </c>
      <c r="J1165" s="96">
        <v>173.8</v>
      </c>
    </row>
    <row r="1166" spans="8:10">
      <c r="H1166" s="51">
        <v>40450</v>
      </c>
      <c r="I1166" s="96">
        <v>172.9</v>
      </c>
      <c r="J1166" s="96">
        <v>172.6</v>
      </c>
    </row>
    <row r="1167" spans="8:10">
      <c r="H1167" s="51">
        <v>40451</v>
      </c>
      <c r="I1167" s="96">
        <v>172.5</v>
      </c>
      <c r="J1167" s="96">
        <v>172.3</v>
      </c>
    </row>
    <row r="1168" spans="8:10">
      <c r="H1168" s="51">
        <v>40459</v>
      </c>
      <c r="I1168" s="96">
        <v>171.7</v>
      </c>
      <c r="J1168" s="96">
        <v>171.6</v>
      </c>
    </row>
    <row r="1169" spans="8:10">
      <c r="H1169" s="51">
        <v>40462</v>
      </c>
      <c r="I1169" s="96">
        <v>171.1</v>
      </c>
      <c r="J1169" s="96">
        <v>170.9</v>
      </c>
    </row>
    <row r="1170" spans="8:10">
      <c r="H1170" s="51">
        <v>40463</v>
      </c>
      <c r="I1170" s="96">
        <v>171</v>
      </c>
      <c r="J1170" s="96">
        <v>170.7</v>
      </c>
    </row>
    <row r="1171" spans="8:10">
      <c r="H1171" s="51">
        <v>40464</v>
      </c>
      <c r="I1171" s="96">
        <v>170.2</v>
      </c>
      <c r="J1171" s="96">
        <v>169.7</v>
      </c>
    </row>
    <row r="1172" spans="8:10">
      <c r="H1172" s="51">
        <v>40465</v>
      </c>
      <c r="I1172" s="96">
        <v>171.1</v>
      </c>
      <c r="J1172" s="96">
        <v>170.4</v>
      </c>
    </row>
    <row r="1173" spans="8:10">
      <c r="H1173" s="51">
        <v>40466</v>
      </c>
      <c r="I1173" s="96">
        <v>171.1</v>
      </c>
      <c r="J1173" s="96">
        <v>170.6</v>
      </c>
    </row>
    <row r="1174" spans="8:10">
      <c r="H1174" s="51">
        <v>40469</v>
      </c>
      <c r="I1174" s="96">
        <v>170.9</v>
      </c>
      <c r="J1174" s="96">
        <v>170.3</v>
      </c>
    </row>
    <row r="1175" spans="8:10">
      <c r="H1175" s="51">
        <v>40470</v>
      </c>
      <c r="I1175" s="96">
        <v>172</v>
      </c>
      <c r="J1175" s="96">
        <v>171.5</v>
      </c>
    </row>
    <row r="1176" spans="8:10">
      <c r="H1176" s="51">
        <v>40471</v>
      </c>
      <c r="I1176" s="96">
        <v>171.8</v>
      </c>
      <c r="J1176" s="96">
        <v>171.3</v>
      </c>
    </row>
    <row r="1177" spans="8:10">
      <c r="H1177" s="51">
        <v>40472</v>
      </c>
      <c r="I1177" s="96">
        <v>171.2</v>
      </c>
      <c r="J1177" s="96">
        <v>170.5</v>
      </c>
    </row>
    <row r="1178" spans="8:10">
      <c r="H1178" s="51">
        <v>40473</v>
      </c>
      <c r="I1178" s="96">
        <v>171.6</v>
      </c>
      <c r="J1178" s="96">
        <v>170.8</v>
      </c>
    </row>
    <row r="1179" spans="8:10">
      <c r="H1179" s="51">
        <v>40476</v>
      </c>
      <c r="I1179" s="96">
        <v>171.3</v>
      </c>
      <c r="J1179" s="96">
        <v>170.4</v>
      </c>
    </row>
    <row r="1180" spans="8:10">
      <c r="H1180" s="51">
        <v>40477</v>
      </c>
      <c r="I1180" s="96">
        <v>171.6</v>
      </c>
      <c r="J1180" s="96">
        <v>170.8</v>
      </c>
    </row>
    <row r="1181" spans="8:10">
      <c r="H1181" s="51">
        <v>40478</v>
      </c>
      <c r="I1181" s="96">
        <v>171.3</v>
      </c>
      <c r="J1181" s="96">
        <v>170.5</v>
      </c>
    </row>
    <row r="1182" spans="8:10">
      <c r="H1182" s="51">
        <v>40479</v>
      </c>
      <c r="I1182" s="96">
        <v>173</v>
      </c>
      <c r="J1182" s="96">
        <v>172.4</v>
      </c>
    </row>
    <row r="1183" spans="8:10">
      <c r="H1183" s="51">
        <v>40480</v>
      </c>
      <c r="I1183" s="96">
        <v>173.4</v>
      </c>
      <c r="J1183" s="96">
        <v>172.9</v>
      </c>
    </row>
    <row r="1184" spans="8:10">
      <c r="H1184" s="51">
        <v>40483</v>
      </c>
      <c r="I1184" s="96">
        <v>174.2</v>
      </c>
      <c r="J1184" s="96">
        <v>173.9</v>
      </c>
    </row>
    <row r="1185" spans="8:10">
      <c r="H1185" s="51">
        <v>40484</v>
      </c>
      <c r="I1185" s="96">
        <v>174.5</v>
      </c>
      <c r="J1185" s="96">
        <v>174.2</v>
      </c>
    </row>
    <row r="1186" spans="8:10">
      <c r="H1186" s="51">
        <v>40485</v>
      </c>
      <c r="I1186" s="96">
        <v>175.1</v>
      </c>
      <c r="J1186" s="96">
        <v>175.1</v>
      </c>
    </row>
    <row r="1187" spans="8:10">
      <c r="H1187" s="51">
        <v>40486</v>
      </c>
      <c r="I1187" s="96">
        <v>176.2</v>
      </c>
      <c r="J1187" s="96">
        <v>176.2</v>
      </c>
    </row>
    <row r="1188" spans="8:10">
      <c r="H1188" s="51">
        <v>40487</v>
      </c>
      <c r="I1188" s="96">
        <v>176.8</v>
      </c>
      <c r="J1188" s="96">
        <v>176.9</v>
      </c>
    </row>
    <row r="1189" spans="8:10">
      <c r="H1189" s="51">
        <v>40490</v>
      </c>
      <c r="I1189" s="96">
        <v>177</v>
      </c>
      <c r="J1189" s="96">
        <v>177</v>
      </c>
    </row>
    <row r="1190" spans="8:10">
      <c r="H1190" s="51">
        <v>40491</v>
      </c>
      <c r="I1190" s="96">
        <v>176.3</v>
      </c>
      <c r="J1190" s="96">
        <v>176</v>
      </c>
    </row>
    <row r="1191" spans="8:10">
      <c r="H1191" s="51">
        <v>40492</v>
      </c>
      <c r="I1191" s="96">
        <v>175.5</v>
      </c>
      <c r="J1191" s="96">
        <v>175</v>
      </c>
    </row>
    <row r="1192" spans="8:10">
      <c r="H1192" s="51">
        <v>40493</v>
      </c>
      <c r="I1192" s="96">
        <v>176.5</v>
      </c>
      <c r="J1192" s="96">
        <v>176.2</v>
      </c>
    </row>
    <row r="1193" spans="8:10">
      <c r="H1193" s="51">
        <v>40494</v>
      </c>
      <c r="I1193" s="96">
        <v>176.2</v>
      </c>
      <c r="J1193" s="96">
        <v>175.9</v>
      </c>
    </row>
    <row r="1194" spans="8:10">
      <c r="H1194" s="51">
        <v>40497</v>
      </c>
      <c r="I1194" s="96">
        <v>176.7</v>
      </c>
      <c r="J1194" s="96">
        <v>176.3</v>
      </c>
    </row>
    <row r="1195" spans="8:10">
      <c r="H1195" s="51">
        <v>40498</v>
      </c>
      <c r="I1195" s="96">
        <v>177.2</v>
      </c>
      <c r="J1195" s="96">
        <v>176.9</v>
      </c>
    </row>
    <row r="1196" spans="8:10">
      <c r="H1196" s="51">
        <v>40499</v>
      </c>
      <c r="I1196" s="96">
        <v>176.8</v>
      </c>
      <c r="J1196" s="96">
        <v>176.5</v>
      </c>
    </row>
    <row r="1197" spans="8:10">
      <c r="H1197" s="51">
        <v>40500</v>
      </c>
      <c r="I1197" s="96">
        <v>176.4</v>
      </c>
      <c r="J1197" s="96">
        <v>176</v>
      </c>
    </row>
    <row r="1198" spans="8:10">
      <c r="H1198" s="51">
        <v>40501</v>
      </c>
      <c r="I1198" s="96">
        <v>176.7</v>
      </c>
      <c r="J1198" s="96">
        <v>176.3</v>
      </c>
    </row>
    <row r="1199" spans="8:10">
      <c r="H1199" s="51">
        <v>40504</v>
      </c>
      <c r="I1199" s="96">
        <v>176.4</v>
      </c>
      <c r="J1199" s="96">
        <v>175.7</v>
      </c>
    </row>
    <row r="1200" spans="8:10">
      <c r="H1200" s="51">
        <v>40505</v>
      </c>
      <c r="I1200" s="96">
        <v>176</v>
      </c>
      <c r="J1200" s="96">
        <v>175.2</v>
      </c>
    </row>
    <row r="1201" spans="8:10">
      <c r="H1201" s="51">
        <v>40506</v>
      </c>
      <c r="I1201" s="96">
        <v>175.7</v>
      </c>
      <c r="J1201" s="96">
        <v>174.8</v>
      </c>
    </row>
    <row r="1202" spans="8:10">
      <c r="H1202" s="51">
        <v>40507</v>
      </c>
      <c r="I1202" s="96">
        <v>175.9</v>
      </c>
      <c r="J1202" s="96">
        <v>175.1</v>
      </c>
    </row>
    <row r="1203" spans="8:10">
      <c r="H1203" s="51">
        <v>40508</v>
      </c>
      <c r="I1203" s="96">
        <v>175</v>
      </c>
      <c r="J1203" s="96">
        <v>173.7</v>
      </c>
    </row>
    <row r="1204" spans="8:10">
      <c r="H1204" s="51">
        <v>40511</v>
      </c>
      <c r="I1204" s="96">
        <v>175</v>
      </c>
      <c r="J1204" s="96">
        <v>173.8</v>
      </c>
    </row>
    <row r="1205" spans="8:10">
      <c r="H1205" s="51">
        <v>40512</v>
      </c>
      <c r="I1205" s="96">
        <v>175.8</v>
      </c>
      <c r="J1205" s="96">
        <v>174.5</v>
      </c>
    </row>
    <row r="1206" spans="8:10">
      <c r="H1206" s="51">
        <v>40513</v>
      </c>
      <c r="I1206" s="96">
        <v>175.2</v>
      </c>
      <c r="J1206" s="96">
        <v>173.9</v>
      </c>
    </row>
    <row r="1207" spans="8:10">
      <c r="H1207" s="51">
        <v>40514</v>
      </c>
      <c r="I1207" s="96">
        <v>174.2</v>
      </c>
      <c r="J1207" s="96">
        <v>172.7</v>
      </c>
    </row>
    <row r="1208" spans="8:10">
      <c r="H1208" s="51">
        <v>40515</v>
      </c>
      <c r="I1208" s="96">
        <v>173.8</v>
      </c>
      <c r="J1208" s="96">
        <v>172.2</v>
      </c>
    </row>
    <row r="1209" spans="8:10">
      <c r="H1209" s="51">
        <v>40518</v>
      </c>
      <c r="I1209" s="96">
        <v>173.2</v>
      </c>
      <c r="J1209" s="96">
        <v>171.3</v>
      </c>
    </row>
    <row r="1210" spans="8:10">
      <c r="H1210" s="51">
        <v>40519</v>
      </c>
      <c r="I1210" s="96">
        <v>173.8</v>
      </c>
      <c r="J1210" s="96">
        <v>172.2</v>
      </c>
    </row>
    <row r="1211" spans="8:10">
      <c r="H1211" s="51">
        <v>40520</v>
      </c>
      <c r="I1211" s="96">
        <v>174</v>
      </c>
      <c r="J1211" s="96">
        <v>172.1</v>
      </c>
    </row>
    <row r="1212" spans="8:10">
      <c r="H1212" s="51">
        <v>40521</v>
      </c>
      <c r="I1212" s="96">
        <v>173.8</v>
      </c>
      <c r="J1212" s="96">
        <v>172</v>
      </c>
    </row>
    <row r="1213" spans="8:10">
      <c r="H1213" s="51">
        <v>40522</v>
      </c>
      <c r="I1213" s="96">
        <v>174.3</v>
      </c>
      <c r="J1213" s="96">
        <v>172.6</v>
      </c>
    </row>
    <row r="1214" spans="8:10">
      <c r="H1214" s="51">
        <v>40525</v>
      </c>
      <c r="I1214" s="96">
        <v>174.1</v>
      </c>
      <c r="J1214" s="96">
        <v>172.2</v>
      </c>
    </row>
    <row r="1215" spans="8:10">
      <c r="H1215" s="51">
        <v>40526</v>
      </c>
      <c r="I1215" s="96">
        <v>174.4</v>
      </c>
      <c r="J1215" s="96">
        <v>172.7</v>
      </c>
    </row>
    <row r="1216" spans="8:10">
      <c r="H1216" s="51">
        <v>40527</v>
      </c>
      <c r="I1216" s="96">
        <v>175.2</v>
      </c>
      <c r="J1216" s="96">
        <v>173.6</v>
      </c>
    </row>
    <row r="1217" spans="8:10">
      <c r="H1217" s="51">
        <v>40528</v>
      </c>
      <c r="I1217" s="96">
        <v>175.5</v>
      </c>
      <c r="J1217" s="96">
        <v>174</v>
      </c>
    </row>
    <row r="1218" spans="8:10">
      <c r="H1218" s="51">
        <v>40529</v>
      </c>
      <c r="I1218" s="96">
        <v>175.7</v>
      </c>
      <c r="J1218" s="96">
        <v>174.2</v>
      </c>
    </row>
    <row r="1219" spans="8:10">
      <c r="H1219" s="51">
        <v>40532</v>
      </c>
      <c r="I1219" s="96">
        <v>174.8</v>
      </c>
      <c r="J1219" s="96">
        <v>173.1</v>
      </c>
    </row>
    <row r="1220" spans="8:10">
      <c r="H1220" s="51">
        <v>40533</v>
      </c>
      <c r="I1220" s="96">
        <v>174.8</v>
      </c>
      <c r="J1220" s="96">
        <v>173</v>
      </c>
    </row>
    <row r="1221" spans="8:10">
      <c r="H1221" s="51">
        <v>40534</v>
      </c>
      <c r="I1221" s="96">
        <v>175.9</v>
      </c>
      <c r="J1221" s="96">
        <v>174.2</v>
      </c>
    </row>
    <row r="1222" spans="8:10">
      <c r="H1222" s="51">
        <v>40535</v>
      </c>
      <c r="I1222" s="96">
        <v>175.7</v>
      </c>
      <c r="J1222" s="96">
        <v>174</v>
      </c>
    </row>
    <row r="1223" spans="8:10">
      <c r="H1223" s="51">
        <v>40536</v>
      </c>
      <c r="I1223" s="96">
        <v>175.6</v>
      </c>
      <c r="J1223" s="96">
        <v>173.8</v>
      </c>
    </row>
    <row r="1224" spans="8:10">
      <c r="H1224" s="51">
        <v>40539</v>
      </c>
      <c r="I1224" s="96">
        <v>175.8</v>
      </c>
      <c r="J1224" s="96">
        <v>174</v>
      </c>
    </row>
    <row r="1225" spans="8:10">
      <c r="H1225" s="51">
        <v>40540</v>
      </c>
      <c r="I1225" s="96">
        <v>176</v>
      </c>
      <c r="J1225" s="96">
        <v>174.3</v>
      </c>
    </row>
    <row r="1226" spans="8:10">
      <c r="H1226" s="51">
        <v>40541</v>
      </c>
      <c r="I1226" s="96">
        <v>176.9</v>
      </c>
      <c r="J1226" s="96">
        <v>175.4</v>
      </c>
    </row>
    <row r="1227" spans="8:10">
      <c r="H1227" s="51">
        <v>40542</v>
      </c>
      <c r="I1227" s="96">
        <v>176.6</v>
      </c>
      <c r="J1227" s="96">
        <v>174.9</v>
      </c>
    </row>
    <row r="1228" spans="8:10">
      <c r="H1228" s="51">
        <v>40543</v>
      </c>
      <c r="I1228" s="96">
        <v>176.1</v>
      </c>
      <c r="J1228" s="96">
        <v>174.4</v>
      </c>
    </row>
    <row r="1229" spans="8:10">
      <c r="H1229" s="51">
        <v>40546</v>
      </c>
      <c r="I1229" s="96">
        <v>178.3</v>
      </c>
      <c r="J1229" s="96">
        <v>177</v>
      </c>
    </row>
    <row r="1230" spans="8:10">
      <c r="H1230" s="51">
        <v>40547</v>
      </c>
      <c r="I1230" s="96">
        <v>179.9</v>
      </c>
      <c r="J1230" s="96">
        <v>178.8</v>
      </c>
    </row>
    <row r="1231" spans="8:10">
      <c r="H1231" s="51">
        <v>40548</v>
      </c>
      <c r="I1231" s="96">
        <v>179.1</v>
      </c>
      <c r="J1231" s="96">
        <v>177.9</v>
      </c>
    </row>
    <row r="1232" spans="8:10">
      <c r="H1232" s="51">
        <v>40549</v>
      </c>
      <c r="I1232" s="96">
        <v>180.2</v>
      </c>
      <c r="J1232" s="96">
        <v>179.1</v>
      </c>
    </row>
    <row r="1233" spans="8:10">
      <c r="H1233" s="51">
        <v>40550</v>
      </c>
      <c r="I1233" s="96">
        <v>180.1</v>
      </c>
      <c r="J1233" s="96">
        <v>179</v>
      </c>
    </row>
    <row r="1234" spans="8:10">
      <c r="H1234" s="51">
        <v>40553</v>
      </c>
      <c r="I1234" s="96">
        <v>179.9</v>
      </c>
      <c r="J1234" s="96">
        <v>178.7</v>
      </c>
    </row>
    <row r="1235" spans="8:10">
      <c r="H1235" s="51">
        <v>40554</v>
      </c>
      <c r="I1235" s="96">
        <v>180.8</v>
      </c>
      <c r="J1235" s="96">
        <v>179.9</v>
      </c>
    </row>
    <row r="1236" spans="8:10">
      <c r="H1236" s="51">
        <v>40555</v>
      </c>
      <c r="I1236" s="96">
        <v>182.4</v>
      </c>
      <c r="J1236" s="96">
        <v>181.7</v>
      </c>
    </row>
    <row r="1237" spans="8:10">
      <c r="H1237" s="51">
        <v>40556</v>
      </c>
      <c r="I1237" s="96">
        <v>182</v>
      </c>
      <c r="J1237" s="96">
        <v>181.2</v>
      </c>
    </row>
    <row r="1238" spans="8:10">
      <c r="H1238" s="51">
        <v>40557</v>
      </c>
      <c r="I1238" s="96">
        <v>182.6</v>
      </c>
      <c r="J1238" s="96">
        <v>182</v>
      </c>
    </row>
    <row r="1239" spans="8:10">
      <c r="H1239" s="51">
        <v>40560</v>
      </c>
      <c r="I1239" s="96">
        <v>184.9</v>
      </c>
      <c r="J1239" s="96">
        <v>184.6</v>
      </c>
    </row>
    <row r="1240" spans="8:10">
      <c r="H1240" s="51">
        <v>40561</v>
      </c>
      <c r="I1240" s="96">
        <v>184.3</v>
      </c>
      <c r="J1240" s="96">
        <v>183.9</v>
      </c>
    </row>
    <row r="1241" spans="8:10">
      <c r="H1241" s="51">
        <v>40562</v>
      </c>
      <c r="I1241" s="96">
        <v>186.7</v>
      </c>
      <c r="J1241" s="96">
        <v>186.8</v>
      </c>
    </row>
    <row r="1242" spans="8:10">
      <c r="H1242" s="51">
        <v>40563</v>
      </c>
      <c r="I1242" s="96">
        <v>188.2</v>
      </c>
      <c r="J1242" s="96">
        <v>188.6</v>
      </c>
    </row>
    <row r="1243" spans="8:10">
      <c r="H1243" s="51">
        <v>40564</v>
      </c>
      <c r="I1243" s="96">
        <v>189.5</v>
      </c>
      <c r="J1243" s="96">
        <v>190.3</v>
      </c>
    </row>
    <row r="1244" spans="8:10">
      <c r="H1244" s="51">
        <v>40567</v>
      </c>
      <c r="I1244" s="96">
        <v>191.2</v>
      </c>
      <c r="J1244" s="96">
        <v>192.2</v>
      </c>
    </row>
    <row r="1245" spans="8:10">
      <c r="H1245" s="51">
        <v>40568</v>
      </c>
      <c r="I1245" s="96">
        <v>190.8</v>
      </c>
      <c r="J1245" s="96">
        <v>191.7</v>
      </c>
    </row>
    <row r="1246" spans="8:10">
      <c r="H1246" s="51">
        <v>40569</v>
      </c>
      <c r="I1246" s="96">
        <v>192.2</v>
      </c>
      <c r="J1246" s="96">
        <v>193.4</v>
      </c>
    </row>
    <row r="1247" spans="8:10">
      <c r="H1247" s="51">
        <v>40570</v>
      </c>
      <c r="I1247" s="96">
        <v>193.6</v>
      </c>
      <c r="J1247" s="96">
        <v>195</v>
      </c>
    </row>
    <row r="1248" spans="8:10">
      <c r="H1248" s="51">
        <v>40571</v>
      </c>
      <c r="I1248" s="96">
        <v>194</v>
      </c>
      <c r="J1248" s="96">
        <v>195.5</v>
      </c>
    </row>
    <row r="1249" spans="8:10">
      <c r="H1249" s="51">
        <v>40573</v>
      </c>
      <c r="I1249" s="96">
        <v>194.3</v>
      </c>
      <c r="J1249" s="96">
        <v>195.8</v>
      </c>
    </row>
    <row r="1250" spans="8:10">
      <c r="H1250" s="51">
        <v>40574</v>
      </c>
      <c r="I1250" s="96">
        <v>195.5</v>
      </c>
      <c r="J1250" s="96">
        <v>197.3</v>
      </c>
    </row>
    <row r="1251" spans="8:10">
      <c r="H1251" s="51">
        <v>40575</v>
      </c>
      <c r="I1251" s="96">
        <v>195.7</v>
      </c>
      <c r="J1251" s="96">
        <v>197.4</v>
      </c>
    </row>
    <row r="1252" spans="8:10">
      <c r="H1252" s="51">
        <v>40576</v>
      </c>
      <c r="I1252" s="96">
        <v>196.5</v>
      </c>
      <c r="J1252" s="96">
        <v>198.4</v>
      </c>
    </row>
    <row r="1253" spans="8:10">
      <c r="H1253" s="51">
        <v>40577</v>
      </c>
      <c r="I1253" s="96">
        <v>195.2</v>
      </c>
      <c r="J1253" s="96">
        <v>196.9</v>
      </c>
    </row>
    <row r="1254" spans="8:10">
      <c r="H1254" s="51">
        <v>40578</v>
      </c>
      <c r="I1254" s="96">
        <v>195.7</v>
      </c>
      <c r="J1254" s="96">
        <v>197.4</v>
      </c>
    </row>
    <row r="1255" spans="8:10">
      <c r="H1255" s="51">
        <v>40581</v>
      </c>
      <c r="I1255" s="96">
        <v>191.9</v>
      </c>
      <c r="J1255" s="96">
        <v>193</v>
      </c>
    </row>
    <row r="1256" spans="8:10">
      <c r="H1256" s="51">
        <v>40582</v>
      </c>
      <c r="I1256" s="96">
        <v>192.6</v>
      </c>
      <c r="J1256" s="96">
        <v>193.7</v>
      </c>
    </row>
    <row r="1257" spans="8:10">
      <c r="H1257" s="51">
        <v>40583</v>
      </c>
      <c r="I1257" s="96">
        <v>190</v>
      </c>
      <c r="J1257" s="96">
        <v>190.6</v>
      </c>
    </row>
    <row r="1258" spans="8:10">
      <c r="H1258" s="51">
        <v>40584</v>
      </c>
      <c r="I1258" s="96">
        <v>191.3</v>
      </c>
      <c r="J1258" s="96">
        <v>191.7</v>
      </c>
    </row>
    <row r="1259" spans="8:10">
      <c r="H1259" s="51">
        <v>40585</v>
      </c>
      <c r="I1259" s="96">
        <v>190.9</v>
      </c>
      <c r="J1259" s="96">
        <v>191.3</v>
      </c>
    </row>
    <row r="1260" spans="8:10">
      <c r="H1260" s="51">
        <v>40586</v>
      </c>
      <c r="I1260" s="96">
        <v>190.8</v>
      </c>
      <c r="J1260" s="96">
        <v>191.1</v>
      </c>
    </row>
    <row r="1261" spans="8:10">
      <c r="H1261" s="51">
        <v>40588</v>
      </c>
      <c r="I1261" s="96">
        <v>189.8</v>
      </c>
      <c r="J1261" s="96">
        <v>189.9</v>
      </c>
    </row>
    <row r="1262" spans="8:10">
      <c r="H1262" s="51">
        <v>40589</v>
      </c>
      <c r="I1262" s="96">
        <v>189.7</v>
      </c>
      <c r="J1262" s="96">
        <v>189.8</v>
      </c>
    </row>
    <row r="1263" spans="8:10">
      <c r="H1263" s="51">
        <v>40590</v>
      </c>
      <c r="I1263" s="96">
        <v>188.6</v>
      </c>
      <c r="J1263" s="96">
        <v>188.5</v>
      </c>
    </row>
    <row r="1264" spans="8:10">
      <c r="H1264" s="51">
        <v>40591</v>
      </c>
      <c r="I1264" s="96">
        <v>188.6</v>
      </c>
      <c r="J1264" s="96">
        <v>188.5</v>
      </c>
    </row>
    <row r="1265" spans="8:10">
      <c r="H1265" s="51">
        <v>40592</v>
      </c>
      <c r="I1265" s="96">
        <v>188.9</v>
      </c>
      <c r="J1265" s="96">
        <v>188.9</v>
      </c>
    </row>
    <row r="1266" spans="8:10">
      <c r="H1266" s="51">
        <v>40595</v>
      </c>
      <c r="I1266" s="96">
        <v>188.4</v>
      </c>
      <c r="J1266" s="96">
        <v>188.4</v>
      </c>
    </row>
    <row r="1267" spans="8:10">
      <c r="H1267" s="51">
        <v>40596</v>
      </c>
      <c r="I1267" s="96">
        <v>188.2</v>
      </c>
      <c r="J1267" s="96">
        <v>188.1</v>
      </c>
    </row>
    <row r="1268" spans="8:10">
      <c r="H1268" s="51">
        <v>40597</v>
      </c>
      <c r="I1268" s="96">
        <v>187.7</v>
      </c>
      <c r="J1268" s="96">
        <v>187.6</v>
      </c>
    </row>
    <row r="1269" spans="8:10">
      <c r="H1269" s="51">
        <v>40598</v>
      </c>
      <c r="I1269" s="96">
        <v>187.3</v>
      </c>
      <c r="J1269" s="96">
        <v>187.2</v>
      </c>
    </row>
    <row r="1270" spans="8:10">
      <c r="H1270" s="51">
        <v>40599</v>
      </c>
      <c r="I1270" s="96">
        <v>186.6</v>
      </c>
      <c r="J1270" s="96">
        <v>186.3</v>
      </c>
    </row>
    <row r="1271" spans="8:10">
      <c r="H1271" s="51">
        <v>40602</v>
      </c>
      <c r="I1271" s="96">
        <v>186.3</v>
      </c>
      <c r="J1271" s="96">
        <v>185.9</v>
      </c>
    </row>
    <row r="1272" spans="8:10">
      <c r="H1272" s="51">
        <v>40603</v>
      </c>
      <c r="I1272" s="96">
        <v>187.2</v>
      </c>
      <c r="J1272" s="96">
        <v>187</v>
      </c>
    </row>
    <row r="1273" spans="8:10">
      <c r="H1273" s="51">
        <v>40604</v>
      </c>
      <c r="I1273" s="96">
        <v>187.5</v>
      </c>
      <c r="J1273" s="96">
        <v>187.5</v>
      </c>
    </row>
    <row r="1274" spans="8:10">
      <c r="H1274" s="51">
        <v>40605</v>
      </c>
      <c r="I1274" s="96">
        <v>188.5</v>
      </c>
      <c r="J1274" s="96">
        <v>188.6</v>
      </c>
    </row>
    <row r="1275" spans="8:10">
      <c r="H1275" s="51">
        <v>40606</v>
      </c>
      <c r="I1275" s="96">
        <v>187.1</v>
      </c>
      <c r="J1275" s="96">
        <v>186.9</v>
      </c>
    </row>
    <row r="1276" spans="8:10">
      <c r="H1276" s="51">
        <v>40609</v>
      </c>
      <c r="I1276" s="96">
        <v>186.3</v>
      </c>
      <c r="J1276" s="96">
        <v>186</v>
      </c>
    </row>
    <row r="1277" spans="8:10">
      <c r="H1277" s="51">
        <v>40610</v>
      </c>
      <c r="I1277" s="96">
        <v>187.3</v>
      </c>
      <c r="J1277" s="96">
        <v>187.2</v>
      </c>
    </row>
    <row r="1278" spans="8:10">
      <c r="H1278" s="51">
        <v>40611</v>
      </c>
      <c r="I1278" s="96">
        <v>185.6</v>
      </c>
      <c r="J1278" s="96">
        <v>185.2</v>
      </c>
    </row>
    <row r="1279" spans="8:10">
      <c r="H1279" s="51">
        <v>40612</v>
      </c>
      <c r="I1279" s="96">
        <v>185.9</v>
      </c>
      <c r="J1279" s="96">
        <v>185.5</v>
      </c>
    </row>
    <row r="1280" spans="8:10">
      <c r="H1280" s="51">
        <v>40613</v>
      </c>
      <c r="I1280" s="96">
        <v>185.8</v>
      </c>
      <c r="J1280" s="96">
        <v>185.3</v>
      </c>
    </row>
    <row r="1281" spans="8:10">
      <c r="H1281" s="51">
        <v>40616</v>
      </c>
      <c r="I1281" s="96">
        <v>185</v>
      </c>
      <c r="J1281" s="96">
        <v>184.4</v>
      </c>
    </row>
    <row r="1282" spans="8:10">
      <c r="H1282" s="51">
        <v>40617</v>
      </c>
      <c r="I1282" s="96">
        <v>184.9</v>
      </c>
      <c r="J1282" s="96">
        <v>184.2</v>
      </c>
    </row>
    <row r="1283" spans="8:10">
      <c r="H1283" s="51">
        <v>40618</v>
      </c>
      <c r="I1283" s="96">
        <v>184.1</v>
      </c>
      <c r="J1283" s="96">
        <v>183.4</v>
      </c>
    </row>
    <row r="1284" spans="8:10">
      <c r="H1284" s="51">
        <v>40619</v>
      </c>
      <c r="I1284" s="96">
        <v>184.1</v>
      </c>
      <c r="J1284" s="96">
        <v>183.2</v>
      </c>
    </row>
    <row r="1285" spans="8:10">
      <c r="H1285" s="51">
        <v>40620</v>
      </c>
      <c r="I1285" s="96">
        <v>184.1</v>
      </c>
      <c r="J1285" s="96">
        <v>183.3</v>
      </c>
    </row>
    <row r="1286" spans="8:10">
      <c r="H1286" s="51">
        <v>40623</v>
      </c>
      <c r="I1286" s="96">
        <v>184.2</v>
      </c>
      <c r="J1286" s="96">
        <v>183.2</v>
      </c>
    </row>
    <row r="1287" spans="8:10">
      <c r="H1287" s="51">
        <v>40624</v>
      </c>
      <c r="I1287" s="96">
        <v>185.2</v>
      </c>
      <c r="J1287" s="96">
        <v>184.6</v>
      </c>
    </row>
    <row r="1288" spans="8:10">
      <c r="H1288" s="51">
        <v>40625</v>
      </c>
      <c r="I1288" s="96">
        <v>185.6</v>
      </c>
      <c r="J1288" s="96">
        <v>185.2</v>
      </c>
    </row>
    <row r="1289" spans="8:10">
      <c r="H1289" s="51">
        <v>40626</v>
      </c>
      <c r="I1289" s="96">
        <v>185.3</v>
      </c>
      <c r="J1289" s="96">
        <v>184.9</v>
      </c>
    </row>
    <row r="1290" spans="8:10">
      <c r="H1290" s="51">
        <v>40627</v>
      </c>
      <c r="I1290" s="96">
        <v>185.5</v>
      </c>
      <c r="J1290" s="96">
        <v>185.1</v>
      </c>
    </row>
    <row r="1291" spans="8:10">
      <c r="H1291" s="51">
        <v>40630</v>
      </c>
      <c r="I1291" s="96">
        <v>185.6</v>
      </c>
      <c r="J1291" s="96">
        <v>184.9</v>
      </c>
    </row>
    <row r="1292" spans="8:10">
      <c r="H1292" s="51">
        <v>40631</v>
      </c>
      <c r="I1292" s="96">
        <v>185.2</v>
      </c>
      <c r="J1292" s="96">
        <v>184.5</v>
      </c>
    </row>
    <row r="1293" spans="8:10">
      <c r="H1293" s="51">
        <v>40632</v>
      </c>
      <c r="I1293" s="96">
        <v>185.5</v>
      </c>
      <c r="J1293" s="96">
        <v>184.9</v>
      </c>
    </row>
    <row r="1294" spans="8:10">
      <c r="H1294" s="51">
        <v>40633</v>
      </c>
      <c r="I1294" s="96">
        <v>185.4</v>
      </c>
      <c r="J1294" s="96">
        <v>184.6</v>
      </c>
    </row>
    <row r="1295" spans="8:10">
      <c r="H1295" s="51">
        <v>40634</v>
      </c>
      <c r="I1295" s="96">
        <v>184.9</v>
      </c>
      <c r="J1295" s="96">
        <v>184</v>
      </c>
    </row>
    <row r="1296" spans="8:10">
      <c r="H1296" s="51">
        <v>40635</v>
      </c>
      <c r="I1296" s="96">
        <v>184.9</v>
      </c>
      <c r="J1296" s="96">
        <v>184.2</v>
      </c>
    </row>
    <row r="1297" spans="8:10">
      <c r="H1297" s="51">
        <v>40639</v>
      </c>
      <c r="I1297" s="96">
        <v>184.3</v>
      </c>
      <c r="J1297" s="96">
        <v>183.3</v>
      </c>
    </row>
    <row r="1298" spans="8:10">
      <c r="H1298" s="51">
        <v>40640</v>
      </c>
      <c r="I1298" s="96">
        <v>184.4</v>
      </c>
      <c r="J1298" s="96">
        <v>183.4</v>
      </c>
    </row>
    <row r="1299" spans="8:10">
      <c r="H1299" s="51">
        <v>40641</v>
      </c>
      <c r="I1299" s="96">
        <v>183.3</v>
      </c>
      <c r="J1299" s="96">
        <v>182.3</v>
      </c>
    </row>
    <row r="1300" spans="8:10">
      <c r="H1300" s="51">
        <v>40644</v>
      </c>
      <c r="I1300" s="96">
        <v>181.8</v>
      </c>
      <c r="J1300" s="96">
        <v>180.5</v>
      </c>
    </row>
    <row r="1301" spans="8:10">
      <c r="H1301" s="51">
        <v>40645</v>
      </c>
      <c r="I1301" s="96">
        <v>181.4</v>
      </c>
      <c r="J1301" s="96">
        <v>180</v>
      </c>
    </row>
    <row r="1302" spans="8:10">
      <c r="H1302" s="51">
        <v>40646</v>
      </c>
      <c r="I1302" s="96">
        <v>181.7</v>
      </c>
      <c r="J1302" s="96">
        <v>180.3</v>
      </c>
    </row>
    <row r="1303" spans="8:10">
      <c r="H1303" s="51">
        <v>40647</v>
      </c>
      <c r="I1303" s="96">
        <v>181.8</v>
      </c>
      <c r="J1303" s="96">
        <v>180.4</v>
      </c>
    </row>
    <row r="1304" spans="8:10">
      <c r="H1304" s="51">
        <v>40648</v>
      </c>
      <c r="I1304" s="96">
        <v>180.8</v>
      </c>
      <c r="J1304" s="96">
        <v>179.2</v>
      </c>
    </row>
    <row r="1305" spans="8:10">
      <c r="H1305" s="51">
        <v>40651</v>
      </c>
      <c r="I1305" s="96">
        <v>180.9</v>
      </c>
      <c r="J1305" s="96">
        <v>179.3</v>
      </c>
    </row>
    <row r="1306" spans="8:10">
      <c r="H1306" s="51">
        <v>40652</v>
      </c>
      <c r="I1306" s="96">
        <v>181</v>
      </c>
      <c r="J1306" s="96">
        <v>179.4</v>
      </c>
    </row>
    <row r="1307" spans="8:10">
      <c r="H1307" s="51">
        <v>40653</v>
      </c>
      <c r="I1307" s="96">
        <v>180.6</v>
      </c>
      <c r="J1307" s="96">
        <v>178.9</v>
      </c>
    </row>
    <row r="1308" spans="8:10">
      <c r="H1308" s="51">
        <v>40654</v>
      </c>
      <c r="I1308" s="96">
        <v>180.9</v>
      </c>
      <c r="J1308" s="96">
        <v>179.3</v>
      </c>
    </row>
    <row r="1309" spans="8:10">
      <c r="H1309" s="51">
        <v>40655</v>
      </c>
      <c r="I1309" s="96">
        <v>180.2</v>
      </c>
      <c r="J1309" s="96">
        <v>178.5</v>
      </c>
    </row>
    <row r="1310" spans="8:10">
      <c r="H1310" s="51">
        <v>40658</v>
      </c>
      <c r="I1310" s="96">
        <v>179.7</v>
      </c>
      <c r="J1310" s="96">
        <v>177.8</v>
      </c>
    </row>
    <row r="1311" spans="8:10">
      <c r="H1311" s="51">
        <v>40659</v>
      </c>
      <c r="I1311" s="96">
        <v>179</v>
      </c>
      <c r="J1311" s="96">
        <v>177</v>
      </c>
    </row>
    <row r="1312" spans="8:10">
      <c r="H1312" s="51">
        <v>40660</v>
      </c>
      <c r="I1312" s="96">
        <v>180.8</v>
      </c>
      <c r="J1312" s="96">
        <v>179.1</v>
      </c>
    </row>
    <row r="1313" spans="8:10">
      <c r="H1313" s="51">
        <v>40661</v>
      </c>
      <c r="I1313" s="96">
        <v>180.5</v>
      </c>
      <c r="J1313" s="96">
        <v>178.8</v>
      </c>
    </row>
    <row r="1314" spans="8:10">
      <c r="H1314" s="51">
        <v>40662</v>
      </c>
      <c r="I1314" s="96">
        <v>180.3</v>
      </c>
      <c r="J1314" s="96">
        <v>178.5</v>
      </c>
    </row>
    <row r="1315" spans="8:10">
      <c r="H1315" s="51">
        <v>40666</v>
      </c>
      <c r="I1315" s="96">
        <v>180.1</v>
      </c>
      <c r="J1315" s="96">
        <v>178.3</v>
      </c>
    </row>
    <row r="1316" spans="8:10">
      <c r="H1316" s="51">
        <v>40667</v>
      </c>
      <c r="I1316" s="96">
        <v>179.1</v>
      </c>
      <c r="J1316" s="96">
        <v>177.1</v>
      </c>
    </row>
    <row r="1317" spans="8:10">
      <c r="H1317" s="51">
        <v>40668</v>
      </c>
      <c r="I1317" s="96">
        <v>179.5</v>
      </c>
      <c r="J1317" s="96">
        <v>177.6</v>
      </c>
    </row>
    <row r="1318" spans="8:10">
      <c r="H1318" s="51">
        <v>40669</v>
      </c>
      <c r="I1318" s="96">
        <v>179.6</v>
      </c>
      <c r="J1318" s="96">
        <v>177.7</v>
      </c>
    </row>
    <row r="1319" spans="8:10">
      <c r="H1319" s="51">
        <v>40672</v>
      </c>
      <c r="I1319" s="96">
        <v>178.5</v>
      </c>
      <c r="J1319" s="96">
        <v>176.3</v>
      </c>
    </row>
    <row r="1320" spans="8:10">
      <c r="H1320" s="51">
        <v>40673</v>
      </c>
      <c r="I1320" s="96">
        <v>179</v>
      </c>
      <c r="J1320" s="96">
        <v>176.9</v>
      </c>
    </row>
    <row r="1321" spans="8:10">
      <c r="H1321" s="51">
        <v>40674</v>
      </c>
      <c r="I1321" s="96">
        <v>179.4</v>
      </c>
      <c r="J1321" s="96">
        <v>177.3</v>
      </c>
    </row>
    <row r="1322" spans="8:10">
      <c r="H1322" s="51">
        <v>40675</v>
      </c>
      <c r="I1322" s="96">
        <v>177.9</v>
      </c>
      <c r="J1322" s="96">
        <v>175.6</v>
      </c>
    </row>
    <row r="1323" spans="8:10">
      <c r="H1323" s="51">
        <v>40676</v>
      </c>
      <c r="I1323" s="96">
        <v>179.6</v>
      </c>
      <c r="J1323" s="96">
        <v>177.5</v>
      </c>
    </row>
    <row r="1324" spans="8:10">
      <c r="H1324" s="51">
        <v>40679</v>
      </c>
      <c r="I1324" s="96">
        <v>180.3</v>
      </c>
      <c r="J1324" s="96">
        <v>178.4</v>
      </c>
    </row>
    <row r="1325" spans="8:10">
      <c r="H1325" s="51">
        <v>40680</v>
      </c>
      <c r="I1325" s="96">
        <v>180.9</v>
      </c>
      <c r="J1325" s="96">
        <v>179.1</v>
      </c>
    </row>
    <row r="1326" spans="8:10">
      <c r="H1326" s="51">
        <v>40681</v>
      </c>
      <c r="I1326" s="96">
        <v>181.4</v>
      </c>
      <c r="J1326" s="96">
        <v>179.8</v>
      </c>
    </row>
    <row r="1327" spans="8:10">
      <c r="H1327" s="51">
        <v>40682</v>
      </c>
      <c r="I1327" s="96">
        <v>181.9</v>
      </c>
      <c r="J1327" s="96">
        <v>180.4</v>
      </c>
    </row>
    <row r="1328" spans="8:10">
      <c r="H1328" s="51">
        <v>40683</v>
      </c>
      <c r="I1328" s="96">
        <v>181.7</v>
      </c>
      <c r="J1328" s="96">
        <v>180.1</v>
      </c>
    </row>
    <row r="1329" spans="8:10">
      <c r="H1329" s="51">
        <v>40686</v>
      </c>
      <c r="I1329" s="96">
        <v>182.7</v>
      </c>
      <c r="J1329" s="96">
        <v>181.4</v>
      </c>
    </row>
    <row r="1330" spans="8:10">
      <c r="H1330" s="51">
        <v>40687</v>
      </c>
      <c r="I1330" s="96">
        <v>184</v>
      </c>
      <c r="J1330" s="96">
        <v>182.8</v>
      </c>
    </row>
    <row r="1331" spans="8:10">
      <c r="H1331" s="51">
        <v>40688</v>
      </c>
      <c r="I1331" s="96">
        <v>184.1</v>
      </c>
      <c r="J1331" s="96">
        <v>182.9</v>
      </c>
    </row>
    <row r="1332" spans="8:10">
      <c r="H1332" s="51">
        <v>40689</v>
      </c>
      <c r="I1332" s="96">
        <v>184.9</v>
      </c>
      <c r="J1332" s="96">
        <v>183.9</v>
      </c>
    </row>
    <row r="1333" spans="8:10">
      <c r="H1333" s="51">
        <v>40690</v>
      </c>
      <c r="I1333" s="96">
        <v>185.4</v>
      </c>
      <c r="J1333" s="96">
        <v>184.5</v>
      </c>
    </row>
    <row r="1334" spans="8:10">
      <c r="H1334" s="51">
        <v>40693</v>
      </c>
      <c r="I1334" s="96">
        <v>185.8</v>
      </c>
      <c r="J1334" s="96">
        <v>184.9</v>
      </c>
    </row>
    <row r="1335" spans="8:10">
      <c r="H1335" s="51">
        <v>40694</v>
      </c>
      <c r="I1335" s="96">
        <v>186.3</v>
      </c>
      <c r="J1335" s="96">
        <v>185.5</v>
      </c>
    </row>
    <row r="1336" spans="8:10">
      <c r="H1336" s="51">
        <v>40695</v>
      </c>
      <c r="I1336" s="96">
        <v>187.2</v>
      </c>
      <c r="J1336" s="96">
        <v>186.6</v>
      </c>
    </row>
    <row r="1337" spans="8:10">
      <c r="H1337" s="51">
        <v>40696</v>
      </c>
      <c r="I1337" s="96">
        <v>186.4</v>
      </c>
      <c r="J1337" s="96">
        <v>185.7</v>
      </c>
    </row>
    <row r="1338" spans="8:10">
      <c r="H1338" s="51">
        <v>40697</v>
      </c>
      <c r="I1338" s="96">
        <v>186.5</v>
      </c>
      <c r="J1338" s="96">
        <v>185.6</v>
      </c>
    </row>
    <row r="1339" spans="8:10">
      <c r="H1339" s="51">
        <v>40700</v>
      </c>
      <c r="I1339" s="96">
        <v>186.6</v>
      </c>
      <c r="J1339" s="96">
        <v>185.9</v>
      </c>
    </row>
    <row r="1340" spans="8:10">
      <c r="H1340" s="51">
        <v>40701</v>
      </c>
      <c r="I1340" s="96">
        <v>187.5</v>
      </c>
      <c r="J1340" s="96">
        <v>186.9</v>
      </c>
    </row>
    <row r="1341" spans="8:10">
      <c r="H1341" s="51">
        <v>40702</v>
      </c>
      <c r="I1341" s="96">
        <v>186.6</v>
      </c>
      <c r="J1341" s="96">
        <v>185.8</v>
      </c>
    </row>
    <row r="1342" spans="8:10">
      <c r="H1342" s="51">
        <v>40703</v>
      </c>
      <c r="I1342" s="96">
        <v>185.9</v>
      </c>
      <c r="J1342" s="96">
        <v>185</v>
      </c>
    </row>
    <row r="1343" spans="8:10">
      <c r="H1343" s="51">
        <v>40704</v>
      </c>
      <c r="I1343" s="96">
        <v>185.5</v>
      </c>
      <c r="J1343" s="96">
        <v>184.4</v>
      </c>
    </row>
    <row r="1344" spans="8:10">
      <c r="H1344" s="51">
        <v>40707</v>
      </c>
      <c r="I1344" s="96">
        <v>186.5</v>
      </c>
      <c r="J1344" s="96">
        <v>185.7</v>
      </c>
    </row>
    <row r="1345" spans="8:10">
      <c r="H1345" s="51">
        <v>40708</v>
      </c>
      <c r="I1345" s="96">
        <v>186.8</v>
      </c>
      <c r="J1345" s="96">
        <v>186.1</v>
      </c>
    </row>
    <row r="1346" spans="8:10">
      <c r="H1346" s="51">
        <v>40709</v>
      </c>
      <c r="I1346" s="96">
        <v>187.3</v>
      </c>
      <c r="J1346" s="96">
        <v>186.7</v>
      </c>
    </row>
    <row r="1347" spans="8:10">
      <c r="H1347" s="51">
        <v>40710</v>
      </c>
      <c r="I1347" s="96">
        <v>188.3</v>
      </c>
      <c r="J1347" s="96">
        <v>187.7</v>
      </c>
    </row>
    <row r="1348" spans="8:10">
      <c r="H1348" s="51">
        <v>40711</v>
      </c>
      <c r="I1348" s="96">
        <v>188.6</v>
      </c>
      <c r="J1348" s="96">
        <v>188.2</v>
      </c>
    </row>
    <row r="1349" spans="8:10">
      <c r="H1349" s="51">
        <v>40714</v>
      </c>
      <c r="I1349" s="96">
        <v>189</v>
      </c>
      <c r="J1349" s="96">
        <v>188.7</v>
      </c>
    </row>
    <row r="1350" spans="8:10">
      <c r="H1350" s="51">
        <v>40715</v>
      </c>
      <c r="I1350" s="96">
        <v>190.3</v>
      </c>
      <c r="J1350" s="96">
        <v>190.2</v>
      </c>
    </row>
    <row r="1351" spans="8:10">
      <c r="H1351" s="51">
        <v>40716</v>
      </c>
      <c r="I1351" s="96">
        <v>190.1</v>
      </c>
      <c r="J1351" s="96">
        <v>190.1</v>
      </c>
    </row>
    <row r="1352" spans="8:10">
      <c r="H1352" s="51">
        <v>40717</v>
      </c>
      <c r="I1352" s="96">
        <v>190.4</v>
      </c>
      <c r="J1352" s="96">
        <v>190.4</v>
      </c>
    </row>
    <row r="1353" spans="8:10">
      <c r="H1353" s="51">
        <v>40718</v>
      </c>
      <c r="I1353" s="96">
        <v>191.1</v>
      </c>
      <c r="J1353" s="96">
        <v>191.3</v>
      </c>
    </row>
    <row r="1354" spans="8:10">
      <c r="H1354" s="51">
        <v>40721</v>
      </c>
      <c r="I1354" s="96">
        <v>192.2</v>
      </c>
      <c r="J1354" s="96">
        <v>192.6</v>
      </c>
    </row>
    <row r="1355" spans="8:10">
      <c r="H1355" s="51">
        <v>40722</v>
      </c>
      <c r="I1355" s="96">
        <v>194.4</v>
      </c>
      <c r="J1355" s="96">
        <v>195.3</v>
      </c>
    </row>
    <row r="1356" spans="8:10">
      <c r="H1356" s="51">
        <v>40723</v>
      </c>
      <c r="I1356" s="96">
        <v>194.1</v>
      </c>
      <c r="J1356" s="96">
        <v>194.9</v>
      </c>
    </row>
    <row r="1357" spans="8:10">
      <c r="H1357" s="51">
        <v>40724</v>
      </c>
      <c r="I1357" s="96">
        <v>194.5</v>
      </c>
      <c r="J1357" s="96">
        <v>195.5</v>
      </c>
    </row>
    <row r="1358" spans="8:10">
      <c r="H1358" s="51">
        <v>40725</v>
      </c>
      <c r="I1358" s="96">
        <v>193.9</v>
      </c>
      <c r="J1358" s="96">
        <v>194.7</v>
      </c>
    </row>
    <row r="1359" spans="8:10">
      <c r="H1359" s="51">
        <v>40728</v>
      </c>
      <c r="I1359" s="96">
        <v>194.6</v>
      </c>
      <c r="J1359" s="96">
        <v>195.5</v>
      </c>
    </row>
    <row r="1360" spans="8:10">
      <c r="H1360" s="51">
        <v>40729</v>
      </c>
      <c r="I1360" s="96">
        <v>194.9</v>
      </c>
      <c r="J1360" s="96">
        <v>195.9</v>
      </c>
    </row>
    <row r="1361" spans="8:10">
      <c r="H1361" s="51">
        <v>40730</v>
      </c>
      <c r="I1361" s="96">
        <v>195.9</v>
      </c>
      <c r="J1361" s="96">
        <v>197.1</v>
      </c>
    </row>
    <row r="1362" spans="8:10">
      <c r="H1362" s="51">
        <v>40731</v>
      </c>
      <c r="I1362" s="96">
        <v>195.4</v>
      </c>
      <c r="J1362" s="96">
        <v>196.5</v>
      </c>
    </row>
    <row r="1363" spans="8:10">
      <c r="H1363" s="51">
        <v>40732</v>
      </c>
      <c r="I1363" s="96">
        <v>195.5</v>
      </c>
      <c r="J1363" s="96">
        <v>196.5</v>
      </c>
    </row>
    <row r="1364" spans="8:10">
      <c r="H1364" s="51">
        <v>40735</v>
      </c>
      <c r="I1364" s="96">
        <v>194.8</v>
      </c>
      <c r="J1364" s="96">
        <v>195.9</v>
      </c>
    </row>
    <row r="1365" spans="8:10">
      <c r="H1365" s="51">
        <v>40736</v>
      </c>
      <c r="I1365" s="96">
        <v>194.9</v>
      </c>
      <c r="J1365" s="96">
        <v>195.9</v>
      </c>
    </row>
    <row r="1366" spans="8:10">
      <c r="H1366" s="51">
        <v>40737</v>
      </c>
      <c r="I1366" s="96">
        <v>195</v>
      </c>
      <c r="J1366" s="96">
        <v>196</v>
      </c>
    </row>
    <row r="1367" spans="8:10">
      <c r="H1367" s="51">
        <v>40738</v>
      </c>
      <c r="I1367" s="96">
        <v>195.2</v>
      </c>
      <c r="J1367" s="96">
        <v>196.3</v>
      </c>
    </row>
    <row r="1368" spans="8:10">
      <c r="H1368" s="51">
        <v>40739</v>
      </c>
      <c r="I1368" s="96">
        <v>194.3</v>
      </c>
      <c r="J1368" s="96">
        <v>195.2</v>
      </c>
    </row>
    <row r="1369" spans="8:10">
      <c r="H1369" s="51">
        <v>40742</v>
      </c>
      <c r="I1369" s="96">
        <v>193.3</v>
      </c>
      <c r="J1369" s="96">
        <v>194</v>
      </c>
    </row>
    <row r="1370" spans="8:10">
      <c r="H1370" s="51">
        <v>40743</v>
      </c>
      <c r="I1370" s="96">
        <v>193.1</v>
      </c>
      <c r="J1370" s="96">
        <v>193.9</v>
      </c>
    </row>
    <row r="1371" spans="8:10">
      <c r="H1371" s="51">
        <v>40744</v>
      </c>
      <c r="I1371" s="96">
        <v>192.6</v>
      </c>
      <c r="J1371" s="96">
        <v>193.1</v>
      </c>
    </row>
    <row r="1372" spans="8:10">
      <c r="H1372" s="51">
        <v>40745</v>
      </c>
      <c r="I1372" s="96">
        <v>192.5</v>
      </c>
      <c r="J1372" s="96">
        <v>193</v>
      </c>
    </row>
    <row r="1373" spans="8:10">
      <c r="H1373" s="51">
        <v>40746</v>
      </c>
      <c r="I1373" s="96">
        <v>192</v>
      </c>
      <c r="J1373" s="96">
        <v>192.3</v>
      </c>
    </row>
    <row r="1374" spans="8:10">
      <c r="H1374" s="51">
        <v>40749</v>
      </c>
      <c r="I1374" s="96">
        <v>191.2</v>
      </c>
      <c r="J1374" s="96">
        <v>191.3</v>
      </c>
    </row>
    <row r="1375" spans="8:10">
      <c r="H1375" s="51">
        <v>40750</v>
      </c>
      <c r="I1375" s="96">
        <v>191.1</v>
      </c>
      <c r="J1375" s="96">
        <v>191.3</v>
      </c>
    </row>
    <row r="1376" spans="8:10">
      <c r="H1376" s="51">
        <v>40751</v>
      </c>
      <c r="I1376" s="96">
        <v>191.4</v>
      </c>
      <c r="J1376" s="96">
        <v>191.6</v>
      </c>
    </row>
    <row r="1377" spans="8:10">
      <c r="H1377" s="51">
        <v>40752</v>
      </c>
      <c r="I1377" s="96">
        <v>190.5</v>
      </c>
      <c r="J1377" s="96">
        <v>190.5</v>
      </c>
    </row>
    <row r="1378" spans="8:10">
      <c r="H1378" s="51">
        <v>40753</v>
      </c>
      <c r="I1378" s="96">
        <v>190.8</v>
      </c>
      <c r="J1378" s="96">
        <v>190.9</v>
      </c>
    </row>
    <row r="1379" spans="8:10">
      <c r="H1379" s="51">
        <v>40756</v>
      </c>
      <c r="I1379" s="96">
        <v>192.4</v>
      </c>
      <c r="J1379" s="96">
        <v>192.9</v>
      </c>
    </row>
    <row r="1380" spans="8:10">
      <c r="H1380" s="51">
        <v>40757</v>
      </c>
      <c r="I1380" s="96">
        <v>192.3</v>
      </c>
      <c r="J1380" s="96">
        <v>192.6</v>
      </c>
    </row>
    <row r="1381" spans="8:10">
      <c r="H1381" s="51">
        <v>40758</v>
      </c>
      <c r="I1381" s="96">
        <v>193.8</v>
      </c>
      <c r="J1381" s="96">
        <v>194.5</v>
      </c>
    </row>
    <row r="1382" spans="8:10">
      <c r="H1382" s="51">
        <v>40759</v>
      </c>
      <c r="I1382" s="96">
        <v>193.8</v>
      </c>
      <c r="J1382" s="96">
        <v>194.5</v>
      </c>
    </row>
    <row r="1383" spans="8:10">
      <c r="H1383" s="51">
        <v>40760</v>
      </c>
      <c r="I1383" s="96">
        <v>193.5</v>
      </c>
      <c r="J1383" s="96">
        <v>194.1</v>
      </c>
    </row>
    <row r="1384" spans="8:10">
      <c r="H1384" s="51">
        <v>40763</v>
      </c>
      <c r="I1384" s="96">
        <v>194.6</v>
      </c>
      <c r="J1384" s="96">
        <v>195.5</v>
      </c>
    </row>
    <row r="1385" spans="8:10">
      <c r="H1385" s="51">
        <v>40764</v>
      </c>
      <c r="I1385" s="96">
        <v>194.2</v>
      </c>
      <c r="J1385" s="96">
        <v>194.9</v>
      </c>
    </row>
    <row r="1386" spans="8:10">
      <c r="H1386" s="51">
        <v>40765</v>
      </c>
      <c r="I1386" s="96">
        <v>193.7</v>
      </c>
      <c r="J1386" s="96">
        <v>194.3</v>
      </c>
    </row>
    <row r="1387" spans="8:10">
      <c r="H1387" s="51">
        <v>40766</v>
      </c>
      <c r="I1387" s="96">
        <v>194.1</v>
      </c>
      <c r="J1387" s="96">
        <v>194.7</v>
      </c>
    </row>
    <row r="1388" spans="8:10">
      <c r="H1388" s="51">
        <v>40767</v>
      </c>
      <c r="I1388" s="96">
        <v>193.7</v>
      </c>
      <c r="J1388" s="96">
        <v>194.3</v>
      </c>
    </row>
    <row r="1389" spans="8:10">
      <c r="H1389" s="51">
        <v>40770</v>
      </c>
      <c r="I1389" s="96">
        <v>194.7</v>
      </c>
      <c r="J1389" s="96">
        <v>195.5</v>
      </c>
    </row>
    <row r="1390" spans="8:10">
      <c r="H1390" s="51">
        <v>40771</v>
      </c>
      <c r="I1390" s="96">
        <v>194.9</v>
      </c>
      <c r="J1390" s="96">
        <v>195.6</v>
      </c>
    </row>
    <row r="1391" spans="8:10">
      <c r="H1391" s="51">
        <v>40772</v>
      </c>
      <c r="I1391" s="96">
        <v>194.6</v>
      </c>
      <c r="J1391" s="96">
        <v>195.3</v>
      </c>
    </row>
    <row r="1392" spans="8:10">
      <c r="H1392" s="51">
        <v>40773</v>
      </c>
      <c r="I1392" s="96">
        <v>194.3</v>
      </c>
      <c r="J1392" s="96">
        <v>195</v>
      </c>
    </row>
    <row r="1393" spans="8:10">
      <c r="H1393" s="51">
        <v>40774</v>
      </c>
      <c r="I1393" s="96">
        <v>195.7</v>
      </c>
      <c r="J1393" s="96">
        <v>196.8</v>
      </c>
    </row>
    <row r="1394" spans="8:10">
      <c r="H1394" s="51">
        <v>40777</v>
      </c>
      <c r="I1394" s="96">
        <v>196.2</v>
      </c>
      <c r="J1394" s="96">
        <v>197.3</v>
      </c>
    </row>
    <row r="1395" spans="8:10">
      <c r="H1395" s="51">
        <v>40778</v>
      </c>
      <c r="I1395" s="96">
        <v>197</v>
      </c>
      <c r="J1395" s="96">
        <v>198.3</v>
      </c>
    </row>
    <row r="1396" spans="8:10">
      <c r="H1396" s="51">
        <v>40779</v>
      </c>
      <c r="I1396" s="96">
        <v>198</v>
      </c>
      <c r="J1396" s="96">
        <v>199.5</v>
      </c>
    </row>
    <row r="1397" spans="8:10">
      <c r="H1397" s="51">
        <v>40780</v>
      </c>
      <c r="I1397" s="96">
        <v>198</v>
      </c>
      <c r="J1397" s="96">
        <v>199.5</v>
      </c>
    </row>
    <row r="1398" spans="8:10">
      <c r="H1398" s="51">
        <v>40781</v>
      </c>
      <c r="I1398" s="96">
        <v>198.6</v>
      </c>
      <c r="J1398" s="96">
        <v>200.2</v>
      </c>
    </row>
    <row r="1399" spans="8:10">
      <c r="H1399" s="51">
        <v>40784</v>
      </c>
      <c r="I1399" s="96">
        <v>197.3</v>
      </c>
      <c r="J1399" s="96">
        <v>198.6</v>
      </c>
    </row>
    <row r="1400" spans="8:10">
      <c r="H1400" s="51">
        <v>40785</v>
      </c>
      <c r="I1400" s="96">
        <v>196.9</v>
      </c>
      <c r="J1400" s="96">
        <v>198.1</v>
      </c>
    </row>
    <row r="1401" spans="8:10">
      <c r="H1401" s="51">
        <v>40786</v>
      </c>
      <c r="I1401" s="96">
        <v>196.8</v>
      </c>
      <c r="J1401" s="96">
        <v>198</v>
      </c>
    </row>
    <row r="1402" spans="8:10">
      <c r="H1402" s="51">
        <v>40787</v>
      </c>
      <c r="I1402" s="96">
        <v>196.5</v>
      </c>
      <c r="J1402" s="96">
        <v>197.7</v>
      </c>
    </row>
    <row r="1403" spans="8:10">
      <c r="H1403" s="51">
        <v>40788</v>
      </c>
      <c r="I1403" s="96">
        <v>197.1</v>
      </c>
      <c r="J1403" s="96">
        <v>198.4</v>
      </c>
    </row>
    <row r="1404" spans="8:10">
      <c r="H1404" s="51">
        <v>40791</v>
      </c>
      <c r="I1404" s="96">
        <v>197.4</v>
      </c>
      <c r="J1404" s="96">
        <v>198.7</v>
      </c>
    </row>
    <row r="1405" spans="8:10">
      <c r="H1405" s="51">
        <v>40792</v>
      </c>
      <c r="I1405" s="96">
        <v>198.4</v>
      </c>
      <c r="J1405" s="96">
        <v>199.9</v>
      </c>
    </row>
    <row r="1406" spans="8:10">
      <c r="H1406" s="51">
        <v>40793</v>
      </c>
      <c r="I1406" s="96">
        <v>198.5</v>
      </c>
      <c r="J1406" s="96">
        <v>200.1</v>
      </c>
    </row>
    <row r="1407" spans="8:10">
      <c r="H1407" s="51">
        <v>40794</v>
      </c>
      <c r="I1407" s="96">
        <v>199.5</v>
      </c>
      <c r="J1407" s="96">
        <v>201.3</v>
      </c>
    </row>
    <row r="1408" spans="8:10">
      <c r="H1408" s="51">
        <v>40795</v>
      </c>
      <c r="I1408" s="96">
        <v>198.9</v>
      </c>
      <c r="J1408" s="96">
        <v>200.5</v>
      </c>
    </row>
    <row r="1409" spans="8:10">
      <c r="H1409" s="51">
        <v>40798</v>
      </c>
      <c r="I1409" s="96">
        <v>198.8</v>
      </c>
      <c r="J1409" s="96">
        <v>200.4</v>
      </c>
    </row>
    <row r="1410" spans="8:10">
      <c r="H1410" s="51">
        <v>40799</v>
      </c>
      <c r="I1410" s="96">
        <v>200.1</v>
      </c>
      <c r="J1410" s="96">
        <v>202</v>
      </c>
    </row>
    <row r="1411" spans="8:10">
      <c r="H1411" s="51">
        <v>40800</v>
      </c>
      <c r="I1411" s="96">
        <v>199.5</v>
      </c>
      <c r="J1411" s="96">
        <v>201.1</v>
      </c>
    </row>
    <row r="1412" spans="8:10">
      <c r="H1412" s="51">
        <v>40801</v>
      </c>
      <c r="I1412" s="96">
        <v>198.9</v>
      </c>
      <c r="J1412" s="96">
        <v>200.4</v>
      </c>
    </row>
    <row r="1413" spans="8:10">
      <c r="H1413" s="51">
        <v>40802</v>
      </c>
      <c r="I1413" s="96">
        <v>197.8</v>
      </c>
      <c r="J1413" s="96">
        <v>199.1</v>
      </c>
    </row>
    <row r="1414" spans="8:10">
      <c r="H1414" s="51">
        <v>40805</v>
      </c>
      <c r="I1414" s="96">
        <v>197.6</v>
      </c>
      <c r="J1414" s="96">
        <v>198.7</v>
      </c>
    </row>
    <row r="1415" spans="8:10">
      <c r="H1415" s="51">
        <v>40806</v>
      </c>
      <c r="I1415" s="96">
        <v>198.6</v>
      </c>
      <c r="J1415" s="96">
        <v>200</v>
      </c>
    </row>
    <row r="1416" spans="8:10">
      <c r="H1416" s="51">
        <v>40807</v>
      </c>
      <c r="I1416" s="96">
        <v>198.7</v>
      </c>
      <c r="J1416" s="96">
        <v>200.2</v>
      </c>
    </row>
    <row r="1417" spans="8:10">
      <c r="H1417" s="51">
        <v>40808</v>
      </c>
      <c r="I1417" s="96">
        <v>200.1</v>
      </c>
      <c r="J1417" s="96">
        <v>202</v>
      </c>
    </row>
    <row r="1418" spans="8:10">
      <c r="H1418" s="51">
        <v>40809</v>
      </c>
      <c r="I1418" s="96">
        <v>199.4</v>
      </c>
      <c r="J1418" s="96">
        <v>201</v>
      </c>
    </row>
    <row r="1419" spans="8:10">
      <c r="H1419" s="51">
        <v>40812</v>
      </c>
      <c r="I1419" s="96">
        <v>199.5</v>
      </c>
      <c r="J1419" s="96">
        <v>201.3</v>
      </c>
    </row>
    <row r="1420" spans="8:10">
      <c r="H1420" s="51">
        <v>40813</v>
      </c>
      <c r="I1420" s="96">
        <v>198.6</v>
      </c>
      <c r="J1420" s="96">
        <v>200.2</v>
      </c>
    </row>
    <row r="1421" spans="8:10">
      <c r="H1421" s="51">
        <v>40814</v>
      </c>
      <c r="I1421" s="96">
        <v>197.2</v>
      </c>
      <c r="J1421" s="96">
        <v>198.4</v>
      </c>
    </row>
    <row r="1422" spans="8:10">
      <c r="H1422" s="51">
        <v>40815</v>
      </c>
      <c r="I1422" s="96">
        <v>195.9</v>
      </c>
      <c r="J1422" s="96">
        <v>197</v>
      </c>
    </row>
    <row r="1423" spans="8:10">
      <c r="H1423" s="51">
        <v>40816</v>
      </c>
      <c r="I1423" s="96">
        <v>195.6</v>
      </c>
      <c r="J1423" s="96">
        <v>196.5</v>
      </c>
    </row>
    <row r="1424" spans="8:10">
      <c r="H1424" s="51">
        <v>40819</v>
      </c>
      <c r="I1424" s="96">
        <v>195.2</v>
      </c>
      <c r="J1424" s="96">
        <v>195.8</v>
      </c>
    </row>
    <row r="1425" spans="8:10">
      <c r="H1425" s="51">
        <v>40820</v>
      </c>
      <c r="I1425" s="96">
        <v>194.7</v>
      </c>
      <c r="J1425" s="96">
        <v>195.3</v>
      </c>
    </row>
    <row r="1426" spans="8:10">
      <c r="H1426" s="51">
        <v>40821</v>
      </c>
      <c r="I1426" s="96">
        <v>195.4</v>
      </c>
      <c r="J1426" s="96">
        <v>196.1</v>
      </c>
    </row>
    <row r="1427" spans="8:10">
      <c r="H1427" s="51">
        <v>40822</v>
      </c>
      <c r="I1427" s="96">
        <v>195.5</v>
      </c>
      <c r="J1427" s="96">
        <v>196.3</v>
      </c>
    </row>
    <row r="1428" spans="8:10">
      <c r="H1428" s="51">
        <v>40823</v>
      </c>
      <c r="I1428" s="96">
        <v>195.6</v>
      </c>
      <c r="J1428" s="96">
        <v>196.4</v>
      </c>
    </row>
    <row r="1429" spans="8:10">
      <c r="H1429" s="51">
        <v>40826</v>
      </c>
      <c r="I1429" s="96">
        <v>193.9</v>
      </c>
      <c r="J1429" s="96">
        <v>194.5</v>
      </c>
    </row>
    <row r="1430" spans="8:10">
      <c r="H1430" s="51">
        <v>40827</v>
      </c>
      <c r="I1430" s="96">
        <v>192.3</v>
      </c>
      <c r="J1430" s="96">
        <v>192.4</v>
      </c>
    </row>
    <row r="1431" spans="8:10">
      <c r="H1431" s="51">
        <v>40828</v>
      </c>
      <c r="I1431" s="96">
        <v>191.3</v>
      </c>
      <c r="J1431" s="96">
        <v>191.2</v>
      </c>
    </row>
    <row r="1432" spans="8:10">
      <c r="H1432" s="51">
        <v>40829</v>
      </c>
      <c r="I1432" s="96">
        <v>191.1</v>
      </c>
      <c r="J1432" s="96">
        <v>191</v>
      </c>
    </row>
    <row r="1433" spans="8:10">
      <c r="H1433" s="51">
        <v>40830</v>
      </c>
      <c r="I1433" s="96">
        <v>190.6</v>
      </c>
      <c r="J1433" s="96">
        <v>190.5</v>
      </c>
    </row>
    <row r="1434" spans="8:10">
      <c r="H1434" s="51">
        <v>40833</v>
      </c>
      <c r="I1434" s="96">
        <v>189.8</v>
      </c>
      <c r="J1434" s="96">
        <v>189.3</v>
      </c>
    </row>
    <row r="1435" spans="8:10">
      <c r="H1435" s="51">
        <v>40834</v>
      </c>
      <c r="I1435" s="96">
        <v>188.9</v>
      </c>
      <c r="J1435" s="96">
        <v>188.2</v>
      </c>
    </row>
    <row r="1436" spans="8:10">
      <c r="H1436" s="51">
        <v>40835</v>
      </c>
      <c r="I1436" s="96">
        <v>189.3</v>
      </c>
      <c r="J1436" s="96">
        <v>188.6</v>
      </c>
    </row>
    <row r="1437" spans="8:10">
      <c r="H1437" s="51">
        <v>40836</v>
      </c>
      <c r="I1437" s="96">
        <v>189.3</v>
      </c>
      <c r="J1437" s="96">
        <v>188.7</v>
      </c>
    </row>
    <row r="1438" spans="8:10">
      <c r="H1438" s="51">
        <v>40837</v>
      </c>
      <c r="I1438" s="96">
        <v>188.7</v>
      </c>
      <c r="J1438" s="96">
        <v>188</v>
      </c>
    </row>
    <row r="1439" spans="8:10">
      <c r="H1439" s="51">
        <v>40840</v>
      </c>
      <c r="I1439" s="96">
        <v>187.1</v>
      </c>
      <c r="J1439" s="96">
        <v>186.1</v>
      </c>
    </row>
    <row r="1440" spans="8:10">
      <c r="H1440" s="51">
        <v>40841</v>
      </c>
      <c r="I1440" s="96">
        <v>186.4</v>
      </c>
      <c r="J1440" s="96">
        <v>185.3</v>
      </c>
    </row>
    <row r="1441" spans="8:10">
      <c r="H1441" s="51">
        <v>40842</v>
      </c>
      <c r="I1441" s="96">
        <v>186.2</v>
      </c>
      <c r="J1441" s="96">
        <v>185.1</v>
      </c>
    </row>
    <row r="1442" spans="8:10">
      <c r="H1442" s="51">
        <v>40843</v>
      </c>
      <c r="I1442" s="96">
        <v>186.6</v>
      </c>
      <c r="J1442" s="96">
        <v>185.5</v>
      </c>
    </row>
    <row r="1443" spans="8:10">
      <c r="H1443" s="51">
        <v>40844</v>
      </c>
      <c r="I1443" s="96">
        <v>187.1</v>
      </c>
      <c r="J1443" s="96">
        <v>186.1</v>
      </c>
    </row>
    <row r="1444" spans="8:10">
      <c r="H1444" s="51">
        <v>40847</v>
      </c>
      <c r="I1444" s="96">
        <v>186.4</v>
      </c>
      <c r="J1444" s="96">
        <v>185.2</v>
      </c>
    </row>
    <row r="1445" spans="8:10">
      <c r="H1445" s="51">
        <v>40848</v>
      </c>
      <c r="I1445" s="96">
        <v>186.1</v>
      </c>
      <c r="J1445" s="96">
        <v>185.1</v>
      </c>
    </row>
    <row r="1446" spans="8:10">
      <c r="H1446" s="51">
        <v>40849</v>
      </c>
      <c r="I1446" s="96">
        <v>185.6</v>
      </c>
      <c r="J1446" s="96">
        <v>184.3</v>
      </c>
    </row>
    <row r="1447" spans="8:10">
      <c r="H1447" s="51">
        <v>40850</v>
      </c>
      <c r="I1447" s="96">
        <v>185.1</v>
      </c>
      <c r="J1447" s="96">
        <v>183.8</v>
      </c>
    </row>
    <row r="1448" spans="8:10">
      <c r="H1448" s="51">
        <v>40851</v>
      </c>
      <c r="I1448" s="96">
        <v>184.5</v>
      </c>
      <c r="J1448" s="96">
        <v>183</v>
      </c>
    </row>
    <row r="1449" spans="8:10">
      <c r="H1449" s="51">
        <v>40854</v>
      </c>
      <c r="I1449" s="96">
        <v>184.1</v>
      </c>
      <c r="J1449" s="96">
        <v>182.4</v>
      </c>
    </row>
    <row r="1450" spans="8:10">
      <c r="H1450" s="51">
        <v>40855</v>
      </c>
      <c r="I1450" s="96">
        <v>184.6</v>
      </c>
      <c r="J1450" s="96">
        <v>183</v>
      </c>
    </row>
    <row r="1451" spans="8:10">
      <c r="H1451" s="51">
        <v>40856</v>
      </c>
      <c r="I1451" s="96">
        <v>184.4</v>
      </c>
      <c r="J1451" s="96">
        <v>182.7</v>
      </c>
    </row>
    <row r="1452" spans="8:10">
      <c r="H1452" s="51">
        <v>40857</v>
      </c>
      <c r="I1452" s="96">
        <v>184.4</v>
      </c>
      <c r="J1452" s="96">
        <v>182.8</v>
      </c>
    </row>
    <row r="1453" spans="8:10">
      <c r="H1453" s="51">
        <v>40858</v>
      </c>
      <c r="I1453" s="96">
        <v>185.1</v>
      </c>
      <c r="J1453" s="96">
        <v>183.6</v>
      </c>
    </row>
    <row r="1454" spans="8:10">
      <c r="H1454" s="51">
        <v>40861</v>
      </c>
      <c r="I1454" s="96">
        <v>184.7</v>
      </c>
      <c r="J1454" s="96">
        <v>183.1</v>
      </c>
    </row>
    <row r="1455" spans="8:10">
      <c r="H1455" s="51">
        <v>40862</v>
      </c>
      <c r="I1455" s="96">
        <v>184.6</v>
      </c>
      <c r="J1455" s="96">
        <v>183</v>
      </c>
    </row>
    <row r="1456" spans="8:10">
      <c r="H1456" s="51">
        <v>40863</v>
      </c>
      <c r="I1456" s="96">
        <v>184.2</v>
      </c>
      <c r="J1456" s="96">
        <v>182.5</v>
      </c>
    </row>
    <row r="1457" spans="8:10">
      <c r="H1457" s="51">
        <v>40864</v>
      </c>
      <c r="I1457" s="96">
        <v>184.3</v>
      </c>
      <c r="J1457" s="96">
        <v>182.6</v>
      </c>
    </row>
    <row r="1458" spans="8:10">
      <c r="H1458" s="51">
        <v>40865</v>
      </c>
      <c r="I1458" s="96">
        <v>183.9</v>
      </c>
      <c r="J1458" s="96">
        <v>182.1</v>
      </c>
    </row>
    <row r="1459" spans="8:10">
      <c r="H1459" s="51">
        <v>40868</v>
      </c>
      <c r="I1459" s="96">
        <v>183.6</v>
      </c>
      <c r="J1459" s="96">
        <v>181.9</v>
      </c>
    </row>
    <row r="1460" spans="8:10">
      <c r="H1460" s="51">
        <v>40869</v>
      </c>
      <c r="I1460" s="96">
        <v>183.6</v>
      </c>
      <c r="J1460" s="96">
        <v>181.7</v>
      </c>
    </row>
    <row r="1461" spans="8:10">
      <c r="H1461" s="51">
        <v>40870</v>
      </c>
      <c r="I1461" s="96">
        <v>184.2</v>
      </c>
      <c r="J1461" s="96">
        <v>182.4</v>
      </c>
    </row>
    <row r="1462" spans="8:10">
      <c r="H1462" s="51">
        <v>40871</v>
      </c>
      <c r="I1462" s="96">
        <v>183.9</v>
      </c>
      <c r="J1462" s="96">
        <v>182.1</v>
      </c>
    </row>
    <row r="1463" spans="8:10">
      <c r="H1463" s="51">
        <v>40872</v>
      </c>
      <c r="I1463" s="96">
        <v>184.1</v>
      </c>
      <c r="J1463" s="96">
        <v>182.5</v>
      </c>
    </row>
    <row r="1464" spans="8:10">
      <c r="H1464" s="51">
        <v>40875</v>
      </c>
      <c r="I1464" s="96">
        <v>184.3</v>
      </c>
      <c r="J1464" s="96">
        <v>182.8</v>
      </c>
    </row>
    <row r="1465" spans="8:10">
      <c r="H1465" s="51">
        <v>40876</v>
      </c>
      <c r="I1465" s="96">
        <v>184.6</v>
      </c>
      <c r="J1465" s="96">
        <v>183.1</v>
      </c>
    </row>
    <row r="1466" spans="8:10">
      <c r="H1466" s="51">
        <v>40877</v>
      </c>
      <c r="I1466" s="96">
        <v>184.2</v>
      </c>
      <c r="J1466" s="96">
        <v>182.7</v>
      </c>
    </row>
    <row r="1467" spans="8:10">
      <c r="H1467" s="51">
        <v>40878</v>
      </c>
      <c r="I1467" s="96">
        <v>185.6</v>
      </c>
      <c r="J1467" s="96">
        <v>184.4</v>
      </c>
    </row>
    <row r="1468" spans="8:10">
      <c r="H1468" s="51">
        <v>40879</v>
      </c>
      <c r="I1468" s="96">
        <v>184.7</v>
      </c>
      <c r="J1468" s="96">
        <v>183.3</v>
      </c>
    </row>
    <row r="1469" spans="8:10">
      <c r="H1469" s="51">
        <v>40882</v>
      </c>
      <c r="I1469" s="96">
        <v>185.2</v>
      </c>
      <c r="J1469" s="96">
        <v>183.9</v>
      </c>
    </row>
    <row r="1470" spans="8:10">
      <c r="H1470" s="51">
        <v>40883</v>
      </c>
      <c r="I1470" s="96">
        <v>184.5</v>
      </c>
      <c r="J1470" s="96">
        <v>183.1</v>
      </c>
    </row>
    <row r="1471" spans="8:10">
      <c r="H1471" s="51">
        <v>40884</v>
      </c>
      <c r="I1471" s="96">
        <v>186.6</v>
      </c>
      <c r="J1471" s="96">
        <v>185.6</v>
      </c>
    </row>
    <row r="1472" spans="8:10">
      <c r="H1472" s="51">
        <v>40885</v>
      </c>
      <c r="I1472" s="96">
        <v>186.6</v>
      </c>
      <c r="J1472" s="96">
        <v>185.5</v>
      </c>
    </row>
    <row r="1473" spans="8:10">
      <c r="H1473" s="51">
        <v>40886</v>
      </c>
      <c r="I1473" s="96">
        <v>186.7</v>
      </c>
      <c r="J1473" s="96">
        <v>185.6</v>
      </c>
    </row>
    <row r="1474" spans="8:10">
      <c r="H1474" s="51">
        <v>40889</v>
      </c>
      <c r="I1474" s="96">
        <v>187.3</v>
      </c>
      <c r="J1474" s="96">
        <v>186.5</v>
      </c>
    </row>
    <row r="1475" spans="8:10">
      <c r="H1475" s="51">
        <v>40890</v>
      </c>
      <c r="I1475" s="96">
        <v>188.4</v>
      </c>
      <c r="J1475" s="96">
        <v>187.9</v>
      </c>
    </row>
    <row r="1476" spans="8:10">
      <c r="H1476" s="51">
        <v>40891</v>
      </c>
      <c r="I1476" s="96">
        <v>188.8</v>
      </c>
      <c r="J1476" s="96">
        <v>188.2</v>
      </c>
    </row>
    <row r="1477" spans="8:10">
      <c r="H1477" s="51">
        <v>40892</v>
      </c>
      <c r="I1477" s="96">
        <v>189.3</v>
      </c>
      <c r="J1477" s="96">
        <v>188.9</v>
      </c>
    </row>
    <row r="1478" spans="8:10">
      <c r="H1478" s="51">
        <v>40893</v>
      </c>
      <c r="I1478" s="96">
        <v>189.9</v>
      </c>
      <c r="J1478" s="96">
        <v>189.6</v>
      </c>
    </row>
    <row r="1479" spans="8:10">
      <c r="H1479" s="51">
        <v>40896</v>
      </c>
      <c r="I1479" s="96">
        <v>190.3</v>
      </c>
      <c r="J1479" s="96">
        <v>190.1</v>
      </c>
    </row>
    <row r="1480" spans="8:10">
      <c r="H1480" s="51">
        <v>40897</v>
      </c>
      <c r="I1480" s="96">
        <v>189.8</v>
      </c>
      <c r="J1480" s="96">
        <v>189.5</v>
      </c>
    </row>
    <row r="1481" spans="8:10">
      <c r="H1481" s="51">
        <v>40898</v>
      </c>
      <c r="I1481" s="96">
        <v>190.3</v>
      </c>
      <c r="J1481" s="96">
        <v>190.1</v>
      </c>
    </row>
    <row r="1482" spans="8:10">
      <c r="H1482" s="51">
        <v>40899</v>
      </c>
      <c r="I1482" s="96">
        <v>190.3</v>
      </c>
      <c r="J1482" s="96">
        <v>190.1</v>
      </c>
    </row>
    <row r="1483" spans="8:10">
      <c r="H1483" s="51">
        <v>40900</v>
      </c>
      <c r="I1483" s="96">
        <v>191</v>
      </c>
      <c r="J1483" s="96">
        <v>191.2</v>
      </c>
    </row>
    <row r="1484" spans="8:10">
      <c r="H1484" s="51">
        <v>40903</v>
      </c>
      <c r="I1484" s="96">
        <v>190.6</v>
      </c>
      <c r="J1484" s="96">
        <v>190.7</v>
      </c>
    </row>
    <row r="1485" spans="8:10">
      <c r="H1485" s="51">
        <v>40904</v>
      </c>
      <c r="I1485" s="96">
        <v>190.7</v>
      </c>
      <c r="J1485" s="96">
        <v>190.6</v>
      </c>
    </row>
    <row r="1486" spans="8:10">
      <c r="H1486" s="51">
        <v>40905</v>
      </c>
      <c r="I1486" s="96">
        <v>190.5</v>
      </c>
      <c r="J1486" s="96">
        <v>190.6</v>
      </c>
    </row>
    <row r="1487" spans="8:10">
      <c r="H1487" s="51">
        <v>40906</v>
      </c>
      <c r="I1487" s="96">
        <v>189.9</v>
      </c>
      <c r="J1487" s="96">
        <v>189.8</v>
      </c>
    </row>
    <row r="1488" spans="8:10">
      <c r="H1488" s="51">
        <v>40907</v>
      </c>
      <c r="I1488" s="96">
        <v>190</v>
      </c>
      <c r="J1488" s="96">
        <v>190</v>
      </c>
    </row>
    <row r="1489" spans="8:10">
      <c r="H1489" s="51">
        <v>40908</v>
      </c>
      <c r="I1489" s="96">
        <v>189.9</v>
      </c>
      <c r="J1489" s="96">
        <v>189.9</v>
      </c>
    </row>
    <row r="1490" spans="8:10">
      <c r="H1490" s="51">
        <v>40912</v>
      </c>
      <c r="I1490" s="96">
        <v>192.6</v>
      </c>
      <c r="J1490" s="96">
        <v>193</v>
      </c>
    </row>
    <row r="1491" spans="8:10">
      <c r="H1491" s="51">
        <v>40913</v>
      </c>
      <c r="I1491" s="96">
        <v>193</v>
      </c>
      <c r="J1491" s="96">
        <v>193.6</v>
      </c>
    </row>
    <row r="1492" spans="8:10">
      <c r="H1492" s="51">
        <v>40914</v>
      </c>
      <c r="I1492" s="96">
        <v>192.6</v>
      </c>
      <c r="J1492" s="96">
        <v>193.1</v>
      </c>
    </row>
    <row r="1493" spans="8:10">
      <c r="H1493" s="51">
        <v>40917</v>
      </c>
      <c r="I1493" s="96">
        <v>195</v>
      </c>
      <c r="J1493" s="96">
        <v>196</v>
      </c>
    </row>
    <row r="1494" spans="8:10">
      <c r="H1494" s="51">
        <v>40918</v>
      </c>
      <c r="I1494" s="96">
        <v>193.6</v>
      </c>
      <c r="J1494" s="96">
        <v>194.3</v>
      </c>
    </row>
    <row r="1495" spans="8:10">
      <c r="H1495" s="51">
        <v>40919</v>
      </c>
      <c r="I1495" s="96">
        <v>193.4</v>
      </c>
      <c r="J1495" s="96">
        <v>194.1</v>
      </c>
    </row>
    <row r="1496" spans="8:10">
      <c r="H1496" s="51">
        <v>40920</v>
      </c>
      <c r="I1496" s="96">
        <v>194.9</v>
      </c>
      <c r="J1496" s="96">
        <v>195.7</v>
      </c>
    </row>
    <row r="1497" spans="8:10">
      <c r="H1497" s="51">
        <v>40921</v>
      </c>
      <c r="I1497" s="96">
        <v>195.4</v>
      </c>
      <c r="J1497" s="96">
        <v>196.4</v>
      </c>
    </row>
    <row r="1498" spans="8:10">
      <c r="H1498" s="51">
        <v>40924</v>
      </c>
      <c r="I1498" s="96">
        <v>197.7</v>
      </c>
      <c r="J1498" s="96">
        <v>199.2</v>
      </c>
    </row>
    <row r="1499" spans="8:10">
      <c r="H1499" s="51">
        <v>40925</v>
      </c>
      <c r="I1499" s="96">
        <v>198.4</v>
      </c>
      <c r="J1499" s="96">
        <v>200.1</v>
      </c>
    </row>
    <row r="1500" spans="8:10">
      <c r="H1500" s="51">
        <v>40926</v>
      </c>
      <c r="I1500" s="96">
        <v>200.1</v>
      </c>
      <c r="J1500" s="96">
        <v>202.1</v>
      </c>
    </row>
    <row r="1501" spans="8:10">
      <c r="H1501" s="51">
        <v>40927</v>
      </c>
      <c r="I1501" s="96">
        <v>200.7</v>
      </c>
      <c r="J1501" s="96">
        <v>202.8</v>
      </c>
    </row>
    <row r="1502" spans="8:10">
      <c r="H1502" s="51">
        <v>40928</v>
      </c>
      <c r="I1502" s="96">
        <v>202.5</v>
      </c>
      <c r="J1502" s="96">
        <v>204.9</v>
      </c>
    </row>
    <row r="1503" spans="8:10">
      <c r="H1503" s="51">
        <v>40938</v>
      </c>
      <c r="I1503" s="96">
        <v>204.7</v>
      </c>
      <c r="J1503" s="96">
        <v>207.4</v>
      </c>
    </row>
    <row r="1504" spans="8:10">
      <c r="H1504" s="51">
        <v>40939</v>
      </c>
      <c r="I1504" s="96">
        <v>203.7</v>
      </c>
      <c r="J1504" s="96">
        <v>206.2</v>
      </c>
    </row>
    <row r="1505" spans="8:10">
      <c r="H1505" s="51">
        <v>40940</v>
      </c>
      <c r="I1505" s="96">
        <v>203.9</v>
      </c>
      <c r="J1505" s="96">
        <v>206.4</v>
      </c>
    </row>
    <row r="1506" spans="8:10">
      <c r="H1506" s="51">
        <v>40941</v>
      </c>
      <c r="I1506" s="96">
        <v>204.7</v>
      </c>
      <c r="J1506" s="96">
        <v>207.5</v>
      </c>
    </row>
    <row r="1507" spans="8:10">
      <c r="H1507" s="51">
        <v>40942</v>
      </c>
      <c r="I1507" s="96">
        <v>202.9</v>
      </c>
      <c r="J1507" s="96">
        <v>205.2</v>
      </c>
    </row>
    <row r="1508" spans="8:10">
      <c r="H1508" s="51">
        <v>40945</v>
      </c>
      <c r="I1508" s="96">
        <v>200.5</v>
      </c>
      <c r="J1508" s="96">
        <v>202.4</v>
      </c>
    </row>
    <row r="1509" spans="8:10">
      <c r="H1509" s="51">
        <v>40946</v>
      </c>
      <c r="I1509" s="96">
        <v>201</v>
      </c>
      <c r="J1509" s="96">
        <v>203</v>
      </c>
    </row>
    <row r="1510" spans="8:10">
      <c r="H1510" s="51">
        <v>40947</v>
      </c>
      <c r="I1510" s="96">
        <v>200.5</v>
      </c>
      <c r="J1510" s="96">
        <v>202.5</v>
      </c>
    </row>
    <row r="1511" spans="8:10">
      <c r="H1511" s="51">
        <v>40948</v>
      </c>
      <c r="I1511" s="96">
        <v>201.1</v>
      </c>
      <c r="J1511" s="96">
        <v>203.2</v>
      </c>
    </row>
    <row r="1512" spans="8:10">
      <c r="H1512" s="51">
        <v>40949</v>
      </c>
      <c r="I1512" s="96">
        <v>200.7</v>
      </c>
      <c r="J1512" s="96">
        <v>202.7</v>
      </c>
    </row>
    <row r="1513" spans="8:10">
      <c r="H1513" s="51">
        <v>40952</v>
      </c>
      <c r="I1513" s="96">
        <v>200.3</v>
      </c>
      <c r="J1513" s="96">
        <v>202.4</v>
      </c>
    </row>
    <row r="1514" spans="8:10">
      <c r="H1514" s="51">
        <v>40953</v>
      </c>
      <c r="I1514" s="96">
        <v>201.1</v>
      </c>
      <c r="J1514" s="96">
        <v>203.3</v>
      </c>
    </row>
    <row r="1515" spans="8:10">
      <c r="H1515" s="51">
        <v>40954</v>
      </c>
      <c r="I1515" s="96">
        <v>201.3</v>
      </c>
      <c r="J1515" s="96">
        <v>203.6</v>
      </c>
    </row>
    <row r="1516" spans="8:10">
      <c r="H1516" s="51">
        <v>40955</v>
      </c>
      <c r="I1516" s="96">
        <v>201.3</v>
      </c>
      <c r="J1516" s="96">
        <v>203.5</v>
      </c>
    </row>
    <row r="1517" spans="8:10">
      <c r="H1517" s="51">
        <v>40956</v>
      </c>
      <c r="I1517" s="96">
        <v>201.3</v>
      </c>
      <c r="J1517" s="96">
        <v>203.5</v>
      </c>
    </row>
    <row r="1518" spans="8:10">
      <c r="H1518" s="51">
        <v>40959</v>
      </c>
      <c r="I1518" s="96">
        <v>201.1</v>
      </c>
      <c r="J1518" s="96">
        <v>202.9</v>
      </c>
    </row>
    <row r="1519" spans="8:10">
      <c r="H1519" s="51">
        <v>40960</v>
      </c>
      <c r="I1519" s="96">
        <v>200.8</v>
      </c>
      <c r="J1519" s="96">
        <v>202.6</v>
      </c>
    </row>
    <row r="1520" spans="8:10">
      <c r="H1520" s="51">
        <v>40961</v>
      </c>
      <c r="I1520" s="96">
        <v>200.2</v>
      </c>
      <c r="J1520" s="96">
        <v>201.9</v>
      </c>
    </row>
    <row r="1521" spans="8:10">
      <c r="H1521" s="51">
        <v>40962</v>
      </c>
      <c r="I1521" s="96">
        <v>200.4</v>
      </c>
      <c r="J1521" s="96">
        <v>202.2</v>
      </c>
    </row>
    <row r="1522" spans="8:10">
      <c r="H1522" s="51">
        <v>40963</v>
      </c>
      <c r="I1522" s="96">
        <v>201.6</v>
      </c>
      <c r="J1522" s="96">
        <v>203.4</v>
      </c>
    </row>
    <row r="1523" spans="8:10">
      <c r="H1523" s="51">
        <v>40966</v>
      </c>
      <c r="I1523" s="96">
        <v>200.9</v>
      </c>
      <c r="J1523" s="96">
        <v>202.7</v>
      </c>
    </row>
    <row r="1524" spans="8:10">
      <c r="H1524" s="51">
        <v>40967</v>
      </c>
      <c r="I1524" s="96">
        <v>201.1</v>
      </c>
      <c r="J1524" s="96">
        <v>202.8</v>
      </c>
    </row>
    <row r="1525" spans="8:10">
      <c r="H1525" s="51">
        <v>40968</v>
      </c>
      <c r="I1525" s="96">
        <v>200.5</v>
      </c>
      <c r="J1525" s="96">
        <v>202.2</v>
      </c>
    </row>
    <row r="1526" spans="8:10">
      <c r="H1526" s="51">
        <v>40969</v>
      </c>
      <c r="I1526" s="96">
        <v>200.1</v>
      </c>
      <c r="J1526" s="96">
        <v>201.6</v>
      </c>
    </row>
    <row r="1527" spans="8:10">
      <c r="H1527" s="51">
        <v>40970</v>
      </c>
      <c r="I1527" s="96">
        <v>200.6</v>
      </c>
      <c r="J1527" s="96">
        <v>202.3</v>
      </c>
    </row>
    <row r="1528" spans="8:10">
      <c r="H1528" s="51">
        <v>40973</v>
      </c>
      <c r="I1528" s="96">
        <v>201.5</v>
      </c>
      <c r="J1528" s="96">
        <v>203.7</v>
      </c>
    </row>
    <row r="1529" spans="8:10">
      <c r="H1529" s="51">
        <v>40974</v>
      </c>
      <c r="I1529" s="96">
        <v>202.9</v>
      </c>
      <c r="J1529" s="96">
        <v>205.4</v>
      </c>
    </row>
    <row r="1530" spans="8:10">
      <c r="H1530" s="51">
        <v>40975</v>
      </c>
      <c r="I1530" s="96">
        <v>203.2</v>
      </c>
      <c r="J1530" s="96">
        <v>205.6</v>
      </c>
    </row>
    <row r="1531" spans="8:10">
      <c r="H1531" s="51">
        <v>40976</v>
      </c>
      <c r="I1531" s="96">
        <v>204.3</v>
      </c>
      <c r="J1531" s="96">
        <v>206.9</v>
      </c>
    </row>
    <row r="1532" spans="8:10">
      <c r="H1532" s="51">
        <v>40977</v>
      </c>
      <c r="I1532" s="96">
        <v>203.3</v>
      </c>
      <c r="J1532" s="96">
        <v>205.7</v>
      </c>
    </row>
    <row r="1533" spans="8:10">
      <c r="H1533" s="51">
        <v>40980</v>
      </c>
      <c r="I1533" s="96">
        <v>204.9</v>
      </c>
      <c r="J1533" s="96">
        <v>207.6</v>
      </c>
    </row>
    <row r="1534" spans="8:10">
      <c r="H1534" s="51">
        <v>40981</v>
      </c>
      <c r="I1534" s="96">
        <v>204.4</v>
      </c>
      <c r="J1534" s="96">
        <v>207.2</v>
      </c>
    </row>
    <row r="1535" spans="8:10">
      <c r="H1535" s="51">
        <v>40982</v>
      </c>
      <c r="I1535" s="96">
        <v>205.3</v>
      </c>
      <c r="J1535" s="96">
        <v>208</v>
      </c>
    </row>
    <row r="1536" spans="8:10">
      <c r="H1536" s="51">
        <v>40983</v>
      </c>
      <c r="I1536" s="96">
        <v>205.9</v>
      </c>
      <c r="J1536" s="96">
        <v>208.7</v>
      </c>
    </row>
    <row r="1537" spans="8:10">
      <c r="H1537" s="51">
        <v>40984</v>
      </c>
      <c r="I1537" s="96">
        <v>205.8</v>
      </c>
      <c r="J1537" s="96">
        <v>208.7</v>
      </c>
    </row>
    <row r="1538" spans="8:10">
      <c r="H1538" s="51">
        <v>40987</v>
      </c>
      <c r="I1538" s="96">
        <v>204.1</v>
      </c>
      <c r="J1538" s="96">
        <v>206.6</v>
      </c>
    </row>
    <row r="1539" spans="8:10">
      <c r="H1539" s="51">
        <v>40988</v>
      </c>
      <c r="I1539" s="96">
        <v>204.8</v>
      </c>
      <c r="J1539" s="96">
        <v>207.5</v>
      </c>
    </row>
    <row r="1540" spans="8:10">
      <c r="H1540" s="51">
        <v>40989</v>
      </c>
      <c r="I1540" s="96">
        <v>203.9</v>
      </c>
      <c r="J1540" s="96">
        <v>206.4</v>
      </c>
    </row>
    <row r="1541" spans="8:10">
      <c r="H1541" s="51">
        <v>40990</v>
      </c>
      <c r="I1541" s="96">
        <v>204.5</v>
      </c>
      <c r="J1541" s="96">
        <v>206.7</v>
      </c>
    </row>
    <row r="1542" spans="8:10">
      <c r="H1542" s="51">
        <v>40991</v>
      </c>
      <c r="I1542" s="96">
        <v>203.9</v>
      </c>
      <c r="J1542" s="96">
        <v>206.4</v>
      </c>
    </row>
    <row r="1543" spans="8:10">
      <c r="H1543" s="51">
        <v>40994</v>
      </c>
      <c r="I1543" s="96">
        <v>203.4</v>
      </c>
      <c r="J1543" s="96">
        <v>205.8</v>
      </c>
    </row>
    <row r="1544" spans="8:10">
      <c r="H1544" s="51">
        <v>40995</v>
      </c>
      <c r="I1544" s="96">
        <v>202.8</v>
      </c>
      <c r="J1544" s="96">
        <v>205</v>
      </c>
    </row>
    <row r="1545" spans="8:10">
      <c r="H1545" s="51">
        <v>40996</v>
      </c>
      <c r="I1545" s="96">
        <v>203</v>
      </c>
      <c r="J1545" s="96">
        <v>205.4</v>
      </c>
    </row>
    <row r="1546" spans="8:10">
      <c r="H1546" s="51">
        <v>40997</v>
      </c>
      <c r="I1546" s="96">
        <v>202.1</v>
      </c>
      <c r="J1546" s="96">
        <v>204.2</v>
      </c>
    </row>
    <row r="1547" spans="8:10">
      <c r="H1547" s="51">
        <v>40998</v>
      </c>
      <c r="I1547" s="96">
        <v>200.9</v>
      </c>
      <c r="J1547" s="96">
        <v>202.8</v>
      </c>
    </row>
    <row r="1548" spans="8:10">
      <c r="H1548" s="51">
        <v>41001</v>
      </c>
      <c r="I1548" s="96">
        <v>200.6</v>
      </c>
      <c r="J1548" s="96">
        <v>202.3</v>
      </c>
    </row>
    <row r="1549" spans="8:10">
      <c r="H1549" s="51">
        <v>41002</v>
      </c>
      <c r="I1549" s="96">
        <v>198.7</v>
      </c>
      <c r="J1549" s="96">
        <v>200</v>
      </c>
    </row>
    <row r="1550" spans="8:10">
      <c r="H1550" s="51">
        <v>41003</v>
      </c>
      <c r="I1550" s="96">
        <v>199.1</v>
      </c>
      <c r="J1550" s="96">
        <v>200.3</v>
      </c>
    </row>
    <row r="1551" spans="8:10">
      <c r="H1551" s="51">
        <v>41004</v>
      </c>
      <c r="I1551" s="96">
        <v>200.6</v>
      </c>
      <c r="J1551" s="96">
        <v>202</v>
      </c>
    </row>
    <row r="1552" spans="8:10">
      <c r="H1552" s="51">
        <v>41005</v>
      </c>
      <c r="I1552" s="96">
        <v>200.6</v>
      </c>
      <c r="J1552" s="96">
        <v>202.2</v>
      </c>
    </row>
    <row r="1553" spans="8:10">
      <c r="H1553" s="51">
        <v>41008</v>
      </c>
      <c r="I1553" s="96">
        <v>199.6</v>
      </c>
      <c r="J1553" s="96">
        <v>200.8</v>
      </c>
    </row>
    <row r="1554" spans="8:10">
      <c r="H1554" s="51">
        <v>41009</v>
      </c>
      <c r="I1554" s="96">
        <v>199.6</v>
      </c>
      <c r="J1554" s="96">
        <v>200.9</v>
      </c>
    </row>
    <row r="1555" spans="8:10">
      <c r="H1555" s="51">
        <v>41010</v>
      </c>
      <c r="I1555" s="96">
        <v>199.3</v>
      </c>
      <c r="J1555" s="96">
        <v>200.4</v>
      </c>
    </row>
    <row r="1556" spans="8:10">
      <c r="H1556" s="51">
        <v>41011</v>
      </c>
      <c r="I1556" s="96">
        <v>198.3</v>
      </c>
      <c r="J1556" s="96">
        <v>199.2</v>
      </c>
    </row>
    <row r="1557" spans="8:10">
      <c r="H1557" s="51">
        <v>41012</v>
      </c>
      <c r="I1557" s="96">
        <v>198.2</v>
      </c>
      <c r="J1557" s="96">
        <v>199.1</v>
      </c>
    </row>
    <row r="1558" spans="8:10">
      <c r="H1558" s="51">
        <v>41015</v>
      </c>
      <c r="I1558" s="96">
        <v>198</v>
      </c>
      <c r="J1558" s="96">
        <v>198.8</v>
      </c>
    </row>
    <row r="1559" spans="8:10">
      <c r="H1559" s="51">
        <v>41016</v>
      </c>
      <c r="I1559" s="96">
        <v>198.6</v>
      </c>
      <c r="J1559" s="96">
        <v>199.7</v>
      </c>
    </row>
    <row r="1560" spans="8:10">
      <c r="H1560" s="51">
        <v>41017</v>
      </c>
      <c r="I1560" s="96">
        <v>199.6</v>
      </c>
      <c r="J1560" s="96">
        <v>200.8</v>
      </c>
    </row>
    <row r="1561" spans="8:10">
      <c r="H1561" s="51">
        <v>41018</v>
      </c>
      <c r="I1561" s="96">
        <v>198.9</v>
      </c>
      <c r="J1561" s="96">
        <v>200</v>
      </c>
    </row>
    <row r="1562" spans="8:10">
      <c r="H1562" s="51">
        <v>41019</v>
      </c>
      <c r="I1562" s="96">
        <v>198.9</v>
      </c>
      <c r="J1562" s="96">
        <v>200.1</v>
      </c>
    </row>
    <row r="1563" spans="8:10">
      <c r="H1563" s="51">
        <v>41022</v>
      </c>
      <c r="I1563" s="96">
        <v>199.4</v>
      </c>
      <c r="J1563" s="96">
        <v>200.5</v>
      </c>
    </row>
    <row r="1564" spans="8:10">
      <c r="H1564" s="51">
        <v>41023</v>
      </c>
      <c r="I1564" s="96">
        <v>199.7</v>
      </c>
      <c r="J1564" s="96">
        <v>201</v>
      </c>
    </row>
    <row r="1565" spans="8:10">
      <c r="H1565" s="51">
        <v>41024</v>
      </c>
      <c r="I1565" s="96">
        <v>200.2</v>
      </c>
      <c r="J1565" s="96">
        <v>201.5</v>
      </c>
    </row>
    <row r="1566" spans="8:10">
      <c r="H1566" s="51">
        <v>41025</v>
      </c>
      <c r="I1566" s="96">
        <v>201.3</v>
      </c>
      <c r="J1566" s="96">
        <v>202.9</v>
      </c>
    </row>
    <row r="1567" spans="8:10">
      <c r="H1567" s="51">
        <v>41026</v>
      </c>
      <c r="I1567" s="96">
        <v>201.8</v>
      </c>
      <c r="J1567" s="96">
        <v>203.5</v>
      </c>
    </row>
    <row r="1568" spans="8:10">
      <c r="H1568" s="51">
        <v>41029</v>
      </c>
      <c r="I1568" s="96">
        <v>202.6</v>
      </c>
      <c r="J1568" s="96">
        <v>204.4</v>
      </c>
    </row>
    <row r="1569" spans="8:10">
      <c r="H1569" s="51">
        <v>41030</v>
      </c>
      <c r="I1569" s="96">
        <v>203.1</v>
      </c>
      <c r="J1569" s="96">
        <v>205</v>
      </c>
    </row>
    <row r="1570" spans="8:10">
      <c r="H1570" s="51">
        <v>41031</v>
      </c>
      <c r="I1570" s="96">
        <v>203.7</v>
      </c>
      <c r="J1570" s="96">
        <v>205.7</v>
      </c>
    </row>
    <row r="1571" spans="8:10">
      <c r="H1571" s="51">
        <v>41032</v>
      </c>
      <c r="I1571" s="96">
        <v>203.3</v>
      </c>
      <c r="J1571" s="96">
        <v>205.2</v>
      </c>
    </row>
    <row r="1572" spans="8:10">
      <c r="H1572" s="51">
        <v>41033</v>
      </c>
      <c r="I1572" s="96">
        <v>203.8</v>
      </c>
      <c r="J1572" s="96">
        <v>205.8</v>
      </c>
    </row>
    <row r="1573" spans="8:10">
      <c r="H1573" s="51">
        <v>41036</v>
      </c>
      <c r="I1573" s="96">
        <v>202</v>
      </c>
      <c r="J1573" s="96">
        <v>203.6</v>
      </c>
    </row>
    <row r="1574" spans="8:10">
      <c r="H1574" s="51">
        <v>41037</v>
      </c>
      <c r="I1574" s="96">
        <v>202.5</v>
      </c>
      <c r="J1574" s="96">
        <v>204.3</v>
      </c>
    </row>
    <row r="1575" spans="8:10">
      <c r="H1575" s="51">
        <v>41038</v>
      </c>
      <c r="I1575" s="96">
        <v>201.4</v>
      </c>
      <c r="J1575" s="96">
        <v>202.9</v>
      </c>
    </row>
    <row r="1576" spans="8:10">
      <c r="H1576" s="51">
        <v>41039</v>
      </c>
      <c r="I1576" s="96">
        <v>201.6</v>
      </c>
      <c r="J1576" s="96">
        <v>203.2</v>
      </c>
    </row>
    <row r="1577" spans="8:10">
      <c r="H1577" s="51">
        <v>41040</v>
      </c>
      <c r="I1577" s="96">
        <v>200.6</v>
      </c>
      <c r="J1577" s="96">
        <v>202</v>
      </c>
    </row>
    <row r="1578" spans="8:10">
      <c r="H1578" s="51">
        <v>41043</v>
      </c>
      <c r="I1578" s="96">
        <v>199.8</v>
      </c>
      <c r="J1578" s="96">
        <v>201</v>
      </c>
    </row>
    <row r="1579" spans="8:10">
      <c r="H1579" s="51">
        <v>41044</v>
      </c>
      <c r="I1579" s="96">
        <v>199.4</v>
      </c>
      <c r="J1579" s="96">
        <v>200.5</v>
      </c>
    </row>
    <row r="1580" spans="8:10">
      <c r="H1580" s="51">
        <v>41045</v>
      </c>
      <c r="I1580" s="96">
        <v>199.9</v>
      </c>
      <c r="J1580" s="96">
        <v>201.1</v>
      </c>
    </row>
    <row r="1581" spans="8:10">
      <c r="H1581" s="51">
        <v>41046</v>
      </c>
      <c r="I1581" s="96">
        <v>199.5</v>
      </c>
      <c r="J1581" s="96">
        <v>200.6</v>
      </c>
    </row>
    <row r="1582" spans="8:10">
      <c r="H1582" s="51">
        <v>41047</v>
      </c>
      <c r="I1582" s="96">
        <v>199.8</v>
      </c>
      <c r="J1582" s="96">
        <v>201</v>
      </c>
    </row>
    <row r="1583" spans="8:10">
      <c r="H1583" s="51">
        <v>41050</v>
      </c>
      <c r="I1583" s="96">
        <v>198.8</v>
      </c>
      <c r="J1583" s="96">
        <v>199.8</v>
      </c>
    </row>
    <row r="1584" spans="8:10">
      <c r="H1584" s="51">
        <v>41051</v>
      </c>
      <c r="I1584" s="96">
        <v>199</v>
      </c>
      <c r="J1584" s="96">
        <v>200</v>
      </c>
    </row>
    <row r="1585" spans="8:10">
      <c r="H1585" s="51">
        <v>41052</v>
      </c>
      <c r="I1585" s="96">
        <v>198.6</v>
      </c>
      <c r="J1585" s="96">
        <v>199.5</v>
      </c>
    </row>
    <row r="1586" spans="8:10">
      <c r="H1586" s="51">
        <v>41053</v>
      </c>
      <c r="I1586" s="96">
        <v>197.7</v>
      </c>
      <c r="J1586" s="96">
        <v>198.5</v>
      </c>
    </row>
    <row r="1587" spans="8:10">
      <c r="H1587" s="51">
        <v>41054</v>
      </c>
      <c r="I1587" s="96">
        <v>197.7</v>
      </c>
      <c r="J1587" s="96">
        <v>198.4</v>
      </c>
    </row>
    <row r="1588" spans="8:10">
      <c r="H1588" s="51">
        <v>41057</v>
      </c>
      <c r="I1588" s="96">
        <v>196.6</v>
      </c>
      <c r="J1588" s="96">
        <v>197.2</v>
      </c>
    </row>
    <row r="1589" spans="8:10">
      <c r="H1589" s="51">
        <v>41058</v>
      </c>
      <c r="I1589" s="96">
        <v>196.2</v>
      </c>
      <c r="J1589" s="96">
        <v>196.7</v>
      </c>
    </row>
    <row r="1590" spans="8:10">
      <c r="H1590" s="51">
        <v>41059</v>
      </c>
      <c r="I1590" s="96">
        <v>196.6</v>
      </c>
      <c r="J1590" s="96">
        <v>197.3</v>
      </c>
    </row>
    <row r="1591" spans="8:10">
      <c r="H1591" s="51">
        <v>41060</v>
      </c>
      <c r="I1591" s="96">
        <v>196.5</v>
      </c>
      <c r="J1591" s="96">
        <v>197.1</v>
      </c>
    </row>
    <row r="1592" spans="8:10">
      <c r="H1592" s="51">
        <v>41061</v>
      </c>
      <c r="I1592" s="96">
        <v>197</v>
      </c>
      <c r="J1592" s="96">
        <v>197.7</v>
      </c>
    </row>
    <row r="1593" spans="8:10">
      <c r="H1593" s="51">
        <v>41064</v>
      </c>
      <c r="I1593" s="96">
        <v>196.9</v>
      </c>
      <c r="J1593" s="96">
        <v>197.4</v>
      </c>
    </row>
    <row r="1594" spans="8:10">
      <c r="H1594" s="51">
        <v>41065</v>
      </c>
      <c r="I1594" s="96">
        <v>196.7</v>
      </c>
      <c r="J1594" s="96">
        <v>197.2</v>
      </c>
    </row>
    <row r="1595" spans="8:10">
      <c r="H1595" s="51">
        <v>41066</v>
      </c>
      <c r="I1595" s="96">
        <v>196.2</v>
      </c>
      <c r="J1595" s="96">
        <v>196.5</v>
      </c>
    </row>
    <row r="1596" spans="8:10">
      <c r="H1596" s="51">
        <v>41067</v>
      </c>
      <c r="I1596" s="96">
        <v>195.5</v>
      </c>
      <c r="J1596" s="96">
        <v>195.6</v>
      </c>
    </row>
    <row r="1597" spans="8:10">
      <c r="H1597" s="51">
        <v>41068</v>
      </c>
      <c r="I1597" s="96">
        <v>194.6</v>
      </c>
      <c r="J1597" s="96">
        <v>194.7</v>
      </c>
    </row>
    <row r="1598" spans="8:10">
      <c r="H1598" s="51">
        <v>41071</v>
      </c>
      <c r="I1598" s="96">
        <v>193.8</v>
      </c>
      <c r="J1598" s="96">
        <v>193.7</v>
      </c>
    </row>
    <row r="1599" spans="8:10">
      <c r="H1599" s="51">
        <v>41072</v>
      </c>
      <c r="I1599" s="96">
        <v>192.7</v>
      </c>
      <c r="J1599" s="96">
        <v>192.3</v>
      </c>
    </row>
    <row r="1600" spans="8:10">
      <c r="H1600" s="51">
        <v>41073</v>
      </c>
      <c r="I1600" s="96">
        <v>192.7</v>
      </c>
      <c r="J1600" s="96">
        <v>192.3</v>
      </c>
    </row>
    <row r="1601" spans="8:10">
      <c r="H1601" s="51">
        <v>41074</v>
      </c>
      <c r="I1601" s="96">
        <v>192.8</v>
      </c>
      <c r="J1601" s="96">
        <v>192.5</v>
      </c>
    </row>
    <row r="1602" spans="8:10">
      <c r="H1602" s="51">
        <v>41075</v>
      </c>
      <c r="I1602" s="96">
        <v>192.8</v>
      </c>
      <c r="J1602" s="96">
        <v>192.4</v>
      </c>
    </row>
    <row r="1603" spans="8:10">
      <c r="H1603" s="51">
        <v>41078</v>
      </c>
      <c r="I1603" s="96">
        <v>192.1</v>
      </c>
      <c r="J1603" s="96">
        <v>191.6</v>
      </c>
    </row>
    <row r="1604" spans="8:10">
      <c r="H1604" s="51">
        <v>41079</v>
      </c>
      <c r="I1604" s="96">
        <v>191.8</v>
      </c>
      <c r="J1604" s="96">
        <v>191.2</v>
      </c>
    </row>
    <row r="1605" spans="8:10">
      <c r="H1605" s="51">
        <v>41080</v>
      </c>
      <c r="I1605" s="96">
        <v>192.1</v>
      </c>
      <c r="J1605" s="96">
        <v>191.5</v>
      </c>
    </row>
    <row r="1606" spans="8:10">
      <c r="H1606" s="51">
        <v>41081</v>
      </c>
      <c r="I1606" s="96">
        <v>191</v>
      </c>
      <c r="J1606" s="96">
        <v>190.3</v>
      </c>
    </row>
    <row r="1607" spans="8:10">
      <c r="H1607" s="51">
        <v>41085</v>
      </c>
      <c r="I1607" s="96">
        <v>191.2</v>
      </c>
      <c r="J1607" s="96">
        <v>190.5</v>
      </c>
    </row>
    <row r="1608" spans="8:10">
      <c r="H1608" s="51">
        <v>41086</v>
      </c>
      <c r="I1608" s="96">
        <v>190.6</v>
      </c>
      <c r="J1608" s="96">
        <v>189.8</v>
      </c>
    </row>
    <row r="1609" spans="8:10">
      <c r="H1609" s="51">
        <v>41087</v>
      </c>
      <c r="I1609" s="96">
        <v>189.8</v>
      </c>
      <c r="J1609" s="96">
        <v>188.8</v>
      </c>
    </row>
    <row r="1610" spans="8:10">
      <c r="H1610" s="51">
        <v>41088</v>
      </c>
      <c r="I1610" s="96">
        <v>189.3</v>
      </c>
      <c r="J1610" s="96">
        <v>188.3</v>
      </c>
    </row>
    <row r="1611" spans="8:10">
      <c r="H1611" s="51">
        <v>41089</v>
      </c>
      <c r="I1611" s="96">
        <v>189.1</v>
      </c>
      <c r="J1611" s="96">
        <v>187.8</v>
      </c>
    </row>
    <row r="1612" spans="8:10">
      <c r="H1612" s="51">
        <v>41092</v>
      </c>
      <c r="I1612" s="96">
        <v>189.6</v>
      </c>
      <c r="J1612" s="96">
        <v>188.6</v>
      </c>
    </row>
    <row r="1613" spans="8:10">
      <c r="H1613" s="51">
        <v>41093</v>
      </c>
      <c r="I1613" s="96">
        <v>190</v>
      </c>
      <c r="J1613" s="96">
        <v>189</v>
      </c>
    </row>
    <row r="1614" spans="8:10">
      <c r="H1614" s="51">
        <v>41094</v>
      </c>
      <c r="I1614" s="96">
        <v>190</v>
      </c>
      <c r="J1614" s="96">
        <v>189</v>
      </c>
    </row>
    <row r="1615" spans="8:10">
      <c r="H1615" s="51">
        <v>41095</v>
      </c>
      <c r="I1615" s="96">
        <v>190.2</v>
      </c>
      <c r="J1615" s="96">
        <v>189.3</v>
      </c>
    </row>
    <row r="1616" spans="8:10">
      <c r="H1616" s="51">
        <v>41096</v>
      </c>
      <c r="I1616" s="96">
        <v>189.7</v>
      </c>
      <c r="J1616" s="96">
        <v>188.9</v>
      </c>
    </row>
    <row r="1617" spans="8:10">
      <c r="H1617" s="51">
        <v>41099</v>
      </c>
      <c r="I1617" s="96">
        <v>190.2</v>
      </c>
      <c r="J1617" s="96">
        <v>189.4</v>
      </c>
    </row>
    <row r="1618" spans="8:10">
      <c r="H1618" s="51">
        <v>41100</v>
      </c>
      <c r="I1618" s="96">
        <v>189.4</v>
      </c>
      <c r="J1618" s="96">
        <v>188.5</v>
      </c>
    </row>
    <row r="1619" spans="8:10">
      <c r="H1619" s="51">
        <v>41101</v>
      </c>
      <c r="I1619" s="96">
        <v>189.6</v>
      </c>
      <c r="J1619" s="96">
        <v>188.7</v>
      </c>
    </row>
    <row r="1620" spans="8:10">
      <c r="H1620" s="51">
        <v>41102</v>
      </c>
      <c r="I1620" s="96">
        <v>189.9</v>
      </c>
      <c r="J1620" s="96">
        <v>189.1</v>
      </c>
    </row>
    <row r="1621" spans="8:10">
      <c r="H1621" s="51">
        <v>41103</v>
      </c>
      <c r="I1621" s="96">
        <v>191.1</v>
      </c>
      <c r="J1621" s="96">
        <v>190.6</v>
      </c>
    </row>
    <row r="1622" spans="8:10">
      <c r="H1622" s="51">
        <v>41106</v>
      </c>
      <c r="I1622" s="96">
        <v>191.7</v>
      </c>
      <c r="J1622" s="96">
        <v>191.2</v>
      </c>
    </row>
    <row r="1623" spans="8:10">
      <c r="H1623" s="51">
        <v>41107</v>
      </c>
      <c r="I1623" s="96">
        <v>192</v>
      </c>
      <c r="J1623" s="96">
        <v>191.5</v>
      </c>
    </row>
    <row r="1624" spans="8:10">
      <c r="H1624" s="51">
        <v>41108</v>
      </c>
      <c r="I1624" s="96">
        <v>192.1</v>
      </c>
      <c r="J1624" s="96">
        <v>191.7</v>
      </c>
    </row>
    <row r="1625" spans="8:10">
      <c r="H1625" s="51">
        <v>41109</v>
      </c>
      <c r="I1625" s="96">
        <v>192.1</v>
      </c>
      <c r="J1625" s="96">
        <v>191.4</v>
      </c>
    </row>
    <row r="1626" spans="8:10">
      <c r="H1626" s="51">
        <v>41110</v>
      </c>
      <c r="I1626" s="96">
        <v>191.6</v>
      </c>
      <c r="J1626" s="96">
        <v>190.9</v>
      </c>
    </row>
    <row r="1627" spans="8:10">
      <c r="H1627" s="51">
        <v>41113</v>
      </c>
      <c r="I1627" s="96">
        <v>191.5</v>
      </c>
      <c r="J1627" s="96">
        <v>190.8</v>
      </c>
    </row>
    <row r="1628" spans="8:10">
      <c r="H1628" s="51">
        <v>41114</v>
      </c>
      <c r="I1628" s="96">
        <v>193</v>
      </c>
      <c r="J1628" s="96">
        <v>192.6</v>
      </c>
    </row>
    <row r="1629" spans="8:10">
      <c r="H1629" s="51">
        <v>41115</v>
      </c>
      <c r="I1629" s="96">
        <v>192</v>
      </c>
      <c r="J1629" s="96">
        <v>191.5</v>
      </c>
    </row>
    <row r="1630" spans="8:10">
      <c r="H1630" s="51">
        <v>41116</v>
      </c>
      <c r="I1630" s="96">
        <v>194.8</v>
      </c>
      <c r="J1630" s="96">
        <v>194.7</v>
      </c>
    </row>
    <row r="1631" spans="8:10">
      <c r="H1631" s="51">
        <v>41117</v>
      </c>
      <c r="I1631" s="96">
        <v>196.1</v>
      </c>
      <c r="J1631" s="96">
        <v>196</v>
      </c>
    </row>
    <row r="1632" spans="8:10">
      <c r="H1632" s="51">
        <v>41120</v>
      </c>
      <c r="I1632" s="96">
        <v>196.5</v>
      </c>
      <c r="J1632" s="96">
        <v>196.5</v>
      </c>
    </row>
    <row r="1633" spans="8:10">
      <c r="H1633" s="51">
        <v>41121</v>
      </c>
      <c r="I1633" s="96">
        <v>195.9</v>
      </c>
      <c r="J1633" s="96">
        <v>195.8</v>
      </c>
    </row>
    <row r="1634" spans="8:10">
      <c r="H1634" s="51">
        <v>41122</v>
      </c>
      <c r="I1634" s="96">
        <v>196.6</v>
      </c>
      <c r="J1634" s="96">
        <v>196.4</v>
      </c>
    </row>
    <row r="1635" spans="8:10">
      <c r="H1635" s="51">
        <v>41123</v>
      </c>
      <c r="I1635" s="96">
        <v>196.6</v>
      </c>
      <c r="J1635" s="96">
        <v>196.5</v>
      </c>
    </row>
    <row r="1636" spans="8:10">
      <c r="H1636" s="51">
        <v>41124</v>
      </c>
      <c r="I1636" s="96">
        <v>198.1</v>
      </c>
      <c r="J1636" s="96">
        <v>198.3</v>
      </c>
    </row>
    <row r="1637" spans="8:10">
      <c r="H1637" s="51">
        <v>41127</v>
      </c>
      <c r="I1637" s="96">
        <v>199.1</v>
      </c>
      <c r="J1637" s="96">
        <v>199.6</v>
      </c>
    </row>
    <row r="1638" spans="8:10">
      <c r="H1638" s="51">
        <v>41128</v>
      </c>
      <c r="I1638" s="96">
        <v>199.6</v>
      </c>
      <c r="J1638" s="96">
        <v>200.2</v>
      </c>
    </row>
    <row r="1639" spans="8:10">
      <c r="H1639" s="51">
        <v>41129</v>
      </c>
      <c r="I1639" s="96">
        <v>200.1</v>
      </c>
      <c r="J1639" s="96">
        <v>200.7</v>
      </c>
    </row>
    <row r="1640" spans="8:10">
      <c r="H1640" s="51">
        <v>41130</v>
      </c>
      <c r="I1640" s="96">
        <v>201.1</v>
      </c>
      <c r="J1640" s="96">
        <v>202</v>
      </c>
    </row>
    <row r="1641" spans="8:10">
      <c r="H1641" s="51">
        <v>41131</v>
      </c>
      <c r="I1641" s="96">
        <v>202.3</v>
      </c>
      <c r="J1641" s="96">
        <v>203.4</v>
      </c>
    </row>
    <row r="1642" spans="8:10">
      <c r="H1642" s="51">
        <v>41134</v>
      </c>
      <c r="I1642" s="96">
        <v>202.9</v>
      </c>
      <c r="J1642" s="96">
        <v>204.1</v>
      </c>
    </row>
    <row r="1643" spans="8:10">
      <c r="H1643" s="51">
        <v>41135</v>
      </c>
      <c r="I1643" s="96">
        <v>203.5</v>
      </c>
      <c r="J1643" s="96">
        <v>204.9</v>
      </c>
    </row>
    <row r="1644" spans="8:10">
      <c r="H1644" s="51">
        <v>41136</v>
      </c>
      <c r="I1644" s="96">
        <v>203.7</v>
      </c>
      <c r="J1644" s="96">
        <v>204.9</v>
      </c>
    </row>
    <row r="1645" spans="8:10">
      <c r="H1645" s="51">
        <v>41137</v>
      </c>
      <c r="I1645" s="96">
        <v>203.7</v>
      </c>
      <c r="J1645" s="96">
        <v>205.1</v>
      </c>
    </row>
    <row r="1646" spans="8:10">
      <c r="H1646" s="51">
        <v>41138</v>
      </c>
      <c r="I1646" s="96">
        <v>204.5</v>
      </c>
      <c r="J1646" s="96">
        <v>206</v>
      </c>
    </row>
    <row r="1647" spans="8:10">
      <c r="H1647" s="51">
        <v>41141</v>
      </c>
      <c r="I1647" s="96">
        <v>204.7</v>
      </c>
      <c r="J1647" s="96">
        <v>206.2</v>
      </c>
    </row>
    <row r="1648" spans="8:10">
      <c r="H1648" s="51">
        <v>41142</v>
      </c>
      <c r="I1648" s="96">
        <v>204.1</v>
      </c>
      <c r="J1648" s="96">
        <v>205.5</v>
      </c>
    </row>
    <row r="1649" spans="8:10">
      <c r="H1649" s="51">
        <v>41143</v>
      </c>
      <c r="I1649" s="96">
        <v>203.7</v>
      </c>
      <c r="J1649" s="96">
        <v>204.9</v>
      </c>
    </row>
    <row r="1650" spans="8:10">
      <c r="H1650" s="51">
        <v>41144</v>
      </c>
      <c r="I1650" s="96">
        <v>204.4</v>
      </c>
      <c r="J1650" s="96">
        <v>205.9</v>
      </c>
    </row>
    <row r="1651" spans="8:10">
      <c r="H1651" s="51">
        <v>41145</v>
      </c>
      <c r="I1651" s="96">
        <v>204.6</v>
      </c>
      <c r="J1651" s="96">
        <v>206.2</v>
      </c>
    </row>
    <row r="1652" spans="8:10">
      <c r="H1652" s="51">
        <v>41148</v>
      </c>
      <c r="I1652" s="96">
        <v>204.9</v>
      </c>
      <c r="J1652" s="96">
        <v>206.5</v>
      </c>
    </row>
    <row r="1653" spans="8:10">
      <c r="H1653" s="51">
        <v>41149</v>
      </c>
      <c r="I1653" s="96">
        <v>205.4</v>
      </c>
      <c r="J1653" s="96">
        <v>206.9</v>
      </c>
    </row>
    <row r="1654" spans="8:10">
      <c r="H1654" s="51">
        <v>41150</v>
      </c>
      <c r="I1654" s="96">
        <v>204.6</v>
      </c>
      <c r="J1654" s="96">
        <v>205.9</v>
      </c>
    </row>
    <row r="1655" spans="8:10">
      <c r="H1655" s="51">
        <v>41151</v>
      </c>
      <c r="I1655" s="96">
        <v>204.2</v>
      </c>
      <c r="J1655" s="96">
        <v>205.6</v>
      </c>
    </row>
    <row r="1656" spans="8:10">
      <c r="H1656" s="51">
        <v>41152</v>
      </c>
      <c r="I1656" s="96">
        <v>203.3</v>
      </c>
      <c r="J1656" s="96">
        <v>204.4</v>
      </c>
    </row>
    <row r="1657" spans="8:10">
      <c r="H1657" s="51">
        <v>41155</v>
      </c>
      <c r="I1657" s="96">
        <v>201.6</v>
      </c>
      <c r="J1657" s="96">
        <v>202.3</v>
      </c>
    </row>
    <row r="1658" spans="8:10">
      <c r="H1658" s="51">
        <v>41156</v>
      </c>
      <c r="I1658" s="96">
        <v>201.5</v>
      </c>
      <c r="J1658" s="96">
        <v>202.1</v>
      </c>
    </row>
    <row r="1659" spans="8:10">
      <c r="H1659" s="51">
        <v>41157</v>
      </c>
      <c r="I1659" s="96">
        <v>202.3</v>
      </c>
      <c r="J1659" s="96">
        <v>203.1</v>
      </c>
    </row>
    <row r="1660" spans="8:10">
      <c r="H1660" s="51">
        <v>41158</v>
      </c>
      <c r="I1660" s="96">
        <v>202.2</v>
      </c>
      <c r="J1660" s="96">
        <v>203</v>
      </c>
    </row>
    <row r="1661" spans="8:10">
      <c r="H1661" s="51">
        <v>41159</v>
      </c>
      <c r="I1661" s="96">
        <v>201.8</v>
      </c>
      <c r="J1661" s="96">
        <v>202.2</v>
      </c>
    </row>
    <row r="1662" spans="8:10">
      <c r="H1662" s="51">
        <v>41162</v>
      </c>
      <c r="I1662" s="96">
        <v>199.6</v>
      </c>
      <c r="J1662" s="96">
        <v>199.9</v>
      </c>
    </row>
    <row r="1663" spans="8:10">
      <c r="H1663" s="51">
        <v>41163</v>
      </c>
      <c r="I1663" s="96">
        <v>199.1</v>
      </c>
      <c r="J1663" s="96">
        <v>199.4</v>
      </c>
    </row>
    <row r="1664" spans="8:10">
      <c r="H1664" s="51">
        <v>41164</v>
      </c>
      <c r="I1664" s="96">
        <v>197.8</v>
      </c>
      <c r="J1664" s="96">
        <v>198</v>
      </c>
    </row>
    <row r="1665" spans="8:10">
      <c r="H1665" s="51">
        <v>41165</v>
      </c>
      <c r="I1665" s="96">
        <v>198.2</v>
      </c>
      <c r="J1665" s="96">
        <v>198.4</v>
      </c>
    </row>
    <row r="1666" spans="8:10">
      <c r="H1666" s="51">
        <v>41166</v>
      </c>
      <c r="I1666" s="96">
        <v>196.9</v>
      </c>
      <c r="J1666" s="96">
        <v>196.7</v>
      </c>
    </row>
    <row r="1667" spans="8:10">
      <c r="H1667" s="51">
        <v>41169</v>
      </c>
      <c r="I1667" s="96">
        <v>196.9</v>
      </c>
      <c r="J1667" s="96">
        <v>196.8</v>
      </c>
    </row>
    <row r="1668" spans="8:10">
      <c r="H1668" s="51">
        <v>41170</v>
      </c>
      <c r="I1668" s="96">
        <v>195.9</v>
      </c>
      <c r="J1668" s="96">
        <v>195.6</v>
      </c>
    </row>
    <row r="1669" spans="8:10">
      <c r="H1669" s="51">
        <v>41171</v>
      </c>
      <c r="I1669" s="96">
        <v>196.5</v>
      </c>
      <c r="J1669" s="96">
        <v>196.4</v>
      </c>
    </row>
    <row r="1670" spans="8:10">
      <c r="H1670" s="51">
        <v>41172</v>
      </c>
      <c r="I1670" s="96">
        <v>195.8</v>
      </c>
      <c r="J1670" s="96">
        <v>195.5</v>
      </c>
    </row>
    <row r="1671" spans="8:10">
      <c r="H1671" s="51">
        <v>41173</v>
      </c>
      <c r="I1671" s="96">
        <v>195.3</v>
      </c>
      <c r="J1671" s="96">
        <v>194.8</v>
      </c>
    </row>
    <row r="1672" spans="8:10">
      <c r="H1672" s="51">
        <v>41176</v>
      </c>
      <c r="I1672" s="96">
        <v>193.3</v>
      </c>
      <c r="J1672" s="96">
        <v>192.4</v>
      </c>
    </row>
    <row r="1673" spans="8:10">
      <c r="H1673" s="51">
        <v>41177</v>
      </c>
      <c r="I1673" s="96">
        <v>193</v>
      </c>
      <c r="J1673" s="96">
        <v>192</v>
      </c>
    </row>
    <row r="1674" spans="8:10">
      <c r="H1674" s="51">
        <v>41178</v>
      </c>
      <c r="I1674" s="96">
        <v>192.5</v>
      </c>
      <c r="J1674" s="96">
        <v>191.3</v>
      </c>
    </row>
    <row r="1675" spans="8:10">
      <c r="H1675" s="51">
        <v>41179</v>
      </c>
      <c r="I1675" s="96">
        <v>191.4</v>
      </c>
      <c r="J1675" s="96">
        <v>190.1</v>
      </c>
    </row>
    <row r="1676" spans="8:10">
      <c r="H1676" s="51">
        <v>41180</v>
      </c>
      <c r="I1676" s="96">
        <v>191</v>
      </c>
      <c r="J1676" s="96">
        <v>189.4</v>
      </c>
    </row>
    <row r="1677" spans="8:10">
      <c r="H1677" s="51">
        <v>41181</v>
      </c>
      <c r="I1677" s="96">
        <v>192.5</v>
      </c>
      <c r="J1677" s="96">
        <v>191.2</v>
      </c>
    </row>
    <row r="1678" spans="8:10">
      <c r="H1678" s="51">
        <v>41190</v>
      </c>
      <c r="I1678" s="96">
        <v>187.7</v>
      </c>
      <c r="J1678" s="96">
        <v>185.5</v>
      </c>
    </row>
    <row r="1679" spans="8:10">
      <c r="H1679" s="51">
        <v>41191</v>
      </c>
      <c r="I1679" s="96">
        <v>187.4</v>
      </c>
      <c r="J1679" s="96">
        <v>185.2</v>
      </c>
    </row>
    <row r="1680" spans="8:10">
      <c r="H1680" s="51">
        <v>41192</v>
      </c>
      <c r="I1680" s="96">
        <v>186.5</v>
      </c>
      <c r="J1680" s="96">
        <v>184.1</v>
      </c>
    </row>
    <row r="1681" spans="8:10">
      <c r="H1681" s="51">
        <v>41193</v>
      </c>
      <c r="I1681" s="96">
        <v>185.5</v>
      </c>
      <c r="J1681" s="96">
        <v>182.9</v>
      </c>
    </row>
    <row r="1682" spans="8:10">
      <c r="H1682" s="51">
        <v>41194</v>
      </c>
      <c r="I1682" s="96">
        <v>185.4</v>
      </c>
      <c r="J1682" s="96">
        <v>182.7</v>
      </c>
    </row>
    <row r="1683" spans="8:10">
      <c r="H1683" s="51">
        <v>41197</v>
      </c>
      <c r="I1683" s="96">
        <v>185.1</v>
      </c>
      <c r="J1683" s="96">
        <v>182.4</v>
      </c>
    </row>
    <row r="1684" spans="8:10">
      <c r="H1684" s="51">
        <v>41198</v>
      </c>
      <c r="I1684" s="96">
        <v>184.7</v>
      </c>
      <c r="J1684" s="96">
        <v>181.8</v>
      </c>
    </row>
    <row r="1685" spans="8:10">
      <c r="H1685" s="51">
        <v>41199</v>
      </c>
      <c r="I1685" s="96">
        <v>185.6</v>
      </c>
      <c r="J1685" s="96">
        <v>182.9</v>
      </c>
    </row>
    <row r="1686" spans="8:10">
      <c r="H1686" s="51">
        <v>41200</v>
      </c>
      <c r="I1686" s="96">
        <v>185</v>
      </c>
      <c r="J1686" s="96">
        <v>182.1</v>
      </c>
    </row>
    <row r="1687" spans="8:10">
      <c r="H1687" s="51">
        <v>41201</v>
      </c>
      <c r="I1687" s="96">
        <v>184.4</v>
      </c>
      <c r="J1687" s="96">
        <v>181.5</v>
      </c>
    </row>
    <row r="1688" spans="8:10">
      <c r="H1688" s="51">
        <v>41204</v>
      </c>
      <c r="I1688" s="96">
        <v>184</v>
      </c>
      <c r="J1688" s="96">
        <v>181</v>
      </c>
    </row>
    <row r="1689" spans="8:10">
      <c r="H1689" s="51">
        <v>41205</v>
      </c>
      <c r="I1689" s="96">
        <v>183.3</v>
      </c>
      <c r="J1689" s="96">
        <v>180.1</v>
      </c>
    </row>
    <row r="1690" spans="8:10">
      <c r="H1690" s="51">
        <v>41206</v>
      </c>
      <c r="I1690" s="96">
        <v>184.3</v>
      </c>
      <c r="J1690" s="96">
        <v>181.3</v>
      </c>
    </row>
    <row r="1691" spans="8:10">
      <c r="H1691" s="51">
        <v>41207</v>
      </c>
      <c r="I1691" s="96">
        <v>183.8</v>
      </c>
      <c r="J1691" s="96">
        <v>180.9</v>
      </c>
    </row>
    <row r="1692" spans="8:10">
      <c r="H1692" s="51">
        <v>41208</v>
      </c>
      <c r="I1692" s="96">
        <v>183.3</v>
      </c>
      <c r="J1692" s="96">
        <v>180.1</v>
      </c>
    </row>
    <row r="1693" spans="8:10">
      <c r="H1693" s="51">
        <v>41211</v>
      </c>
      <c r="I1693" s="96">
        <v>182.5</v>
      </c>
      <c r="J1693" s="96">
        <v>179.1</v>
      </c>
    </row>
    <row r="1694" spans="8:10">
      <c r="H1694" s="51">
        <v>41212</v>
      </c>
      <c r="I1694" s="96">
        <v>182.5</v>
      </c>
      <c r="J1694" s="96">
        <v>179.4</v>
      </c>
    </row>
    <row r="1695" spans="8:10">
      <c r="H1695" s="51">
        <v>41213</v>
      </c>
      <c r="I1695" s="96">
        <v>182.5</v>
      </c>
      <c r="J1695" s="96">
        <v>179.3</v>
      </c>
    </row>
    <row r="1696" spans="8:10">
      <c r="H1696" s="51">
        <v>41214</v>
      </c>
      <c r="I1696" s="96">
        <v>182</v>
      </c>
      <c r="J1696" s="96">
        <v>178.5</v>
      </c>
    </row>
    <row r="1697" spans="8:10">
      <c r="H1697" s="51">
        <v>41215</v>
      </c>
      <c r="I1697" s="96">
        <v>182.1</v>
      </c>
      <c r="J1697" s="96">
        <v>178.8</v>
      </c>
    </row>
    <row r="1698" spans="8:10">
      <c r="H1698" s="51">
        <v>41218</v>
      </c>
      <c r="I1698" s="96">
        <v>182.8</v>
      </c>
      <c r="J1698" s="96">
        <v>179.6</v>
      </c>
    </row>
    <row r="1699" spans="8:10">
      <c r="H1699" s="51">
        <v>41219</v>
      </c>
      <c r="I1699" s="96">
        <v>183</v>
      </c>
      <c r="J1699" s="96">
        <v>180.1</v>
      </c>
    </row>
    <row r="1700" spans="8:10">
      <c r="H1700" s="51">
        <v>41220</v>
      </c>
      <c r="I1700" s="96">
        <v>183.6</v>
      </c>
      <c r="J1700" s="96">
        <v>180.6</v>
      </c>
    </row>
    <row r="1701" spans="8:10">
      <c r="H1701" s="51">
        <v>41221</v>
      </c>
      <c r="I1701" s="96">
        <v>183.4</v>
      </c>
      <c r="J1701" s="96">
        <v>180.4</v>
      </c>
    </row>
    <row r="1702" spans="8:10">
      <c r="H1702" s="51">
        <v>41222</v>
      </c>
      <c r="I1702" s="96">
        <v>183.8</v>
      </c>
      <c r="J1702" s="96">
        <v>180.8</v>
      </c>
    </row>
    <row r="1703" spans="8:10">
      <c r="H1703" s="51">
        <v>41225</v>
      </c>
      <c r="I1703" s="96">
        <v>184.2</v>
      </c>
      <c r="J1703" s="96">
        <v>181.5</v>
      </c>
    </row>
    <row r="1704" spans="8:10">
      <c r="H1704" s="51">
        <v>41226</v>
      </c>
      <c r="I1704" s="96">
        <v>185.2</v>
      </c>
      <c r="J1704" s="96">
        <v>182.6</v>
      </c>
    </row>
    <row r="1705" spans="8:10">
      <c r="H1705" s="51">
        <v>41227</v>
      </c>
      <c r="I1705" s="96">
        <v>184.9</v>
      </c>
      <c r="J1705" s="96">
        <v>182.3</v>
      </c>
    </row>
    <row r="1706" spans="8:10">
      <c r="H1706" s="51">
        <v>41228</v>
      </c>
      <c r="I1706" s="96">
        <v>184.8</v>
      </c>
      <c r="J1706" s="96">
        <v>182.4</v>
      </c>
    </row>
    <row r="1707" spans="8:10">
      <c r="H1707" s="51">
        <v>41229</v>
      </c>
      <c r="I1707" s="96">
        <v>185</v>
      </c>
      <c r="J1707" s="96">
        <v>182.3</v>
      </c>
    </row>
    <row r="1708" spans="8:10">
      <c r="H1708" s="51">
        <v>41232</v>
      </c>
      <c r="I1708" s="96">
        <v>185</v>
      </c>
      <c r="J1708" s="96">
        <v>182.3</v>
      </c>
    </row>
    <row r="1709" spans="8:10">
      <c r="H1709" s="51">
        <v>41233</v>
      </c>
      <c r="I1709" s="96">
        <v>186</v>
      </c>
      <c r="J1709" s="96">
        <v>183.4</v>
      </c>
    </row>
    <row r="1710" spans="8:10">
      <c r="H1710" s="51">
        <v>41234</v>
      </c>
      <c r="I1710" s="96">
        <v>186</v>
      </c>
      <c r="J1710" s="96">
        <v>183.7</v>
      </c>
    </row>
    <row r="1711" spans="8:10">
      <c r="H1711" s="51">
        <v>41235</v>
      </c>
      <c r="I1711" s="96">
        <v>186.6</v>
      </c>
      <c r="J1711" s="96">
        <v>184.4</v>
      </c>
    </row>
    <row r="1712" spans="8:10">
      <c r="H1712" s="51">
        <v>41236</v>
      </c>
      <c r="I1712" s="96">
        <v>186</v>
      </c>
      <c r="J1712" s="96">
        <v>183.7</v>
      </c>
    </row>
    <row r="1713" spans="8:10">
      <c r="H1713" s="51">
        <v>41239</v>
      </c>
      <c r="I1713" s="96">
        <v>186.7</v>
      </c>
      <c r="J1713" s="96">
        <v>184.3</v>
      </c>
    </row>
    <row r="1714" spans="8:10">
      <c r="H1714" s="51">
        <v>41240</v>
      </c>
      <c r="I1714" s="96">
        <v>187</v>
      </c>
      <c r="J1714" s="96">
        <v>184.8</v>
      </c>
    </row>
    <row r="1715" spans="8:10">
      <c r="H1715" s="51">
        <v>41241</v>
      </c>
      <c r="I1715" s="96">
        <v>187</v>
      </c>
      <c r="J1715" s="96">
        <v>184.8</v>
      </c>
    </row>
    <row r="1716" spans="8:10">
      <c r="H1716" s="51">
        <v>41242</v>
      </c>
      <c r="I1716" s="96">
        <v>187.6</v>
      </c>
      <c r="J1716" s="96">
        <v>185.5</v>
      </c>
    </row>
    <row r="1717" spans="8:10">
      <c r="H1717" s="51">
        <v>41243</v>
      </c>
      <c r="I1717" s="96">
        <v>187.7</v>
      </c>
      <c r="J1717" s="96">
        <v>185.8</v>
      </c>
    </row>
    <row r="1718" spans="8:10">
      <c r="H1718" s="51">
        <v>41246</v>
      </c>
      <c r="I1718" s="96">
        <v>189.3</v>
      </c>
      <c r="J1718" s="96">
        <v>187.6</v>
      </c>
    </row>
    <row r="1719" spans="8:10">
      <c r="H1719" s="51">
        <v>41247</v>
      </c>
      <c r="I1719" s="96">
        <v>190</v>
      </c>
      <c r="J1719" s="96">
        <v>188.4</v>
      </c>
    </row>
    <row r="1720" spans="8:10">
      <c r="H1720" s="51">
        <v>41248</v>
      </c>
      <c r="I1720" s="96">
        <v>190.7</v>
      </c>
      <c r="J1720" s="96">
        <v>189.2</v>
      </c>
    </row>
    <row r="1721" spans="8:10">
      <c r="H1721" s="51">
        <v>41249</v>
      </c>
      <c r="I1721" s="96">
        <v>190.8</v>
      </c>
      <c r="J1721" s="96">
        <v>189.3</v>
      </c>
    </row>
    <row r="1722" spans="8:10">
      <c r="H1722" s="51">
        <v>41250</v>
      </c>
      <c r="I1722" s="96">
        <v>191</v>
      </c>
      <c r="J1722" s="96">
        <v>189.5</v>
      </c>
    </row>
    <row r="1723" spans="8:10">
      <c r="H1723" s="51">
        <v>41253</v>
      </c>
      <c r="I1723" s="96">
        <v>192.2</v>
      </c>
      <c r="J1723" s="96">
        <v>191</v>
      </c>
    </row>
    <row r="1724" spans="8:10">
      <c r="H1724" s="51">
        <v>41254</v>
      </c>
      <c r="I1724" s="96">
        <v>192.9</v>
      </c>
      <c r="J1724" s="96">
        <v>191.8</v>
      </c>
    </row>
    <row r="1725" spans="8:10">
      <c r="H1725" s="51">
        <v>41255</v>
      </c>
      <c r="I1725" s="96">
        <v>193.4</v>
      </c>
      <c r="J1725" s="96">
        <v>192.4</v>
      </c>
    </row>
    <row r="1726" spans="8:10">
      <c r="H1726" s="51">
        <v>41256</v>
      </c>
      <c r="I1726" s="96">
        <v>194.9</v>
      </c>
      <c r="J1726" s="96">
        <v>194.2</v>
      </c>
    </row>
    <row r="1727" spans="8:10">
      <c r="H1727" s="51">
        <v>41257</v>
      </c>
      <c r="I1727" s="96">
        <v>195.7</v>
      </c>
      <c r="J1727" s="96">
        <v>195.1</v>
      </c>
    </row>
    <row r="1728" spans="8:10">
      <c r="H1728" s="51">
        <v>41260</v>
      </c>
      <c r="I1728" s="96">
        <v>197.8</v>
      </c>
      <c r="J1728" s="96">
        <v>197.6</v>
      </c>
    </row>
    <row r="1729" spans="8:10">
      <c r="H1729" s="51">
        <v>41261</v>
      </c>
      <c r="I1729" s="96">
        <v>198.5</v>
      </c>
      <c r="J1729" s="96">
        <v>198.4</v>
      </c>
    </row>
    <row r="1730" spans="8:10">
      <c r="H1730" s="51">
        <v>41262</v>
      </c>
      <c r="I1730" s="96">
        <v>197.9</v>
      </c>
      <c r="J1730" s="96">
        <v>197.7</v>
      </c>
    </row>
    <row r="1731" spans="8:10">
      <c r="H1731" s="51">
        <v>41263</v>
      </c>
      <c r="I1731" s="96">
        <v>198.4</v>
      </c>
      <c r="J1731" s="96">
        <v>198.3</v>
      </c>
    </row>
    <row r="1732" spans="8:10">
      <c r="H1732" s="51">
        <v>41264</v>
      </c>
      <c r="I1732" s="96">
        <v>199.3</v>
      </c>
      <c r="J1732" s="96">
        <v>199.4</v>
      </c>
    </row>
    <row r="1733" spans="8:10">
      <c r="H1733" s="51">
        <v>41267</v>
      </c>
      <c r="I1733" s="96">
        <v>200.6</v>
      </c>
      <c r="J1733" s="96">
        <v>200.8</v>
      </c>
    </row>
    <row r="1734" spans="8:10">
      <c r="H1734" s="51">
        <v>41268</v>
      </c>
      <c r="I1734" s="96">
        <v>200.1</v>
      </c>
      <c r="J1734" s="96">
        <v>200.3</v>
      </c>
    </row>
    <row r="1735" spans="8:10">
      <c r="H1735" s="51">
        <v>41269</v>
      </c>
      <c r="I1735" s="96">
        <v>200.6</v>
      </c>
      <c r="J1735" s="96">
        <v>200.8</v>
      </c>
    </row>
    <row r="1736" spans="8:10">
      <c r="H1736" s="51">
        <v>41270</v>
      </c>
      <c r="I1736" s="96">
        <v>200.7</v>
      </c>
      <c r="J1736" s="96">
        <v>201</v>
      </c>
    </row>
    <row r="1737" spans="8:10">
      <c r="H1737" s="51">
        <v>41271</v>
      </c>
      <c r="I1737" s="96">
        <v>201.4</v>
      </c>
      <c r="J1737" s="96">
        <v>202</v>
      </c>
    </row>
    <row r="1738" spans="8:10">
      <c r="H1738" s="51">
        <v>41274</v>
      </c>
      <c r="I1738" s="96">
        <v>203.7</v>
      </c>
      <c r="J1738" s="96">
        <v>204.6</v>
      </c>
    </row>
    <row r="1739" spans="8:10">
      <c r="H1739" s="51">
        <v>41275</v>
      </c>
      <c r="I1739" s="96">
        <v>203.6</v>
      </c>
      <c r="J1739" s="96">
        <v>204.4</v>
      </c>
    </row>
    <row r="1740" spans="8:10">
      <c r="H1740" s="51">
        <v>41276</v>
      </c>
      <c r="I1740" s="96">
        <v>203.7</v>
      </c>
      <c r="J1740" s="96">
        <v>204.7</v>
      </c>
    </row>
    <row r="1741" spans="8:10">
      <c r="H1741" s="51">
        <v>41277</v>
      </c>
      <c r="I1741" s="96">
        <v>204.4</v>
      </c>
      <c r="J1741" s="96">
        <v>205.6</v>
      </c>
    </row>
    <row r="1742" spans="8:10">
      <c r="H1742" s="51">
        <v>41278</v>
      </c>
      <c r="I1742" s="96">
        <v>205.8</v>
      </c>
      <c r="J1742" s="96">
        <v>207.1</v>
      </c>
    </row>
    <row r="1743" spans="8:10">
      <c r="H1743" s="51">
        <v>41279</v>
      </c>
      <c r="I1743" s="96">
        <v>206.8</v>
      </c>
      <c r="J1743" s="96">
        <v>208.3</v>
      </c>
    </row>
    <row r="1744" spans="8:10">
      <c r="H1744" s="51">
        <v>41280</v>
      </c>
      <c r="I1744" s="96">
        <v>207</v>
      </c>
      <c r="J1744" s="96">
        <v>208.4</v>
      </c>
    </row>
    <row r="1745" spans="8:10">
      <c r="H1745" s="51">
        <v>41281</v>
      </c>
      <c r="I1745" s="96">
        <v>207.5</v>
      </c>
      <c r="J1745" s="96">
        <v>209.1</v>
      </c>
    </row>
    <row r="1746" spans="8:10">
      <c r="H1746" s="51">
        <v>41282</v>
      </c>
      <c r="I1746" s="96">
        <v>207.1</v>
      </c>
      <c r="J1746" s="96">
        <v>208.7</v>
      </c>
    </row>
    <row r="1747" spans="8:10">
      <c r="H1747" s="51">
        <v>41283</v>
      </c>
      <c r="I1747" s="96">
        <v>207.7</v>
      </c>
      <c r="J1747" s="96">
        <v>209.4</v>
      </c>
    </row>
    <row r="1748" spans="8:10">
      <c r="H1748" s="51">
        <v>41284</v>
      </c>
      <c r="I1748" s="96">
        <v>207.6</v>
      </c>
      <c r="J1748" s="96">
        <v>209.2</v>
      </c>
    </row>
    <row r="1749" spans="8:10">
      <c r="H1749" s="51">
        <v>41285</v>
      </c>
      <c r="I1749" s="96">
        <v>207.6</v>
      </c>
      <c r="J1749" s="96">
        <v>209</v>
      </c>
    </row>
    <row r="1750" spans="8:10">
      <c r="H1750" s="51">
        <v>41288</v>
      </c>
      <c r="I1750" s="96">
        <v>208.9</v>
      </c>
      <c r="J1750" s="96">
        <v>210.9</v>
      </c>
    </row>
    <row r="1751" spans="8:10">
      <c r="H1751" s="51">
        <v>41289</v>
      </c>
      <c r="I1751" s="96">
        <v>209</v>
      </c>
      <c r="J1751" s="96">
        <v>211</v>
      </c>
    </row>
    <row r="1752" spans="8:10">
      <c r="H1752" s="51">
        <v>41290</v>
      </c>
      <c r="I1752" s="96">
        <v>209.2</v>
      </c>
      <c r="J1752" s="96">
        <v>211.3</v>
      </c>
    </row>
    <row r="1753" spans="8:10">
      <c r="H1753" s="51">
        <v>41291</v>
      </c>
      <c r="I1753" s="96">
        <v>209.8</v>
      </c>
      <c r="J1753" s="96">
        <v>211.9</v>
      </c>
    </row>
    <row r="1754" spans="8:10">
      <c r="H1754" s="51">
        <v>41292</v>
      </c>
      <c r="I1754" s="96">
        <v>210.2</v>
      </c>
      <c r="J1754" s="96">
        <v>212.4</v>
      </c>
    </row>
    <row r="1755" spans="8:10">
      <c r="H1755" s="51">
        <v>41295</v>
      </c>
      <c r="I1755" s="96">
        <v>211.9</v>
      </c>
      <c r="J1755" s="96">
        <v>214.6</v>
      </c>
    </row>
    <row r="1756" spans="8:10">
      <c r="H1756" s="51">
        <v>41296</v>
      </c>
      <c r="I1756" s="96">
        <v>212.4</v>
      </c>
      <c r="J1756" s="96">
        <v>215</v>
      </c>
    </row>
    <row r="1757" spans="8:10">
      <c r="H1757" s="51">
        <v>41297</v>
      </c>
      <c r="I1757" s="96">
        <v>212.8</v>
      </c>
      <c r="J1757" s="96">
        <v>215.4</v>
      </c>
    </row>
    <row r="1758" spans="8:10">
      <c r="H1758" s="51">
        <v>41298</v>
      </c>
      <c r="I1758" s="96">
        <v>212.6</v>
      </c>
      <c r="J1758" s="96">
        <v>215.1</v>
      </c>
    </row>
    <row r="1759" spans="8:10">
      <c r="H1759" s="51">
        <v>41299</v>
      </c>
      <c r="I1759" s="96">
        <v>212.6</v>
      </c>
      <c r="J1759" s="96">
        <v>215.1</v>
      </c>
    </row>
    <row r="1760" spans="8:10">
      <c r="H1760" s="51">
        <v>41302</v>
      </c>
      <c r="I1760" s="96">
        <v>212.1</v>
      </c>
      <c r="J1760" s="96">
        <v>214.6</v>
      </c>
    </row>
    <row r="1761" spans="8:10">
      <c r="H1761" s="51">
        <v>41303</v>
      </c>
      <c r="I1761" s="96">
        <v>210.4</v>
      </c>
      <c r="J1761" s="96">
        <v>212.6</v>
      </c>
    </row>
    <row r="1762" spans="8:10">
      <c r="H1762" s="51">
        <v>41304</v>
      </c>
      <c r="I1762" s="96">
        <v>210.5</v>
      </c>
      <c r="J1762" s="96">
        <v>212.7</v>
      </c>
    </row>
    <row r="1763" spans="8:10">
      <c r="H1763" s="51">
        <v>41305</v>
      </c>
      <c r="I1763" s="96">
        <v>211.7</v>
      </c>
      <c r="J1763" s="96">
        <v>214.2</v>
      </c>
    </row>
    <row r="1764" spans="8:10">
      <c r="H1764" s="51">
        <v>41306</v>
      </c>
      <c r="I1764" s="96">
        <v>211.9</v>
      </c>
      <c r="J1764" s="96">
        <v>214.4</v>
      </c>
    </row>
    <row r="1765" spans="8:10">
      <c r="H1765" s="51">
        <v>41309</v>
      </c>
      <c r="I1765" s="96">
        <v>212</v>
      </c>
      <c r="J1765" s="96">
        <v>214.4</v>
      </c>
    </row>
    <row r="1766" spans="8:10">
      <c r="H1766" s="51">
        <v>41310</v>
      </c>
      <c r="I1766" s="96">
        <v>211.5</v>
      </c>
      <c r="J1766" s="96">
        <v>213.7</v>
      </c>
    </row>
    <row r="1767" spans="8:10">
      <c r="H1767" s="51">
        <v>41311</v>
      </c>
      <c r="I1767" s="96">
        <v>214.1</v>
      </c>
      <c r="J1767" s="96">
        <v>217</v>
      </c>
    </row>
    <row r="1768" spans="8:10">
      <c r="H1768" s="51">
        <v>41312</v>
      </c>
      <c r="I1768" s="96">
        <v>215.9</v>
      </c>
      <c r="J1768" s="96">
        <v>219.1</v>
      </c>
    </row>
    <row r="1769" spans="8:10">
      <c r="H1769" s="51">
        <v>41313</v>
      </c>
      <c r="I1769" s="96">
        <v>218.4</v>
      </c>
      <c r="J1769" s="96">
        <v>222</v>
      </c>
    </row>
    <row r="1770" spans="8:10">
      <c r="H1770" s="51">
        <v>41316</v>
      </c>
      <c r="I1770" s="96">
        <v>212.8</v>
      </c>
      <c r="J1770" s="96">
        <v>215.1</v>
      </c>
    </row>
    <row r="1771" spans="8:10">
      <c r="H1771" s="51">
        <v>41317</v>
      </c>
      <c r="I1771" s="96">
        <v>213.2</v>
      </c>
      <c r="J1771" s="96">
        <v>215.7</v>
      </c>
    </row>
    <row r="1772" spans="8:10">
      <c r="H1772" s="51">
        <v>41318</v>
      </c>
      <c r="I1772" s="96">
        <v>213.8</v>
      </c>
      <c r="J1772" s="96">
        <v>216.5</v>
      </c>
    </row>
    <row r="1773" spans="8:10">
      <c r="H1773" s="51">
        <v>41319</v>
      </c>
      <c r="I1773" s="96">
        <v>215.3</v>
      </c>
      <c r="J1773" s="96">
        <v>218.3</v>
      </c>
    </row>
    <row r="1774" spans="8:10">
      <c r="H1774" s="51">
        <v>41320</v>
      </c>
      <c r="I1774" s="96">
        <v>215.3</v>
      </c>
      <c r="J1774" s="96">
        <v>218.3</v>
      </c>
    </row>
    <row r="1775" spans="8:10">
      <c r="H1775" s="51">
        <v>41321</v>
      </c>
      <c r="I1775" s="96">
        <v>216.7</v>
      </c>
      <c r="J1775" s="96">
        <v>219.8</v>
      </c>
    </row>
    <row r="1776" spans="8:10">
      <c r="H1776" s="51">
        <v>41322</v>
      </c>
      <c r="I1776" s="96">
        <v>215.7</v>
      </c>
      <c r="J1776" s="96">
        <v>218.4</v>
      </c>
    </row>
    <row r="1777" spans="8:10">
      <c r="H1777" s="51">
        <v>41323</v>
      </c>
      <c r="I1777" s="96">
        <v>215</v>
      </c>
      <c r="J1777" s="96">
        <v>217.6</v>
      </c>
    </row>
    <row r="1778" spans="8:10">
      <c r="H1778" s="51">
        <v>41324</v>
      </c>
      <c r="I1778" s="96">
        <v>212.9</v>
      </c>
      <c r="J1778" s="96">
        <v>215.1</v>
      </c>
    </row>
    <row r="1779" spans="8:10">
      <c r="H1779" s="51">
        <v>41325</v>
      </c>
      <c r="I1779" s="96">
        <v>213.2</v>
      </c>
      <c r="J1779" s="96">
        <v>215.4</v>
      </c>
    </row>
    <row r="1780" spans="8:10">
      <c r="H1780" s="51">
        <v>41326</v>
      </c>
      <c r="I1780" s="96">
        <v>213.3</v>
      </c>
      <c r="J1780" s="96">
        <v>215.5</v>
      </c>
    </row>
    <row r="1781" spans="8:10">
      <c r="H1781" s="51">
        <v>41327</v>
      </c>
      <c r="I1781" s="98">
        <v>213.2</v>
      </c>
      <c r="J1781" s="96">
        <v>215.5</v>
      </c>
    </row>
    <row r="1782" spans="8:10">
      <c r="H1782" s="51">
        <v>41330</v>
      </c>
      <c r="I1782" s="98">
        <v>208.2</v>
      </c>
      <c r="J1782" s="96">
        <v>209.5</v>
      </c>
    </row>
    <row r="1783" spans="8:10">
      <c r="H1783" s="51">
        <v>41331</v>
      </c>
      <c r="I1783" s="98">
        <v>205.9</v>
      </c>
      <c r="J1783" s="96">
        <v>206.6</v>
      </c>
    </row>
    <row r="1784" spans="8:10">
      <c r="H1784" s="51">
        <v>41332</v>
      </c>
      <c r="I1784" s="98">
        <v>204.4</v>
      </c>
      <c r="J1784" s="96">
        <v>205</v>
      </c>
    </row>
    <row r="1785" spans="8:10">
      <c r="H1785" s="51">
        <v>41333</v>
      </c>
      <c r="I1785" s="98">
        <v>203.8</v>
      </c>
      <c r="J1785" s="96">
        <v>204.1</v>
      </c>
    </row>
    <row r="1786" spans="8:10">
      <c r="H1786" s="51">
        <v>41334</v>
      </c>
      <c r="I1786" s="98">
        <v>203.4</v>
      </c>
      <c r="J1786" s="96">
        <v>203.9</v>
      </c>
    </row>
    <row r="1787" spans="8:10">
      <c r="H1787" s="51">
        <v>41337</v>
      </c>
      <c r="I1787" s="98">
        <v>201.3</v>
      </c>
      <c r="J1787" s="96">
        <v>201.2</v>
      </c>
    </row>
    <row r="1788" spans="8:10">
      <c r="H1788" s="51">
        <v>41338</v>
      </c>
      <c r="I1788" s="98">
        <v>200.6</v>
      </c>
      <c r="J1788" s="96">
        <v>200.3</v>
      </c>
    </row>
    <row r="1789" spans="8:10">
      <c r="H1789" s="51">
        <v>41339</v>
      </c>
      <c r="I1789" s="98">
        <v>199</v>
      </c>
      <c r="J1789" s="96">
        <v>198.5</v>
      </c>
    </row>
    <row r="1790" spans="8:10">
      <c r="H1790" s="51">
        <v>41340</v>
      </c>
      <c r="I1790" s="98">
        <v>199.2</v>
      </c>
      <c r="J1790" s="96">
        <v>198.6</v>
      </c>
    </row>
    <row r="1791" spans="8:10">
      <c r="H1791" s="51">
        <v>41341</v>
      </c>
      <c r="I1791" s="98">
        <v>198.4</v>
      </c>
      <c r="J1791" s="96">
        <v>197.9</v>
      </c>
    </row>
    <row r="1792" spans="8:10">
      <c r="H1792" s="51">
        <v>41344</v>
      </c>
      <c r="I1792" s="98">
        <v>197.4</v>
      </c>
      <c r="J1792" s="96">
        <v>196.7</v>
      </c>
    </row>
    <row r="1793" spans="8:10">
      <c r="H1793" s="51">
        <v>41345</v>
      </c>
      <c r="I1793" s="98">
        <v>196.9</v>
      </c>
      <c r="J1793" s="96">
        <v>196</v>
      </c>
    </row>
    <row r="1794" spans="8:10">
      <c r="H1794" s="51">
        <v>41346</v>
      </c>
      <c r="I1794" s="98">
        <v>196</v>
      </c>
      <c r="J1794" s="96">
        <v>195</v>
      </c>
    </row>
    <row r="1795" spans="8:10">
      <c r="H1795" s="51">
        <v>41347</v>
      </c>
      <c r="I1795" s="98">
        <v>196.3</v>
      </c>
      <c r="J1795" s="96">
        <v>194.9</v>
      </c>
    </row>
    <row r="1796" spans="8:10">
      <c r="H1796" s="51">
        <v>41348</v>
      </c>
      <c r="I1796" s="98">
        <v>196</v>
      </c>
      <c r="J1796" s="96">
        <v>195.1</v>
      </c>
    </row>
    <row r="1797" spans="8:10">
      <c r="H1797" s="51">
        <v>41351</v>
      </c>
      <c r="I1797" s="98">
        <v>196.2</v>
      </c>
      <c r="J1797" s="96">
        <v>195.3</v>
      </c>
    </row>
    <row r="1798" spans="8:10">
      <c r="H1798" s="51">
        <v>41352</v>
      </c>
      <c r="I1798" s="98">
        <v>195.6</v>
      </c>
      <c r="J1798" s="96">
        <v>194.5</v>
      </c>
    </row>
    <row r="1799" spans="8:10">
      <c r="H1799" s="51">
        <v>41353</v>
      </c>
      <c r="I1799" s="98">
        <v>195.4</v>
      </c>
      <c r="J1799" s="96">
        <v>194.2</v>
      </c>
    </row>
    <row r="1800" spans="8:10">
      <c r="H1800" s="51">
        <v>41354</v>
      </c>
      <c r="I1800" s="98">
        <v>195.5</v>
      </c>
      <c r="J1800" s="96">
        <v>194.3</v>
      </c>
    </row>
    <row r="1801" spans="8:10">
      <c r="H1801" s="51">
        <v>41355</v>
      </c>
      <c r="I1801" s="98">
        <v>195.7</v>
      </c>
      <c r="J1801" s="96">
        <v>194.6</v>
      </c>
    </row>
    <row r="1802" spans="8:10">
      <c r="H1802" s="51">
        <v>41358</v>
      </c>
      <c r="I1802" s="98">
        <v>194.4</v>
      </c>
      <c r="J1802" s="96">
        <v>193.1</v>
      </c>
    </row>
    <row r="1803" spans="8:10">
      <c r="H1803" s="51">
        <v>41359</v>
      </c>
      <c r="I1803" s="98">
        <v>194.7</v>
      </c>
      <c r="J1803" s="96">
        <v>193.5</v>
      </c>
    </row>
    <row r="1804" spans="8:10">
      <c r="H1804" s="51">
        <v>41360</v>
      </c>
      <c r="I1804" s="98">
        <v>194.9</v>
      </c>
      <c r="J1804" s="96">
        <v>193.8</v>
      </c>
    </row>
    <row r="1805" spans="8:10">
      <c r="H1805" s="51">
        <v>41361</v>
      </c>
      <c r="I1805" s="98">
        <v>195.3</v>
      </c>
      <c r="J1805" s="96">
        <v>194.1</v>
      </c>
    </row>
    <row r="1806" spans="8:10">
      <c r="H1806" s="51">
        <v>41362</v>
      </c>
      <c r="I1806" s="98">
        <v>196.3</v>
      </c>
      <c r="J1806" s="96">
        <v>195.1</v>
      </c>
    </row>
    <row r="1807" spans="8:10">
      <c r="H1807" s="51">
        <v>41365</v>
      </c>
      <c r="I1807" s="98">
        <v>196.6</v>
      </c>
      <c r="J1807" s="96">
        <v>195.7</v>
      </c>
    </row>
    <row r="1808" spans="8:10">
      <c r="H1808" s="51">
        <v>41366</v>
      </c>
      <c r="I1808" s="98">
        <v>197.2</v>
      </c>
      <c r="J1808" s="96">
        <v>196.5</v>
      </c>
    </row>
    <row r="1809" spans="8:10">
      <c r="H1809" s="51">
        <v>41367</v>
      </c>
      <c r="I1809" s="98">
        <v>197</v>
      </c>
      <c r="J1809" s="96">
        <v>196.2</v>
      </c>
    </row>
    <row r="1810" spans="8:10">
      <c r="H1810" s="51">
        <v>41368</v>
      </c>
      <c r="I1810" s="98">
        <v>195.7</v>
      </c>
      <c r="J1810" s="96">
        <v>195.1</v>
      </c>
    </row>
    <row r="1811" spans="8:10">
      <c r="H1811" s="51">
        <v>41369</v>
      </c>
      <c r="I1811" s="98">
        <v>197.6</v>
      </c>
      <c r="J1811" s="96">
        <v>197</v>
      </c>
    </row>
    <row r="1812" spans="8:10">
      <c r="H1812" s="51">
        <v>41371</v>
      </c>
      <c r="I1812" s="98">
        <v>199.7</v>
      </c>
      <c r="J1812" s="96">
        <v>199.3</v>
      </c>
    </row>
    <row r="1813" spans="8:10">
      <c r="H1813" s="51">
        <v>41372</v>
      </c>
      <c r="I1813" s="98">
        <v>201</v>
      </c>
      <c r="J1813" s="96">
        <v>200.6</v>
      </c>
    </row>
    <row r="1814" spans="8:10">
      <c r="H1814" s="51">
        <v>41373</v>
      </c>
      <c r="I1814" s="98">
        <v>201.3</v>
      </c>
      <c r="J1814" s="96">
        <v>201.3</v>
      </c>
    </row>
    <row r="1815" spans="8:10">
      <c r="H1815" s="51">
        <v>41374</v>
      </c>
      <c r="I1815" s="98">
        <v>202.2</v>
      </c>
      <c r="J1815" s="96">
        <v>202.6</v>
      </c>
    </row>
    <row r="1816" spans="8:10">
      <c r="H1816" s="51">
        <v>41375</v>
      </c>
      <c r="I1816" s="98">
        <v>204.1</v>
      </c>
      <c r="J1816" s="96">
        <v>204.8</v>
      </c>
    </row>
    <row r="1817" spans="8:10">
      <c r="H1817" s="51">
        <v>41376</v>
      </c>
      <c r="I1817" s="98">
        <v>203.7</v>
      </c>
      <c r="J1817" s="96">
        <v>204.4</v>
      </c>
    </row>
    <row r="1818" spans="8:10">
      <c r="H1818" s="51">
        <v>41379</v>
      </c>
      <c r="I1818" s="98">
        <v>205.9</v>
      </c>
      <c r="J1818" s="96">
        <v>207.1</v>
      </c>
    </row>
    <row r="1819" spans="8:10">
      <c r="H1819" s="51">
        <v>41380</v>
      </c>
      <c r="I1819" s="98">
        <v>205.7</v>
      </c>
      <c r="J1819" s="96">
        <v>206.7</v>
      </c>
    </row>
    <row r="1820" spans="8:10">
      <c r="H1820" s="51">
        <v>41381</v>
      </c>
      <c r="I1820" s="98">
        <v>205.6</v>
      </c>
      <c r="J1820" s="96">
        <v>206.4</v>
      </c>
    </row>
    <row r="1821" spans="8:10">
      <c r="H1821" s="51">
        <v>41382</v>
      </c>
      <c r="I1821" s="98">
        <v>205.1</v>
      </c>
      <c r="J1821" s="96">
        <v>206</v>
      </c>
    </row>
    <row r="1822" spans="8:10">
      <c r="H1822" s="51">
        <v>41383</v>
      </c>
      <c r="I1822" s="98">
        <v>205</v>
      </c>
      <c r="J1822" s="96">
        <v>205.9</v>
      </c>
    </row>
    <row r="1823" spans="8:10">
      <c r="H1823" s="51">
        <v>41386</v>
      </c>
      <c r="I1823" s="98">
        <v>204.5</v>
      </c>
      <c r="J1823" s="96">
        <v>205.3</v>
      </c>
    </row>
    <row r="1824" spans="8:10">
      <c r="H1824" s="51">
        <v>41387</v>
      </c>
      <c r="I1824" s="98">
        <v>206.1</v>
      </c>
      <c r="J1824" s="96">
        <v>207</v>
      </c>
    </row>
    <row r="1825" spans="8:10">
      <c r="H1825" s="51">
        <v>41388</v>
      </c>
      <c r="I1825" s="98">
        <v>205.9</v>
      </c>
      <c r="J1825" s="96">
        <v>207.1</v>
      </c>
    </row>
    <row r="1826" spans="8:10">
      <c r="H1826" s="51">
        <v>41389</v>
      </c>
      <c r="I1826" s="98">
        <v>207.4</v>
      </c>
      <c r="J1826" s="96">
        <v>208.7</v>
      </c>
    </row>
    <row r="1827" spans="8:10">
      <c r="H1827" s="51">
        <v>41390</v>
      </c>
      <c r="I1827" s="98">
        <v>207.2</v>
      </c>
      <c r="J1827" s="96">
        <v>208.3</v>
      </c>
    </row>
    <row r="1828" spans="8:10">
      <c r="H1828" s="51">
        <v>41391</v>
      </c>
      <c r="I1828" s="98">
        <v>206.9</v>
      </c>
      <c r="J1828" s="96">
        <v>207.9</v>
      </c>
    </row>
    <row r="1829" spans="8:10">
      <c r="H1829" s="51">
        <v>41392</v>
      </c>
      <c r="I1829" s="98">
        <v>206.5</v>
      </c>
      <c r="J1829" s="96">
        <v>207.4</v>
      </c>
    </row>
    <row r="1830" spans="8:10">
      <c r="H1830" s="51">
        <v>41393</v>
      </c>
      <c r="I1830" s="98">
        <v>204.9</v>
      </c>
      <c r="J1830" s="96">
        <v>205.8</v>
      </c>
    </row>
    <row r="1831" spans="8:10">
      <c r="H1831" s="51">
        <v>41394</v>
      </c>
      <c r="I1831" s="98">
        <v>202.3</v>
      </c>
      <c r="J1831" s="96">
        <v>202.7</v>
      </c>
    </row>
    <row r="1832" spans="8:10">
      <c r="H1832" s="51">
        <v>41395</v>
      </c>
      <c r="I1832" s="98">
        <v>203.1</v>
      </c>
      <c r="J1832" s="96">
        <v>203.8</v>
      </c>
    </row>
    <row r="1833" spans="8:10">
      <c r="H1833" s="51">
        <v>41396</v>
      </c>
      <c r="I1833" s="98">
        <v>203.5</v>
      </c>
      <c r="J1833" s="96">
        <v>204.2</v>
      </c>
    </row>
    <row r="1834" spans="8:10">
      <c r="H1834" s="51">
        <v>41397</v>
      </c>
      <c r="I1834" s="98">
        <v>203.4</v>
      </c>
      <c r="J1834" s="96">
        <v>203.9</v>
      </c>
    </row>
    <row r="1835" spans="8:10">
      <c r="H1835" s="51">
        <v>41400</v>
      </c>
      <c r="I1835" s="98">
        <v>200.7</v>
      </c>
      <c r="J1835" s="96">
        <v>200.8</v>
      </c>
    </row>
    <row r="1836" spans="8:10">
      <c r="H1836" s="51">
        <v>41401</v>
      </c>
      <c r="I1836" s="98">
        <v>200.3</v>
      </c>
      <c r="J1836" s="96">
        <v>200.5</v>
      </c>
    </row>
    <row r="1837" spans="8:10">
      <c r="H1837" s="51">
        <v>41402</v>
      </c>
      <c r="I1837" s="98">
        <v>199.4</v>
      </c>
      <c r="J1837" s="96">
        <v>199.1</v>
      </c>
    </row>
    <row r="1838" spans="8:10">
      <c r="H1838" s="51">
        <v>41403</v>
      </c>
      <c r="I1838" s="98">
        <v>199.5</v>
      </c>
      <c r="J1838" s="96">
        <v>199.1</v>
      </c>
    </row>
    <row r="1839" spans="8:10">
      <c r="H1839" s="51">
        <v>41404</v>
      </c>
      <c r="I1839" s="98">
        <v>198.4</v>
      </c>
      <c r="J1839" s="96">
        <v>198</v>
      </c>
    </row>
    <row r="1840" spans="8:10">
      <c r="H1840" s="51">
        <v>41407</v>
      </c>
      <c r="I1840" s="98">
        <v>197.1</v>
      </c>
      <c r="J1840" s="96">
        <v>196.6</v>
      </c>
    </row>
    <row r="1841" spans="8:10">
      <c r="H1841" s="51">
        <v>41408</v>
      </c>
      <c r="I1841" s="98">
        <v>197.8</v>
      </c>
      <c r="J1841" s="96">
        <v>197.2</v>
      </c>
    </row>
    <row r="1842" spans="8:10">
      <c r="H1842" s="51">
        <v>41409</v>
      </c>
      <c r="I1842" s="98">
        <v>197.3</v>
      </c>
      <c r="J1842" s="96">
        <v>196.7</v>
      </c>
    </row>
    <row r="1843" spans="8:10">
      <c r="H1843" s="51">
        <v>41410</v>
      </c>
      <c r="I1843" s="98">
        <v>198.3</v>
      </c>
      <c r="J1843" s="96">
        <v>197.7</v>
      </c>
    </row>
    <row r="1844" spans="8:10">
      <c r="H1844" s="51">
        <v>41411</v>
      </c>
      <c r="I1844" s="98">
        <v>197.7</v>
      </c>
      <c r="J1844" s="96">
        <v>197</v>
      </c>
    </row>
    <row r="1845" spans="8:10">
      <c r="H1845" s="51">
        <v>41414</v>
      </c>
      <c r="I1845" s="98">
        <v>198.1</v>
      </c>
      <c r="J1845" s="96">
        <v>197.5</v>
      </c>
    </row>
    <row r="1846" spans="8:10">
      <c r="H1846" s="51">
        <v>41415</v>
      </c>
      <c r="I1846" s="98">
        <v>198.4</v>
      </c>
      <c r="J1846" s="96">
        <v>197.9</v>
      </c>
    </row>
    <row r="1847" spans="8:10">
      <c r="H1847" s="51">
        <v>41416</v>
      </c>
      <c r="I1847" s="98">
        <v>197.7</v>
      </c>
      <c r="J1847" s="96">
        <v>197.1</v>
      </c>
    </row>
    <row r="1848" spans="8:10">
      <c r="H1848" s="51">
        <v>41417</v>
      </c>
      <c r="I1848" s="98">
        <v>198.3</v>
      </c>
      <c r="J1848" s="96">
        <v>197.7</v>
      </c>
    </row>
    <row r="1849" spans="8:10">
      <c r="H1849" s="51">
        <v>41418</v>
      </c>
      <c r="I1849" s="98">
        <v>197.7</v>
      </c>
      <c r="J1849" s="96">
        <v>197.1</v>
      </c>
    </row>
    <row r="1850" spans="8:10">
      <c r="H1850" s="51">
        <v>41421</v>
      </c>
      <c r="I1850" s="98">
        <v>198.3</v>
      </c>
      <c r="J1850" s="96">
        <v>197.7</v>
      </c>
    </row>
    <row r="1851" spans="8:10">
      <c r="H1851" s="51">
        <v>41422</v>
      </c>
      <c r="I1851" s="98">
        <v>199</v>
      </c>
      <c r="J1851" s="96">
        <v>198.8</v>
      </c>
    </row>
    <row r="1852" spans="8:10">
      <c r="H1852" s="51">
        <v>41423</v>
      </c>
      <c r="I1852" s="98">
        <v>198.3</v>
      </c>
      <c r="J1852" s="96">
        <v>197.9</v>
      </c>
    </row>
    <row r="1853" spans="8:10">
      <c r="H1853" s="51">
        <v>41424</v>
      </c>
      <c r="I1853" s="98">
        <v>198.4</v>
      </c>
      <c r="J1853" s="96">
        <v>198</v>
      </c>
    </row>
    <row r="1854" spans="8:10">
      <c r="H1854" s="51">
        <v>41425</v>
      </c>
      <c r="I1854" s="98">
        <v>197.8</v>
      </c>
      <c r="J1854" s="96">
        <v>197.3</v>
      </c>
    </row>
    <row r="1855" spans="8:10">
      <c r="H1855" s="51">
        <v>41428</v>
      </c>
      <c r="I1855" s="98">
        <v>199.1</v>
      </c>
      <c r="J1855" s="96">
        <v>198.9</v>
      </c>
    </row>
    <row r="1856" spans="8:10">
      <c r="H1856" s="51">
        <v>41429</v>
      </c>
      <c r="I1856" s="98">
        <v>198.8</v>
      </c>
      <c r="J1856" s="96">
        <v>198.6</v>
      </c>
    </row>
    <row r="1857" spans="8:10">
      <c r="H1857" s="51">
        <v>41430</v>
      </c>
      <c r="I1857" s="98">
        <v>199.6</v>
      </c>
      <c r="J1857" s="96">
        <v>199.5</v>
      </c>
    </row>
    <row r="1858" spans="8:10">
      <c r="H1858" s="51">
        <v>41431</v>
      </c>
      <c r="I1858" s="98">
        <v>199.6</v>
      </c>
      <c r="J1858" s="96">
        <v>199.8</v>
      </c>
    </row>
    <row r="1859" spans="8:10">
      <c r="H1859" s="51">
        <v>41432</v>
      </c>
      <c r="I1859" s="98">
        <v>198.8</v>
      </c>
      <c r="J1859" s="96">
        <v>199</v>
      </c>
    </row>
    <row r="1860" spans="8:10">
      <c r="H1860" s="51">
        <v>41433</v>
      </c>
      <c r="I1860" s="98">
        <v>199.6</v>
      </c>
      <c r="J1860" s="96">
        <v>199.8</v>
      </c>
    </row>
    <row r="1861" spans="8:10">
      <c r="H1861" s="51">
        <v>41434</v>
      </c>
      <c r="I1861" s="98">
        <v>199.4</v>
      </c>
      <c r="J1861" s="96">
        <v>199.5</v>
      </c>
    </row>
    <row r="1862" spans="8:10">
      <c r="H1862" s="51">
        <v>41435</v>
      </c>
      <c r="I1862" s="98">
        <v>197.8</v>
      </c>
      <c r="J1862" s="96">
        <v>197.8</v>
      </c>
    </row>
    <row r="1863" spans="8:10">
      <c r="H1863" s="51">
        <v>41436</v>
      </c>
      <c r="I1863" s="98">
        <v>199.1</v>
      </c>
      <c r="J1863" s="96">
        <v>199.3</v>
      </c>
    </row>
    <row r="1864" spans="8:10">
      <c r="H1864" s="51">
        <v>41437</v>
      </c>
      <c r="I1864" s="98">
        <v>199</v>
      </c>
      <c r="J1864" s="96">
        <v>199.3</v>
      </c>
    </row>
    <row r="1865" spans="8:10">
      <c r="H1865" s="51">
        <v>41438</v>
      </c>
      <c r="I1865" s="98">
        <v>200.6</v>
      </c>
      <c r="J1865" s="96">
        <v>201</v>
      </c>
    </row>
    <row r="1866" spans="8:10">
      <c r="H1866" s="51">
        <v>41439</v>
      </c>
      <c r="I1866" s="98">
        <v>200.3</v>
      </c>
      <c r="J1866" s="96">
        <v>200.7</v>
      </c>
    </row>
    <row r="1867" spans="8:10">
      <c r="H1867" s="51">
        <v>41442</v>
      </c>
      <c r="I1867" s="98">
        <v>201.6</v>
      </c>
      <c r="J1867" s="96">
        <v>202.2</v>
      </c>
    </row>
    <row r="1868" spans="8:10">
      <c r="H1868" s="51">
        <v>41443</v>
      </c>
      <c r="I1868" s="98">
        <v>200.7</v>
      </c>
      <c r="J1868" s="96">
        <v>201.3</v>
      </c>
    </row>
    <row r="1869" spans="8:10">
      <c r="H1869" s="51">
        <v>41444</v>
      </c>
      <c r="I1869" s="98">
        <v>200.2</v>
      </c>
      <c r="J1869" s="96">
        <v>200.5</v>
      </c>
    </row>
    <row r="1870" spans="8:10">
      <c r="H1870" s="51">
        <v>41445</v>
      </c>
      <c r="I1870" s="98">
        <v>200.2</v>
      </c>
      <c r="J1870" s="96">
        <v>200.7</v>
      </c>
    </row>
    <row r="1871" spans="8:10">
      <c r="H1871" s="51">
        <v>41446</v>
      </c>
      <c r="I1871" s="98">
        <v>199.9</v>
      </c>
      <c r="J1871" s="96">
        <v>200.7</v>
      </c>
    </row>
    <row r="1872" spans="8:10">
      <c r="H1872" s="51">
        <v>41449</v>
      </c>
      <c r="I1872" s="98">
        <v>200.1</v>
      </c>
      <c r="J1872" s="96">
        <v>200.6</v>
      </c>
    </row>
    <row r="1873" spans="8:10">
      <c r="H1873" s="51">
        <v>41450</v>
      </c>
      <c r="I1873" s="98">
        <v>200</v>
      </c>
      <c r="J1873" s="96">
        <v>200.7</v>
      </c>
    </row>
    <row r="1874" spans="8:10">
      <c r="H1874" s="51">
        <v>41451</v>
      </c>
      <c r="I1874" s="98">
        <v>199.8</v>
      </c>
      <c r="J1874" s="96">
        <v>200.3</v>
      </c>
    </row>
    <row r="1875" spans="8:10">
      <c r="H1875" s="51">
        <v>41452</v>
      </c>
      <c r="I1875" s="98">
        <v>199.7</v>
      </c>
      <c r="J1875" s="96">
        <v>200.2</v>
      </c>
    </row>
    <row r="1876" spans="8:10">
      <c r="H1876" s="51">
        <v>41453</v>
      </c>
      <c r="I1876" s="98">
        <v>199.8</v>
      </c>
      <c r="J1876" s="96">
        <v>200.4</v>
      </c>
    </row>
    <row r="1877" spans="8:10">
      <c r="H1877" s="51">
        <v>41456</v>
      </c>
      <c r="I1877" s="98">
        <v>199.9</v>
      </c>
      <c r="J1877" s="96">
        <v>200.5</v>
      </c>
    </row>
    <row r="1878" spans="8:10">
      <c r="H1878" s="51">
        <v>41457</v>
      </c>
      <c r="I1878" s="98">
        <v>199.7</v>
      </c>
      <c r="J1878" s="96">
        <v>200.3</v>
      </c>
    </row>
    <row r="1879" spans="8:10">
      <c r="H1879" s="51">
        <v>41458</v>
      </c>
      <c r="I1879" s="98">
        <v>199.2</v>
      </c>
      <c r="J1879" s="96">
        <v>200</v>
      </c>
    </row>
    <row r="1880" spans="8:10">
      <c r="H1880" s="51">
        <v>41459</v>
      </c>
      <c r="I1880" s="98">
        <v>199.6</v>
      </c>
      <c r="J1880" s="96">
        <v>200.4</v>
      </c>
    </row>
    <row r="1881" spans="8:10">
      <c r="H1881" s="51">
        <v>41460</v>
      </c>
      <c r="I1881" s="98">
        <v>199.2</v>
      </c>
      <c r="J1881" s="96">
        <v>200.1</v>
      </c>
    </row>
    <row r="1882" spans="8:10">
      <c r="H1882" s="51">
        <v>41463</v>
      </c>
      <c r="I1882" s="98">
        <v>200.3</v>
      </c>
      <c r="J1882" s="96">
        <v>200.9</v>
      </c>
    </row>
    <row r="1883" spans="8:10">
      <c r="H1883" s="51">
        <v>41464</v>
      </c>
      <c r="I1883" s="98">
        <v>199.5</v>
      </c>
      <c r="J1883" s="96">
        <v>199.9</v>
      </c>
    </row>
    <row r="1884" spans="8:10">
      <c r="H1884" s="51">
        <v>41465</v>
      </c>
      <c r="I1884" s="98">
        <v>199.4</v>
      </c>
      <c r="J1884" s="96">
        <v>199.7</v>
      </c>
    </row>
    <row r="1885" spans="8:10">
      <c r="H1885" s="51">
        <v>41466</v>
      </c>
      <c r="I1885" s="98">
        <v>200.1</v>
      </c>
      <c r="J1885" s="96">
        <v>200.8</v>
      </c>
    </row>
    <row r="1886" spans="8:10">
      <c r="H1886" s="51">
        <v>41467</v>
      </c>
      <c r="I1886" s="98">
        <v>200.4</v>
      </c>
      <c r="J1886" s="96">
        <v>200.9</v>
      </c>
    </row>
    <row r="1887" spans="8:10">
      <c r="H1887" s="51">
        <v>41470</v>
      </c>
      <c r="I1887" s="98">
        <v>201.9</v>
      </c>
      <c r="J1887" s="96">
        <v>202.8</v>
      </c>
    </row>
    <row r="1888" spans="8:10">
      <c r="H1888" s="51">
        <v>41471</v>
      </c>
      <c r="I1888" s="98">
        <v>203</v>
      </c>
      <c r="J1888" s="96">
        <v>204.2</v>
      </c>
    </row>
    <row r="1889" spans="8:10">
      <c r="H1889" s="51">
        <v>41472</v>
      </c>
      <c r="I1889" s="98">
        <v>203.1</v>
      </c>
      <c r="J1889" s="96">
        <v>204.3</v>
      </c>
    </row>
    <row r="1890" spans="8:10">
      <c r="H1890" s="51">
        <v>41473</v>
      </c>
      <c r="I1890" s="98">
        <v>203.2</v>
      </c>
      <c r="J1890" s="96">
        <v>204.5</v>
      </c>
    </row>
    <row r="1891" spans="8:10">
      <c r="H1891" s="51">
        <v>41474</v>
      </c>
      <c r="I1891" s="98">
        <v>204.1</v>
      </c>
      <c r="J1891" s="96">
        <v>205.4</v>
      </c>
    </row>
    <row r="1892" spans="8:10">
      <c r="H1892" s="51">
        <v>41477</v>
      </c>
      <c r="I1892" s="98">
        <v>205.1</v>
      </c>
      <c r="J1892" s="96">
        <v>206.8</v>
      </c>
    </row>
    <row r="1893" spans="8:10">
      <c r="H1893" s="51">
        <v>41478</v>
      </c>
      <c r="I1893" s="98">
        <v>205.5</v>
      </c>
      <c r="J1893" s="96">
        <v>207.1</v>
      </c>
    </row>
    <row r="1894" spans="8:10">
      <c r="H1894" s="51">
        <v>41479</v>
      </c>
      <c r="I1894" s="98">
        <v>207.2</v>
      </c>
      <c r="J1894" s="96">
        <v>209</v>
      </c>
    </row>
    <row r="1895" spans="8:10">
      <c r="H1895" s="51">
        <v>41480</v>
      </c>
      <c r="I1895" s="98">
        <v>207.7</v>
      </c>
      <c r="J1895" s="96">
        <v>210</v>
      </c>
    </row>
    <row r="1896" spans="8:10">
      <c r="H1896" s="51">
        <v>41481</v>
      </c>
      <c r="I1896" s="98">
        <v>208</v>
      </c>
      <c r="J1896" s="96">
        <v>210.3</v>
      </c>
    </row>
    <row r="1897" spans="8:10">
      <c r="H1897" s="51">
        <v>41484</v>
      </c>
      <c r="I1897" s="98">
        <v>209.4</v>
      </c>
      <c r="J1897" s="96">
        <v>211.8</v>
      </c>
    </row>
    <row r="1898" spans="8:10">
      <c r="H1898" s="51">
        <v>41485</v>
      </c>
      <c r="I1898" s="98">
        <v>209.2</v>
      </c>
      <c r="J1898" s="96">
        <v>211.6</v>
      </c>
    </row>
    <row r="1899" spans="8:10">
      <c r="H1899" s="51">
        <v>41486</v>
      </c>
      <c r="I1899" s="98">
        <v>209.3</v>
      </c>
      <c r="J1899" s="96">
        <v>211.8</v>
      </c>
    </row>
    <row r="1900" spans="8:10">
      <c r="H1900" s="51">
        <v>41487</v>
      </c>
      <c r="I1900" s="98">
        <v>209.2</v>
      </c>
      <c r="J1900" s="96">
        <v>211.8</v>
      </c>
    </row>
    <row r="1901" spans="8:10">
      <c r="H1901" s="51">
        <v>41488</v>
      </c>
      <c r="I1901" s="98">
        <v>209.2</v>
      </c>
      <c r="J1901" s="96">
        <v>211.7</v>
      </c>
    </row>
    <row r="1902" spans="8:10">
      <c r="H1902" s="51">
        <v>41491</v>
      </c>
      <c r="I1902" s="98">
        <v>209.4</v>
      </c>
      <c r="J1902" s="96">
        <v>212</v>
      </c>
    </row>
    <row r="1903" spans="8:10">
      <c r="H1903" s="51">
        <v>41492</v>
      </c>
      <c r="I1903" s="98">
        <v>209.4</v>
      </c>
      <c r="J1903" s="96">
        <v>211.8</v>
      </c>
    </row>
    <row r="1904" spans="8:10">
      <c r="H1904" s="51">
        <v>41493</v>
      </c>
      <c r="I1904" s="98">
        <v>209.1</v>
      </c>
      <c r="J1904" s="96">
        <v>211.5</v>
      </c>
    </row>
    <row r="1905" spans="8:10">
      <c r="H1905" s="51">
        <v>41494</v>
      </c>
      <c r="I1905" s="98">
        <v>209.4</v>
      </c>
      <c r="J1905" s="96">
        <v>211.9</v>
      </c>
    </row>
    <row r="1906" spans="8:10">
      <c r="H1906" s="51">
        <v>41495</v>
      </c>
      <c r="I1906" s="98">
        <v>208.9</v>
      </c>
      <c r="J1906" s="96">
        <v>211.3</v>
      </c>
    </row>
    <row r="1907" spans="8:10">
      <c r="H1907" s="51">
        <v>41498</v>
      </c>
      <c r="I1907" s="98">
        <v>209.3</v>
      </c>
      <c r="J1907" s="96">
        <v>212.1</v>
      </c>
    </row>
    <row r="1908" spans="8:10">
      <c r="H1908" s="51">
        <v>41499</v>
      </c>
      <c r="I1908" s="98">
        <v>208.2</v>
      </c>
      <c r="J1908" s="96">
        <v>211.1</v>
      </c>
    </row>
    <row r="1909" spans="8:10">
      <c r="H1909" s="51">
        <v>41500</v>
      </c>
      <c r="I1909" s="98">
        <v>208.4</v>
      </c>
      <c r="J1909" s="96">
        <v>211.2</v>
      </c>
    </row>
    <row r="1910" spans="8:10">
      <c r="H1910" s="51">
        <v>41501</v>
      </c>
      <c r="I1910" s="98">
        <v>209.2</v>
      </c>
      <c r="J1910" s="96">
        <v>212</v>
      </c>
    </row>
    <row r="1911" spans="8:10">
      <c r="H1911" s="51">
        <v>41502</v>
      </c>
      <c r="I1911" s="98">
        <v>208.7</v>
      </c>
      <c r="J1911" s="96">
        <v>211.6</v>
      </c>
    </row>
    <row r="1912" spans="8:10">
      <c r="H1912" s="51">
        <v>41505</v>
      </c>
      <c r="I1912" s="98">
        <v>208.6</v>
      </c>
      <c r="J1912" s="96">
        <v>211.3</v>
      </c>
    </row>
    <row r="1913" spans="8:10">
      <c r="H1913" s="51">
        <v>41506</v>
      </c>
      <c r="I1913" s="98">
        <v>208.3</v>
      </c>
      <c r="J1913" s="96">
        <v>211</v>
      </c>
    </row>
    <row r="1914" spans="8:10">
      <c r="H1914" s="51">
        <v>41507</v>
      </c>
      <c r="I1914" s="98">
        <v>208.9</v>
      </c>
      <c r="J1914" s="98">
        <v>212</v>
      </c>
    </row>
    <row r="1915" spans="8:10">
      <c r="H1915" s="51">
        <v>41508</v>
      </c>
      <c r="I1915" s="98">
        <v>210.9</v>
      </c>
      <c r="J1915" s="98">
        <v>214.2</v>
      </c>
    </row>
    <row r="1916" spans="8:10">
      <c r="H1916" s="51">
        <v>41509</v>
      </c>
      <c r="I1916" s="98">
        <v>210.7</v>
      </c>
      <c r="J1916" s="98">
        <v>213.9</v>
      </c>
    </row>
    <row r="1917" spans="8:10">
      <c r="H1917" s="51">
        <v>41512</v>
      </c>
      <c r="I1917" s="98">
        <v>210.4</v>
      </c>
      <c r="J1917" s="98">
        <v>213</v>
      </c>
    </row>
    <row r="1918" spans="8:10">
      <c r="H1918" s="51">
        <v>41513</v>
      </c>
      <c r="I1918" s="98">
        <v>210.3</v>
      </c>
      <c r="J1918" s="98">
        <v>213</v>
      </c>
    </row>
    <row r="1919" spans="8:10">
      <c r="H1919" s="51">
        <v>41514</v>
      </c>
      <c r="I1919" s="98">
        <v>210.8</v>
      </c>
      <c r="J1919" s="98">
        <v>213.9</v>
      </c>
    </row>
    <row r="1920" spans="8:10">
      <c r="H1920" s="51">
        <v>41515</v>
      </c>
      <c r="I1920" s="98">
        <v>212.4</v>
      </c>
      <c r="J1920" s="98">
        <v>215.4</v>
      </c>
    </row>
    <row r="1921" spans="8:10">
      <c r="H1921" s="51">
        <v>41516</v>
      </c>
      <c r="I1921" s="98">
        <v>211.4</v>
      </c>
      <c r="J1921" s="98">
        <v>214.3</v>
      </c>
    </row>
    <row r="1922" spans="8:10">
      <c r="H1922" s="51">
        <v>41519</v>
      </c>
      <c r="I1922" s="98">
        <v>212.2</v>
      </c>
      <c r="J1922" s="98">
        <v>215.3</v>
      </c>
    </row>
    <row r="1923" spans="8:10">
      <c r="H1923" s="51">
        <v>41520</v>
      </c>
      <c r="I1923" s="98">
        <v>213.3</v>
      </c>
      <c r="J1923" s="98">
        <v>216.6</v>
      </c>
    </row>
    <row r="1924" spans="8:10">
      <c r="H1924" s="139">
        <v>41521</v>
      </c>
      <c r="I1924" s="98">
        <v>212.2</v>
      </c>
      <c r="J1924" s="98">
        <v>215.5</v>
      </c>
    </row>
    <row r="1925" spans="8:10">
      <c r="H1925" s="139">
        <v>41522</v>
      </c>
      <c r="I1925" s="98">
        <v>212.9</v>
      </c>
      <c r="J1925" s="98">
        <v>216</v>
      </c>
    </row>
    <row r="1926" spans="8:10">
      <c r="H1926" s="139">
        <v>41523</v>
      </c>
      <c r="I1926" s="98">
        <v>212.7</v>
      </c>
      <c r="J1926" s="98">
        <v>215.9</v>
      </c>
    </row>
    <row r="1927" spans="8:10">
      <c r="H1927" s="139">
        <v>41526</v>
      </c>
      <c r="I1927" s="98">
        <v>212.5</v>
      </c>
      <c r="J1927" s="98">
        <v>215.5</v>
      </c>
    </row>
    <row r="1928" spans="8:10">
      <c r="H1928" s="139">
        <v>41527</v>
      </c>
      <c r="I1928" s="98">
        <v>212.4</v>
      </c>
      <c r="J1928" s="98">
        <v>215.5</v>
      </c>
    </row>
    <row r="1929" spans="8:10">
      <c r="H1929" s="139">
        <v>41528</v>
      </c>
      <c r="I1929" s="98">
        <v>211.68</v>
      </c>
      <c r="J1929" s="98">
        <v>214.74</v>
      </c>
    </row>
    <row r="1930" spans="8:10">
      <c r="H1930" s="139">
        <v>41529</v>
      </c>
      <c r="I1930" s="98">
        <v>211.75</v>
      </c>
      <c r="J1930" s="98">
        <v>214.71</v>
      </c>
    </row>
    <row r="1931" spans="8:10">
      <c r="H1931" s="139">
        <v>41530</v>
      </c>
      <c r="I1931" s="98">
        <v>211.49</v>
      </c>
      <c r="J1931" s="98">
        <v>214.36</v>
      </c>
    </row>
    <row r="1932" spans="8:10">
      <c r="H1932" s="139">
        <v>41533</v>
      </c>
      <c r="I1932" s="98">
        <v>210.89</v>
      </c>
      <c r="J1932" s="98">
        <v>213.91</v>
      </c>
    </row>
    <row r="1933" spans="8:10">
      <c r="H1933" s="139">
        <v>41534</v>
      </c>
      <c r="I1933" s="98">
        <v>211.4</v>
      </c>
      <c r="J1933" s="98">
        <v>214.1</v>
      </c>
    </row>
    <row r="1934" spans="8:10">
      <c r="H1934" s="139">
        <v>41536</v>
      </c>
      <c r="I1934" s="98">
        <v>208.5</v>
      </c>
      <c r="J1934" s="98">
        <v>210.9</v>
      </c>
    </row>
    <row r="1935" spans="8:10">
      <c r="H1935" s="139">
        <v>41537</v>
      </c>
      <c r="I1935" s="98">
        <v>210.1</v>
      </c>
      <c r="J1935" s="98">
        <v>212.7</v>
      </c>
    </row>
    <row r="1936" spans="8:10">
      <c r="H1936" s="139">
        <v>41539</v>
      </c>
      <c r="I1936" s="98">
        <v>209.4</v>
      </c>
      <c r="J1936" s="98">
        <v>211.7</v>
      </c>
    </row>
    <row r="1937" spans="8:10">
      <c r="H1937" s="139">
        <v>41540</v>
      </c>
      <c r="I1937" s="98">
        <v>208.99</v>
      </c>
      <c r="J1937" s="98">
        <v>211.23</v>
      </c>
    </row>
    <row r="1938" spans="8:10">
      <c r="H1938" s="139">
        <v>41541</v>
      </c>
      <c r="I1938" s="98">
        <v>208.13</v>
      </c>
      <c r="J1938" s="98">
        <v>210.1</v>
      </c>
    </row>
    <row r="1939" spans="8:10">
      <c r="H1939" s="139">
        <v>41542</v>
      </c>
      <c r="I1939" s="98">
        <v>208.76</v>
      </c>
      <c r="J1939" s="98">
        <v>210.84</v>
      </c>
    </row>
    <row r="1940" spans="8:10">
      <c r="H1940" s="139">
        <v>41543</v>
      </c>
      <c r="I1940" s="98">
        <v>207.56</v>
      </c>
      <c r="J1940" s="98">
        <v>209.35</v>
      </c>
    </row>
    <row r="1941" spans="8:10">
      <c r="H1941" s="139">
        <v>41544</v>
      </c>
      <c r="I1941" s="98">
        <v>208.19</v>
      </c>
      <c r="J1941" s="98">
        <v>210.22</v>
      </c>
    </row>
    <row r="1942" spans="8:10">
      <c r="H1942" s="139">
        <v>41546</v>
      </c>
      <c r="I1942" s="98">
        <v>207.48</v>
      </c>
      <c r="J1942" s="98">
        <v>209.44</v>
      </c>
    </row>
    <row r="1943" spans="8:10">
      <c r="H1943" s="139">
        <v>41547</v>
      </c>
      <c r="I1943" s="98">
        <v>207.44</v>
      </c>
      <c r="J1943" s="98">
        <v>209.55</v>
      </c>
    </row>
    <row r="1944" spans="8:10">
      <c r="H1944" s="139">
        <v>41548</v>
      </c>
      <c r="I1944" s="98">
        <v>207.7</v>
      </c>
      <c r="J1944" s="98">
        <v>209.9</v>
      </c>
    </row>
    <row r="1945" spans="8:10">
      <c r="H1945" s="139">
        <v>41549</v>
      </c>
      <c r="I1945" s="98">
        <v>207.6</v>
      </c>
      <c r="J1945" s="98">
        <v>209.5</v>
      </c>
    </row>
    <row r="1946" spans="8:10">
      <c r="H1946" s="139">
        <v>41550</v>
      </c>
      <c r="I1946" s="98">
        <v>207.1</v>
      </c>
      <c r="J1946" s="98">
        <v>209</v>
      </c>
    </row>
    <row r="1947" spans="8:10">
      <c r="H1947" s="139">
        <v>41551</v>
      </c>
      <c r="I1947" s="98">
        <v>207.8</v>
      </c>
      <c r="J1947" s="98">
        <v>209.8</v>
      </c>
    </row>
    <row r="1948" spans="8:10">
      <c r="H1948" s="139">
        <v>41554</v>
      </c>
      <c r="I1948" s="98">
        <v>207.2</v>
      </c>
      <c r="J1948" s="98">
        <v>209</v>
      </c>
    </row>
    <row r="1949" spans="8:10">
      <c r="H1949" s="139">
        <v>41555</v>
      </c>
      <c r="I1949" s="98">
        <v>207.46</v>
      </c>
      <c r="J1949" s="98">
        <v>209.51</v>
      </c>
    </row>
    <row r="1950" spans="8:10">
      <c r="H1950" s="139">
        <v>41556</v>
      </c>
      <c r="I1950" s="98">
        <v>207.21</v>
      </c>
      <c r="J1950" s="98">
        <v>209.14</v>
      </c>
    </row>
    <row r="1951" spans="8:10">
      <c r="H1951" s="139">
        <v>41557</v>
      </c>
      <c r="I1951" s="98">
        <v>206.02</v>
      </c>
      <c r="J1951" s="98">
        <v>207.65</v>
      </c>
    </row>
    <row r="1952" spans="8:10">
      <c r="H1952" s="139">
        <v>41558</v>
      </c>
      <c r="I1952" s="98">
        <v>204.81</v>
      </c>
      <c r="J1952" s="98">
        <v>206.35</v>
      </c>
    </row>
    <row r="1953" spans="8:10">
      <c r="H1953" s="139">
        <v>41559</v>
      </c>
      <c r="I1953" s="98">
        <v>204.72</v>
      </c>
      <c r="J1953" s="98">
        <v>206.14</v>
      </c>
    </row>
    <row r="1954" spans="8:10">
      <c r="H1954" s="139">
        <v>41561</v>
      </c>
      <c r="I1954" s="98">
        <v>204.07</v>
      </c>
      <c r="J1954" s="98">
        <v>205.41</v>
      </c>
    </row>
    <row r="1955" spans="8:10">
      <c r="H1955" s="139">
        <v>41562</v>
      </c>
      <c r="I1955" s="98">
        <v>203.54</v>
      </c>
      <c r="J1955" s="98">
        <v>204.63</v>
      </c>
    </row>
    <row r="1956" spans="8:10">
      <c r="H1956" s="139">
        <v>41563</v>
      </c>
      <c r="I1956" s="98">
        <v>203.75</v>
      </c>
      <c r="J1956" s="98">
        <v>204.89</v>
      </c>
    </row>
    <row r="1957" spans="8:10">
      <c r="H1957" s="139">
        <v>41564</v>
      </c>
      <c r="I1957" s="98">
        <v>203.2</v>
      </c>
      <c r="J1957" s="98">
        <v>204.25</v>
      </c>
    </row>
    <row r="1958" spans="8:10">
      <c r="H1958" s="139">
        <v>41565</v>
      </c>
      <c r="I1958" s="98">
        <v>202.95</v>
      </c>
      <c r="J1958" s="98">
        <v>204.27</v>
      </c>
    </row>
    <row r="1959" spans="8:10">
      <c r="H1959" s="139">
        <v>41568</v>
      </c>
      <c r="I1959" s="98">
        <v>203.32</v>
      </c>
      <c r="J1959" s="98">
        <v>204.41</v>
      </c>
    </row>
    <row r="1960" spans="8:10">
      <c r="H1960" s="139">
        <v>41569</v>
      </c>
      <c r="I1960" s="98">
        <v>203.41</v>
      </c>
      <c r="J1960" s="98">
        <v>204.48</v>
      </c>
    </row>
    <row r="1961" spans="8:10">
      <c r="H1961" s="139">
        <v>41570</v>
      </c>
      <c r="I1961" s="98">
        <v>202.86</v>
      </c>
      <c r="J1961" s="98">
        <v>203.94</v>
      </c>
    </row>
    <row r="1962" spans="8:10">
      <c r="H1962" s="139">
        <v>41571</v>
      </c>
      <c r="I1962" s="98">
        <v>202.98</v>
      </c>
      <c r="J1962" s="98">
        <v>203.96</v>
      </c>
    </row>
    <row r="1963" spans="8:10">
      <c r="H1963" s="139">
        <v>41572</v>
      </c>
      <c r="I1963" s="98">
        <v>202.92</v>
      </c>
      <c r="J1963" s="98">
        <v>203.99</v>
      </c>
    </row>
    <row r="1964" spans="8:10">
      <c r="H1964" s="139">
        <v>41575</v>
      </c>
      <c r="I1964" s="98">
        <v>203.07</v>
      </c>
      <c r="J1964" s="98">
        <v>204.1</v>
      </c>
    </row>
    <row r="1965" spans="8:10">
      <c r="H1965" s="139">
        <v>41576</v>
      </c>
      <c r="I1965" s="98">
        <v>202.61</v>
      </c>
      <c r="J1965" s="98">
        <v>203.43</v>
      </c>
    </row>
    <row r="1966" spans="8:10">
      <c r="H1966" s="139">
        <v>41577</v>
      </c>
      <c r="I1966" s="98">
        <v>202.26</v>
      </c>
      <c r="J1966" s="98">
        <v>203.11</v>
      </c>
    </row>
    <row r="1967" spans="8:10">
      <c r="H1967" s="139">
        <v>41578</v>
      </c>
      <c r="I1967" s="98">
        <v>202.14</v>
      </c>
      <c r="J1967" s="98">
        <v>202.95</v>
      </c>
    </row>
    <row r="1968" spans="8:10">
      <c r="H1968" s="139">
        <v>41579</v>
      </c>
      <c r="I1968" s="98">
        <v>202.16</v>
      </c>
      <c r="J1968" s="98">
        <v>203.07</v>
      </c>
    </row>
    <row r="1969" spans="8:10">
      <c r="H1969" s="139">
        <v>41582</v>
      </c>
      <c r="I1969" s="98">
        <v>200.57</v>
      </c>
      <c r="J1969" s="98">
        <v>201.15</v>
      </c>
    </row>
    <row r="1970" spans="8:10">
      <c r="H1970" s="139">
        <v>41583</v>
      </c>
      <c r="I1970" s="98">
        <v>200.67</v>
      </c>
      <c r="J1970" s="98">
        <v>201.19</v>
      </c>
    </row>
    <row r="1971" spans="8:10">
      <c r="H1971" s="139">
        <v>41584</v>
      </c>
      <c r="I1971" s="98">
        <v>200.13</v>
      </c>
      <c r="J1971" s="98">
        <v>200.55</v>
      </c>
    </row>
    <row r="1972" spans="8:10">
      <c r="H1972" s="139">
        <v>41585</v>
      </c>
      <c r="I1972" s="98">
        <v>200.1</v>
      </c>
      <c r="J1972" s="98">
        <v>200.62</v>
      </c>
    </row>
    <row r="1973" spans="8:10">
      <c r="H1973" s="139">
        <v>41586</v>
      </c>
      <c r="I1973" s="98">
        <v>198.86</v>
      </c>
      <c r="J1973" s="98">
        <v>199.32</v>
      </c>
    </row>
    <row r="1974" spans="8:10">
      <c r="H1974" s="139">
        <v>41589</v>
      </c>
      <c r="I1974" s="98">
        <v>198.92</v>
      </c>
      <c r="J1974" s="98">
        <v>199.29</v>
      </c>
    </row>
    <row r="1975" spans="8:10">
      <c r="H1975" s="139">
        <v>41590</v>
      </c>
      <c r="I1975" s="98">
        <v>198.71</v>
      </c>
      <c r="J1975" s="98">
        <v>199.03</v>
      </c>
    </row>
    <row r="1976" spans="8:10">
      <c r="H1976" s="139">
        <v>41591</v>
      </c>
      <c r="I1976" s="98">
        <v>198.11</v>
      </c>
      <c r="J1976" s="98">
        <v>198.42</v>
      </c>
    </row>
    <row r="1977" spans="8:10">
      <c r="H1977" s="139">
        <v>41592</v>
      </c>
      <c r="I1977" s="98">
        <v>198.9</v>
      </c>
      <c r="J1977" s="98">
        <v>199.2</v>
      </c>
    </row>
    <row r="1978" spans="8:10">
      <c r="H1978" s="139">
        <v>41593</v>
      </c>
      <c r="I1978" s="98">
        <v>197.95</v>
      </c>
      <c r="J1978" s="98">
        <v>198.08</v>
      </c>
    </row>
    <row r="1979" spans="8:10">
      <c r="H1979" s="139">
        <v>41596</v>
      </c>
      <c r="I1979" s="98">
        <v>197.91</v>
      </c>
      <c r="J1979" s="98">
        <v>198.04</v>
      </c>
    </row>
    <row r="1980" spans="8:10">
      <c r="H1980" s="139">
        <v>41597</v>
      </c>
      <c r="I1980" s="98">
        <v>198.94</v>
      </c>
      <c r="J1980" s="98">
        <v>199.04</v>
      </c>
    </row>
    <row r="1981" spans="8:10">
      <c r="H1981" s="139">
        <v>41598</v>
      </c>
      <c r="I1981" s="98">
        <v>198.83</v>
      </c>
      <c r="J1981" s="98">
        <v>199.14</v>
      </c>
    </row>
    <row r="1982" spans="8:10">
      <c r="H1982" s="139">
        <v>41599</v>
      </c>
      <c r="I1982" s="98">
        <v>197.87</v>
      </c>
      <c r="J1982" s="98">
        <v>197.95</v>
      </c>
    </row>
    <row r="1983" spans="8:10">
      <c r="H1983" s="139">
        <v>41600</v>
      </c>
      <c r="I1983" s="98">
        <v>199.61</v>
      </c>
      <c r="J1983" s="98">
        <v>200.08</v>
      </c>
    </row>
    <row r="1984" spans="8:10">
      <c r="H1984" s="139">
        <v>41603</v>
      </c>
      <c r="I1984" s="98">
        <v>198.64</v>
      </c>
      <c r="J1984" s="98">
        <v>198.92</v>
      </c>
    </row>
    <row r="1985" spans="8:10">
      <c r="H1985" s="139">
        <v>41604</v>
      </c>
      <c r="I1985" s="98">
        <v>198.49</v>
      </c>
      <c r="J1985" s="98">
        <v>198.7</v>
      </c>
    </row>
    <row r="1986" spans="8:10">
      <c r="H1986" s="139">
        <v>41605</v>
      </c>
      <c r="I1986" s="98">
        <v>198.81</v>
      </c>
      <c r="J1986" s="98">
        <v>199.03</v>
      </c>
    </row>
    <row r="1987" spans="8:10">
      <c r="H1987" s="139">
        <v>41606</v>
      </c>
      <c r="I1987" s="98">
        <v>198.27</v>
      </c>
      <c r="J1987" s="98">
        <v>198.45</v>
      </c>
    </row>
    <row r="1988" spans="8:10">
      <c r="H1988" s="139">
        <v>41607</v>
      </c>
      <c r="I1988" s="98">
        <v>198.53</v>
      </c>
      <c r="J1988" s="98">
        <v>198.78</v>
      </c>
    </row>
    <row r="1989" spans="8:10">
      <c r="H1989" s="139">
        <v>41610</v>
      </c>
      <c r="I1989" s="98">
        <v>197.93</v>
      </c>
      <c r="J1989" s="98">
        <v>197.99</v>
      </c>
    </row>
    <row r="1990" spans="8:10">
      <c r="H1990" s="139">
        <v>41611</v>
      </c>
      <c r="I1990" s="98">
        <v>198.16</v>
      </c>
      <c r="J1990" s="98">
        <v>198.27</v>
      </c>
    </row>
    <row r="1991" spans="8:10">
      <c r="H1991" s="139">
        <v>41612</v>
      </c>
      <c r="I1991" s="98">
        <v>198.48</v>
      </c>
      <c r="J1991" s="98">
        <v>198.59</v>
      </c>
    </row>
    <row r="1992" spans="8:10">
      <c r="H1992" s="139">
        <v>41613</v>
      </c>
      <c r="I1992" s="98">
        <v>197.85</v>
      </c>
      <c r="J1992" s="98">
        <v>197.77</v>
      </c>
    </row>
    <row r="1993" spans="8:10">
      <c r="H1993" s="139">
        <v>41614</v>
      </c>
      <c r="I1993" s="98">
        <v>197.52</v>
      </c>
      <c r="J1993" s="98">
        <v>197.53</v>
      </c>
    </row>
    <row r="1994" spans="8:10">
      <c r="H1994" s="139">
        <v>41617</v>
      </c>
      <c r="I1994" s="98">
        <v>197.03</v>
      </c>
      <c r="J1994" s="98">
        <v>197.01</v>
      </c>
    </row>
    <row r="1995" spans="8:10">
      <c r="H1995" s="139">
        <v>41618</v>
      </c>
      <c r="I1995" s="98">
        <v>197.17</v>
      </c>
      <c r="J1995" s="98">
        <v>196.94</v>
      </c>
    </row>
    <row r="1996" spans="8:10">
      <c r="H1996" s="139">
        <v>41619</v>
      </c>
      <c r="I1996" s="98">
        <v>197.76</v>
      </c>
      <c r="J1996" s="98">
        <v>197.7</v>
      </c>
    </row>
    <row r="1997" spans="8:10">
      <c r="H1997" s="139">
        <v>41620</v>
      </c>
      <c r="I1997" s="98">
        <v>197.42</v>
      </c>
      <c r="J1997" s="98">
        <v>197.44</v>
      </c>
    </row>
    <row r="1998" spans="8:10">
      <c r="H1998" s="139">
        <v>41621</v>
      </c>
      <c r="I1998" s="98">
        <v>197.49</v>
      </c>
      <c r="J1998" s="98">
        <v>197.41</v>
      </c>
    </row>
    <row r="1999" spans="8:10">
      <c r="H1999" s="139">
        <v>41624</v>
      </c>
      <c r="I1999" s="98">
        <v>197.38</v>
      </c>
      <c r="J1999" s="98">
        <v>197.14</v>
      </c>
    </row>
    <row r="2000" spans="8:10">
      <c r="H2000" s="139">
        <v>41625</v>
      </c>
      <c r="I2000" s="98">
        <v>197.98</v>
      </c>
      <c r="J2000" s="98">
        <v>198.04</v>
      </c>
    </row>
    <row r="2001" spans="8:10">
      <c r="H2001" s="139">
        <v>41626</v>
      </c>
      <c r="I2001" s="98">
        <v>198.54</v>
      </c>
      <c r="J2001" s="98">
        <v>198.74</v>
      </c>
    </row>
    <row r="2002" spans="8:10">
      <c r="H2002" s="139">
        <v>41627</v>
      </c>
      <c r="I2002" s="98">
        <v>198.46</v>
      </c>
      <c r="J2002" s="98">
        <v>198.69</v>
      </c>
    </row>
    <row r="2003" spans="8:10">
      <c r="H2003" s="139">
        <v>41628</v>
      </c>
      <c r="I2003" s="98">
        <v>198.43</v>
      </c>
      <c r="J2003" s="98">
        <v>198.47</v>
      </c>
    </row>
    <row r="2004" spans="8:10">
      <c r="H2004" s="139">
        <v>41631</v>
      </c>
      <c r="I2004" s="98">
        <v>199.51</v>
      </c>
      <c r="J2004" s="98">
        <v>199.91</v>
      </c>
    </row>
    <row r="2005" spans="8:10">
      <c r="H2005" s="139">
        <v>41632</v>
      </c>
      <c r="I2005" s="98">
        <v>199.58</v>
      </c>
      <c r="J2005" s="98">
        <v>200.03</v>
      </c>
    </row>
    <row r="2006" spans="8:10">
      <c r="H2006" s="139">
        <v>41633</v>
      </c>
      <c r="I2006" s="98">
        <v>199.78</v>
      </c>
      <c r="J2006" s="98">
        <v>200.27</v>
      </c>
    </row>
    <row r="2007" spans="8:10">
      <c r="H2007" s="139">
        <v>41634</v>
      </c>
      <c r="I2007" s="98">
        <v>200</v>
      </c>
      <c r="J2007" s="98">
        <v>200.63</v>
      </c>
    </row>
    <row r="2008" spans="8:10">
      <c r="H2008" s="139">
        <v>41635</v>
      </c>
      <c r="I2008" s="98">
        <v>200.98</v>
      </c>
      <c r="J2008" s="98">
        <v>201.52</v>
      </c>
    </row>
    <row r="2009" spans="8:10">
      <c r="H2009" s="139">
        <v>41638</v>
      </c>
      <c r="I2009" s="98">
        <v>201.73</v>
      </c>
      <c r="J2009" s="98">
        <v>202.51</v>
      </c>
    </row>
    <row r="2010" spans="8:10">
      <c r="H2010" s="139">
        <v>41639</v>
      </c>
      <c r="I2010" s="98">
        <v>202.36</v>
      </c>
      <c r="J2010" s="98">
        <v>203.23</v>
      </c>
    </row>
    <row r="2011" spans="8:10">
      <c r="H2011" s="139">
        <v>41640</v>
      </c>
      <c r="I2011" s="98">
        <v>201.9</v>
      </c>
      <c r="J2011" s="98">
        <v>202.9</v>
      </c>
    </row>
    <row r="2012" spans="8:10">
      <c r="H2012" s="139">
        <v>41641</v>
      </c>
      <c r="I2012" s="98">
        <v>203.58</v>
      </c>
      <c r="J2012" s="98">
        <v>204.91</v>
      </c>
    </row>
    <row r="2013" spans="8:10">
      <c r="H2013" s="139">
        <v>41642</v>
      </c>
      <c r="I2013" s="98">
        <v>203.07</v>
      </c>
      <c r="J2013" s="98">
        <v>204.2</v>
      </c>
    </row>
    <row r="2014" spans="8:10">
      <c r="H2014" s="139">
        <v>41645</v>
      </c>
      <c r="I2014" s="98">
        <v>201.86</v>
      </c>
      <c r="J2014" s="98">
        <v>202.74</v>
      </c>
    </row>
    <row r="2015" spans="8:10">
      <c r="H2015" s="139">
        <v>41646</v>
      </c>
      <c r="I2015" s="98">
        <v>204.05</v>
      </c>
      <c r="J2015" s="98">
        <v>205.31</v>
      </c>
    </row>
    <row r="2016" spans="8:10">
      <c r="H2016" s="139">
        <v>41647</v>
      </c>
      <c r="I2016" s="98">
        <v>204.6</v>
      </c>
      <c r="J2016" s="98">
        <v>206.16</v>
      </c>
    </row>
    <row r="2017" spans="8:10">
      <c r="H2017" s="139">
        <v>41648</v>
      </c>
      <c r="I2017" s="98">
        <v>204.9</v>
      </c>
      <c r="J2017" s="98">
        <v>206.36</v>
      </c>
    </row>
    <row r="2018" spans="8:10">
      <c r="H2018" s="139">
        <v>41649</v>
      </c>
      <c r="I2018" s="98">
        <v>205.31</v>
      </c>
      <c r="J2018" s="98">
        <v>206.88</v>
      </c>
    </row>
    <row r="2019" spans="8:10">
      <c r="H2019" s="139">
        <v>41652</v>
      </c>
      <c r="I2019" s="98">
        <v>205.5</v>
      </c>
      <c r="J2019" s="98">
        <v>206.82</v>
      </c>
    </row>
    <row r="2020" spans="8:10">
      <c r="H2020" s="139">
        <v>41653</v>
      </c>
      <c r="I2020" s="98">
        <v>205.16</v>
      </c>
      <c r="J2020" s="98">
        <v>206.62</v>
      </c>
    </row>
    <row r="2021" spans="8:10">
      <c r="H2021" s="139">
        <v>41654</v>
      </c>
      <c r="I2021" s="98">
        <v>204.82</v>
      </c>
      <c r="J2021" s="98">
        <v>206.58</v>
      </c>
    </row>
    <row r="2022" spans="8:10">
      <c r="H2022" s="139">
        <v>41655</v>
      </c>
      <c r="I2022" s="98">
        <v>205.38</v>
      </c>
      <c r="J2022" s="98">
        <v>206.92</v>
      </c>
    </row>
    <row r="2023" spans="8:10">
      <c r="H2023" s="139">
        <v>41656</v>
      </c>
      <c r="I2023" s="98">
        <v>204.71</v>
      </c>
      <c r="J2023" s="98">
        <v>206.15</v>
      </c>
    </row>
    <row r="2024" spans="8:10">
      <c r="H2024" s="139">
        <v>41659</v>
      </c>
      <c r="I2024" s="98">
        <v>206.02</v>
      </c>
      <c r="J2024" s="98">
        <v>207.84</v>
      </c>
    </row>
    <row r="2025" spans="8:10">
      <c r="H2025" s="139">
        <v>41660</v>
      </c>
      <c r="I2025" s="98">
        <v>206.77</v>
      </c>
      <c r="J2025" s="98">
        <v>208.52</v>
      </c>
    </row>
    <row r="2026" spans="8:10">
      <c r="H2026" s="139">
        <v>41661</v>
      </c>
      <c r="I2026" s="98">
        <v>207.28</v>
      </c>
      <c r="J2026" s="98">
        <v>209.1</v>
      </c>
    </row>
    <row r="2027" spans="8:10">
      <c r="H2027" s="139">
        <v>41662</v>
      </c>
      <c r="I2027" s="98">
        <v>207.01</v>
      </c>
      <c r="J2027" s="98">
        <v>208.8</v>
      </c>
    </row>
    <row r="2028" spans="8:10">
      <c r="H2028" s="139">
        <v>41663</v>
      </c>
      <c r="I2028" s="98">
        <v>207.39</v>
      </c>
      <c r="J2028" s="98">
        <v>209.39</v>
      </c>
    </row>
    <row r="2029" spans="8:10">
      <c r="H2029" s="139">
        <v>41665</v>
      </c>
      <c r="I2029" s="98">
        <v>208.29</v>
      </c>
      <c r="J2029" s="98">
        <v>210.2</v>
      </c>
    </row>
    <row r="2030" spans="8:10">
      <c r="H2030" s="139">
        <v>41666</v>
      </c>
      <c r="I2030" s="98">
        <v>209.1</v>
      </c>
      <c r="J2030" s="98">
        <v>211.41</v>
      </c>
    </row>
    <row r="2031" spans="8:10">
      <c r="H2031" s="139">
        <v>41667</v>
      </c>
      <c r="I2031" s="98">
        <v>210.29</v>
      </c>
      <c r="J2031" s="98">
        <v>212.81</v>
      </c>
    </row>
    <row r="2032" spans="8:10">
      <c r="H2032" s="139">
        <v>41668</v>
      </c>
      <c r="I2032" s="98">
        <v>212.69</v>
      </c>
      <c r="J2032" s="98">
        <v>215.95</v>
      </c>
    </row>
    <row r="2033" spans="8:10">
      <c r="H2033" s="139">
        <v>41677</v>
      </c>
      <c r="I2033" s="98">
        <v>212.73</v>
      </c>
      <c r="J2033" s="98">
        <v>215.95</v>
      </c>
    </row>
    <row r="2034" spans="8:10">
      <c r="H2034" s="139">
        <v>41678</v>
      </c>
      <c r="I2034" s="98">
        <v>211.94</v>
      </c>
      <c r="J2034" s="98">
        <v>215.06</v>
      </c>
    </row>
    <row r="2035" spans="8:10">
      <c r="H2035" s="139">
        <v>41680</v>
      </c>
      <c r="I2035" s="98">
        <v>213.1</v>
      </c>
      <c r="J2035" s="98">
        <v>215.98</v>
      </c>
    </row>
    <row r="2036" spans="8:10">
      <c r="H2036" s="139">
        <v>41681</v>
      </c>
      <c r="I2036" s="98">
        <v>211.96</v>
      </c>
      <c r="J2036" s="98">
        <v>214.88</v>
      </c>
    </row>
    <row r="2037" spans="8:10">
      <c r="H2037" s="139">
        <v>41682</v>
      </c>
      <c r="I2037" s="98">
        <v>211.03</v>
      </c>
      <c r="J2037" s="98">
        <v>214</v>
      </c>
    </row>
    <row r="2038" spans="8:10">
      <c r="H2038" s="139">
        <v>41683</v>
      </c>
      <c r="I2038" s="98">
        <v>210.3</v>
      </c>
      <c r="J2038" s="98">
        <v>213.3</v>
      </c>
    </row>
    <row r="2039" spans="8:10">
      <c r="H2039" s="139">
        <v>41684</v>
      </c>
      <c r="I2039" s="98">
        <v>210.46</v>
      </c>
      <c r="J2039" s="98">
        <v>213.41</v>
      </c>
    </row>
    <row r="2040" spans="8:10">
      <c r="H2040" s="139">
        <v>41687</v>
      </c>
      <c r="I2040" s="98">
        <v>208.76</v>
      </c>
      <c r="J2040" s="98">
        <v>211.2</v>
      </c>
    </row>
    <row r="2041" spans="8:10">
      <c r="H2041" s="139">
        <v>41688</v>
      </c>
      <c r="I2041" s="98">
        <v>209.6</v>
      </c>
      <c r="J2041" s="98">
        <v>212.2</v>
      </c>
    </row>
    <row r="2042" spans="8:10">
      <c r="H2042" s="139">
        <v>41689</v>
      </c>
      <c r="I2042" s="98">
        <v>210.3</v>
      </c>
      <c r="J2042" s="98">
        <v>213.1</v>
      </c>
    </row>
    <row r="2043" spans="8:10">
      <c r="H2043" s="139">
        <v>41690</v>
      </c>
      <c r="I2043" s="98">
        <v>209.01</v>
      </c>
      <c r="J2043" s="98">
        <v>211.48</v>
      </c>
    </row>
    <row r="2044" spans="8:10">
      <c r="H2044" s="139">
        <v>41691</v>
      </c>
      <c r="I2044" s="98">
        <v>209.13</v>
      </c>
      <c r="J2044" s="98">
        <v>211.62</v>
      </c>
    </row>
    <row r="2045" spans="8:10">
      <c r="H2045" s="139">
        <v>41694</v>
      </c>
      <c r="I2045" s="98">
        <v>208.11</v>
      </c>
      <c r="J2045" s="98">
        <v>210.43</v>
      </c>
    </row>
    <row r="2046" spans="8:10">
      <c r="H2046" s="139">
        <v>41695</v>
      </c>
      <c r="I2046" s="98">
        <v>207.61</v>
      </c>
      <c r="J2046" s="98">
        <v>209.81</v>
      </c>
    </row>
    <row r="2047" spans="8:10">
      <c r="H2047" s="139">
        <v>41696</v>
      </c>
      <c r="I2047" s="98">
        <v>208.16</v>
      </c>
      <c r="J2047" s="98">
        <v>210.49</v>
      </c>
    </row>
    <row r="2048" spans="8:10">
      <c r="H2048" s="139">
        <v>41697</v>
      </c>
      <c r="I2048" s="98">
        <v>207.64</v>
      </c>
      <c r="J2048" s="98">
        <v>209.89</v>
      </c>
    </row>
    <row r="2049" spans="8:10">
      <c r="H2049" s="139">
        <v>41698</v>
      </c>
      <c r="I2049" s="98">
        <v>208.38</v>
      </c>
      <c r="J2049" s="98">
        <v>210.68</v>
      </c>
    </row>
    <row r="2050" spans="8:10">
      <c r="H2050" s="139">
        <v>41701</v>
      </c>
      <c r="I2050" s="98">
        <v>207.54</v>
      </c>
      <c r="J2050" s="98">
        <v>209.79</v>
      </c>
    </row>
    <row r="2051" spans="8:10">
      <c r="H2051" s="139">
        <v>41702</v>
      </c>
      <c r="I2051" s="98">
        <v>208.28</v>
      </c>
      <c r="J2051" s="98">
        <v>210.62</v>
      </c>
    </row>
    <row r="2052" spans="8:10">
      <c r="H2052" s="139">
        <v>41703</v>
      </c>
      <c r="I2052" s="98">
        <v>208.08</v>
      </c>
      <c r="J2052" s="98">
        <v>210.42</v>
      </c>
    </row>
    <row r="2053" spans="8:10">
      <c r="H2053" s="139">
        <v>41704</v>
      </c>
      <c r="I2053" s="98">
        <v>208.41</v>
      </c>
      <c r="J2053" s="98">
        <v>210.75</v>
      </c>
    </row>
    <row r="2054" spans="8:10">
      <c r="H2054" s="139">
        <v>41705</v>
      </c>
      <c r="I2054" s="98">
        <v>207.6</v>
      </c>
      <c r="J2054" s="98">
        <v>209.8</v>
      </c>
    </row>
    <row r="2055" spans="8:10">
      <c r="H2055" s="139">
        <v>41708</v>
      </c>
      <c r="I2055" s="98">
        <v>207.46</v>
      </c>
      <c r="J2055" s="98">
        <v>209.59</v>
      </c>
    </row>
    <row r="2056" spans="8:10">
      <c r="H2056" s="139">
        <v>41709</v>
      </c>
      <c r="I2056" s="98">
        <v>207.44</v>
      </c>
      <c r="J2056" s="98">
        <v>209.67</v>
      </c>
    </row>
    <row r="2057" spans="8:10">
      <c r="H2057" s="139">
        <v>41710</v>
      </c>
      <c r="I2057" s="98">
        <v>207.29</v>
      </c>
      <c r="J2057" s="98">
        <v>209.5</v>
      </c>
    </row>
    <row r="2058" spans="8:10">
      <c r="H2058" s="139">
        <v>41711</v>
      </c>
      <c r="I2058" s="98">
        <v>207.23</v>
      </c>
      <c r="J2058" s="98">
        <v>209.43</v>
      </c>
    </row>
    <row r="2059" spans="8:10">
      <c r="H2059" s="139">
        <v>41712</v>
      </c>
      <c r="I2059" s="98">
        <v>206.8</v>
      </c>
      <c r="J2059" s="98">
        <v>208.9</v>
      </c>
    </row>
    <row r="2060" spans="8:10">
      <c r="H2060" s="139">
        <v>41715</v>
      </c>
      <c r="I2060" s="98">
        <v>206.15</v>
      </c>
      <c r="J2060" s="98">
        <v>208.4</v>
      </c>
    </row>
    <row r="2061" spans="8:10">
      <c r="H2061" s="139">
        <v>41716</v>
      </c>
      <c r="I2061" s="98">
        <v>206.78</v>
      </c>
      <c r="J2061" s="98">
        <v>209.03</v>
      </c>
    </row>
    <row r="2062" spans="8:10">
      <c r="H2062" s="139">
        <v>41717</v>
      </c>
      <c r="I2062" s="98">
        <v>206.47</v>
      </c>
      <c r="J2062" s="98">
        <v>208.62</v>
      </c>
    </row>
    <row r="2063" spans="8:10">
      <c r="H2063" s="139">
        <v>41718</v>
      </c>
      <c r="I2063" s="98">
        <v>205.84</v>
      </c>
      <c r="J2063" s="98">
        <v>207.81</v>
      </c>
    </row>
    <row r="2064" spans="8:10">
      <c r="H2064" s="139">
        <v>41719</v>
      </c>
      <c r="I2064" s="98">
        <v>205.32</v>
      </c>
      <c r="J2064" s="98">
        <v>207.31</v>
      </c>
    </row>
    <row r="2065" spans="8:10">
      <c r="H2065" s="139">
        <v>41722</v>
      </c>
      <c r="I2065" s="98">
        <v>204.45</v>
      </c>
      <c r="J2065" s="98">
        <v>206.25</v>
      </c>
    </row>
    <row r="2066" spans="8:10">
      <c r="H2066" s="139">
        <v>41723</v>
      </c>
      <c r="I2066" s="98">
        <v>204.87</v>
      </c>
      <c r="J2066" s="98">
        <v>206.68</v>
      </c>
    </row>
    <row r="2067" spans="8:10">
      <c r="H2067" s="139">
        <v>41724</v>
      </c>
      <c r="I2067" s="98">
        <v>204.5</v>
      </c>
      <c r="J2067" s="98">
        <v>206.27</v>
      </c>
    </row>
    <row r="2068" spans="8:10">
      <c r="H2068" s="139">
        <v>41725</v>
      </c>
      <c r="I2068" s="98">
        <v>203.82</v>
      </c>
      <c r="J2068" s="98">
        <v>205.38</v>
      </c>
    </row>
    <row r="2069" spans="8:10">
      <c r="H2069" s="139">
        <v>41726</v>
      </c>
      <c r="I2069" s="98">
        <v>203.99</v>
      </c>
      <c r="J2069" s="98">
        <v>205.61</v>
      </c>
    </row>
    <row r="2070" spans="8:10">
      <c r="H2070" s="139">
        <v>41729</v>
      </c>
      <c r="I2070" s="98">
        <v>202.49</v>
      </c>
      <c r="J2070" s="98">
        <v>203.82</v>
      </c>
    </row>
    <row r="2071" spans="8:10">
      <c r="H2071" s="139">
        <v>41730</v>
      </c>
      <c r="I2071" s="98">
        <v>202.3</v>
      </c>
      <c r="J2071" s="98">
        <v>203.63</v>
      </c>
    </row>
    <row r="2072" spans="8:10">
      <c r="H2072" s="139">
        <v>41731</v>
      </c>
      <c r="I2072" s="98">
        <v>202.47</v>
      </c>
      <c r="J2072" s="98">
        <v>203.78</v>
      </c>
    </row>
    <row r="2073" spans="8:10">
      <c r="H2073" s="139">
        <v>41732</v>
      </c>
      <c r="I2073" s="98">
        <v>202.7</v>
      </c>
      <c r="J2073" s="98">
        <v>203.99</v>
      </c>
    </row>
    <row r="2074" spans="8:10">
      <c r="H2074" s="139">
        <v>41733</v>
      </c>
      <c r="I2074" s="98">
        <v>201.21</v>
      </c>
      <c r="J2074" s="98">
        <v>202.2</v>
      </c>
    </row>
    <row r="2075" spans="8:10">
      <c r="H2075" s="139">
        <v>41737</v>
      </c>
      <c r="I2075" s="98">
        <v>203.13</v>
      </c>
      <c r="J2075" s="98">
        <v>204.48</v>
      </c>
    </row>
    <row r="2076" spans="8:10">
      <c r="H2076" s="139">
        <v>41738</v>
      </c>
      <c r="I2076" s="98">
        <v>203.37</v>
      </c>
      <c r="J2076" s="98">
        <v>204.78</v>
      </c>
    </row>
    <row r="2077" spans="8:10">
      <c r="H2077" s="139">
        <v>41739</v>
      </c>
      <c r="I2077" s="98">
        <v>203.34</v>
      </c>
      <c r="J2077" s="98">
        <v>204.6</v>
      </c>
    </row>
    <row r="2078" spans="8:10">
      <c r="H2078" s="139">
        <v>41740</v>
      </c>
      <c r="I2078" s="98">
        <v>202.42</v>
      </c>
      <c r="J2078" s="98">
        <v>203.57</v>
      </c>
    </row>
    <row r="2079" spans="8:10">
      <c r="H2079" s="139">
        <v>41743</v>
      </c>
      <c r="I2079" s="98">
        <v>201.88</v>
      </c>
      <c r="J2079" s="98">
        <v>202.93</v>
      </c>
    </row>
    <row r="2080" spans="8:10">
      <c r="H2080" s="139">
        <v>41744</v>
      </c>
      <c r="I2080" s="98">
        <v>201.47</v>
      </c>
      <c r="J2080" s="98">
        <v>202.44</v>
      </c>
    </row>
    <row r="2081" spans="8:10">
      <c r="H2081" s="139">
        <v>41745</v>
      </c>
      <c r="I2081" s="98">
        <v>201.66</v>
      </c>
      <c r="J2081" s="98">
        <v>202.71</v>
      </c>
    </row>
    <row r="2082" spans="8:10">
      <c r="H2082" s="139">
        <v>41746</v>
      </c>
      <c r="I2082" s="98">
        <v>201.28</v>
      </c>
      <c r="J2082" s="98">
        <v>202.21</v>
      </c>
    </row>
    <row r="2083" spans="8:10">
      <c r="H2083" s="139">
        <v>41747</v>
      </c>
      <c r="I2083" s="98">
        <v>201.12</v>
      </c>
      <c r="J2083" s="98">
        <v>202.05</v>
      </c>
    </row>
    <row r="2084" spans="8:10">
      <c r="H2084" s="139">
        <v>41750</v>
      </c>
      <c r="I2084" s="98">
        <v>199.58</v>
      </c>
      <c r="J2084" s="98">
        <v>200.33</v>
      </c>
    </row>
    <row r="2085" spans="8:10">
      <c r="H2085" s="139">
        <v>41751</v>
      </c>
      <c r="I2085" s="98">
        <v>199.59</v>
      </c>
      <c r="J2085" s="98">
        <v>200.42</v>
      </c>
    </row>
    <row r="2086" spans="8:10">
      <c r="H2086" s="139">
        <v>41752</v>
      </c>
      <c r="I2086" s="98">
        <v>199.81</v>
      </c>
      <c r="J2086" s="98">
        <v>200.57</v>
      </c>
    </row>
    <row r="2087" spans="8:10">
      <c r="H2087" s="139">
        <v>41753</v>
      </c>
      <c r="I2087" s="98">
        <v>199.44</v>
      </c>
      <c r="J2087" s="98">
        <v>200.22</v>
      </c>
    </row>
    <row r="2088" spans="8:10">
      <c r="H2088" s="139">
        <v>41754</v>
      </c>
      <c r="I2088" s="98">
        <v>199.37</v>
      </c>
      <c r="J2088" s="98">
        <v>200.01</v>
      </c>
    </row>
    <row r="2089" spans="8:10">
      <c r="H2089" s="139">
        <v>41757</v>
      </c>
      <c r="I2089" s="98">
        <v>199.79</v>
      </c>
      <c r="J2089" s="98">
        <v>200.63</v>
      </c>
    </row>
    <row r="2090" spans="8:10">
      <c r="H2090" s="139">
        <v>41758</v>
      </c>
      <c r="I2090" s="98">
        <v>199.9</v>
      </c>
      <c r="J2090" s="98">
        <v>200.77</v>
      </c>
    </row>
    <row r="2091" spans="8:10">
      <c r="H2091" s="139">
        <v>41759</v>
      </c>
      <c r="I2091" s="98">
        <v>200.19</v>
      </c>
      <c r="J2091" s="98">
        <v>201.28</v>
      </c>
    </row>
    <row r="2092" spans="8:10">
      <c r="H2092" s="139">
        <v>41760</v>
      </c>
      <c r="I2092" s="98">
        <v>199.7</v>
      </c>
      <c r="J2092" s="98">
        <v>200.6</v>
      </c>
    </row>
    <row r="2093" spans="8:10">
      <c r="H2093" s="139">
        <v>41761</v>
      </c>
      <c r="I2093" s="98">
        <v>200.3</v>
      </c>
      <c r="J2093" s="98">
        <v>201.4</v>
      </c>
    </row>
    <row r="2094" spans="8:10">
      <c r="H2094" s="139">
        <v>41763</v>
      </c>
      <c r="I2094" s="98">
        <v>201.3</v>
      </c>
      <c r="J2094" s="98">
        <v>202.5</v>
      </c>
    </row>
    <row r="2095" spans="8:10">
      <c r="H2095" s="139">
        <v>41764</v>
      </c>
      <c r="I2095" s="98">
        <v>201.36</v>
      </c>
      <c r="J2095" s="98">
        <v>202.52</v>
      </c>
    </row>
    <row r="2096" spans="8:10">
      <c r="H2096" s="139">
        <v>41765</v>
      </c>
      <c r="I2096" s="98">
        <v>201.16</v>
      </c>
      <c r="J2096" s="98">
        <v>202.35</v>
      </c>
    </row>
    <row r="2097" spans="8:10">
      <c r="H2097" s="139">
        <v>41766</v>
      </c>
      <c r="I2097" s="98">
        <v>202.69</v>
      </c>
      <c r="J2097" s="98">
        <v>204.23</v>
      </c>
    </row>
    <row r="2098" spans="8:10">
      <c r="H2098" s="139">
        <v>41767</v>
      </c>
      <c r="I2098" s="98">
        <v>203.61</v>
      </c>
      <c r="J2098" s="98">
        <v>205.35</v>
      </c>
    </row>
    <row r="2099" spans="8:10">
      <c r="H2099" s="139">
        <v>41768</v>
      </c>
      <c r="I2099" s="98">
        <v>201.86</v>
      </c>
      <c r="J2099" s="98">
        <v>203.25</v>
      </c>
    </row>
    <row r="2100" spans="8:10">
      <c r="H2100" s="139">
        <v>41771</v>
      </c>
      <c r="I2100" s="98">
        <v>202.53</v>
      </c>
      <c r="J2100" s="98">
        <v>203.97</v>
      </c>
    </row>
    <row r="2101" spans="8:10">
      <c r="H2101" s="139">
        <v>41772</v>
      </c>
      <c r="I2101" s="98">
        <v>202.41</v>
      </c>
      <c r="J2101" s="98">
        <v>203.91</v>
      </c>
    </row>
    <row r="2102" spans="8:10">
      <c r="H2102" s="139">
        <v>41773</v>
      </c>
      <c r="I2102" s="98">
        <v>203.87</v>
      </c>
      <c r="J2102" s="98">
        <v>205.71</v>
      </c>
    </row>
    <row r="2103" spans="8:10">
      <c r="H2103" s="139">
        <v>41774</v>
      </c>
      <c r="I2103" s="98">
        <v>203.13</v>
      </c>
      <c r="J2103" s="98">
        <v>204.76</v>
      </c>
    </row>
    <row r="2104" spans="8:10">
      <c r="H2104" s="139">
        <v>41775</v>
      </c>
      <c r="I2104" s="98">
        <v>202.79</v>
      </c>
      <c r="J2104" s="98">
        <v>204.31</v>
      </c>
    </row>
    <row r="2105" spans="8:10">
      <c r="H2105" s="139">
        <v>41778</v>
      </c>
      <c r="I2105" s="98">
        <v>203.27</v>
      </c>
      <c r="J2105" s="98">
        <v>204.83</v>
      </c>
    </row>
    <row r="2106" spans="8:10">
      <c r="H2106" s="139">
        <v>41779</v>
      </c>
      <c r="I2106" s="98">
        <v>203.05</v>
      </c>
      <c r="J2106" s="98">
        <v>204.58</v>
      </c>
    </row>
    <row r="2107" spans="8:10">
      <c r="H2107" s="139">
        <v>41780</v>
      </c>
      <c r="I2107" s="98">
        <v>203</v>
      </c>
      <c r="J2107" s="98">
        <v>204.5</v>
      </c>
    </row>
    <row r="2108" spans="8:10">
      <c r="H2108" s="139">
        <v>41781</v>
      </c>
      <c r="I2108" s="98">
        <v>202.08</v>
      </c>
      <c r="J2108" s="98">
        <v>203.42</v>
      </c>
    </row>
    <row r="2109" spans="8:10">
      <c r="H2109" s="139">
        <v>41782</v>
      </c>
      <c r="I2109" s="98">
        <v>201.92</v>
      </c>
      <c r="J2109" s="98">
        <v>203.31</v>
      </c>
    </row>
    <row r="2110" spans="8:10">
      <c r="H2110" s="139">
        <v>41785</v>
      </c>
      <c r="I2110" s="98">
        <v>201.46</v>
      </c>
      <c r="J2110" s="98">
        <v>202.71</v>
      </c>
    </row>
    <row r="2111" spans="8:10">
      <c r="H2111" s="139">
        <v>41786</v>
      </c>
      <c r="I2111" s="98">
        <v>201.14</v>
      </c>
      <c r="J2111" s="98">
        <v>202.2</v>
      </c>
    </row>
    <row r="2112" spans="8:10">
      <c r="H2112" s="139">
        <v>41787</v>
      </c>
      <c r="I2112" s="98">
        <v>201.61</v>
      </c>
      <c r="J2112" s="98">
        <v>202.81</v>
      </c>
    </row>
    <row r="2113" spans="8:10">
      <c r="H2113" s="139">
        <v>41788</v>
      </c>
      <c r="I2113" s="98">
        <v>200.99</v>
      </c>
      <c r="J2113" s="98">
        <v>202.01</v>
      </c>
    </row>
    <row r="2114" spans="8:10">
      <c r="H2114" s="139">
        <v>41789</v>
      </c>
      <c r="I2114" s="98">
        <v>200.8</v>
      </c>
      <c r="J2114" s="98">
        <v>201.8</v>
      </c>
    </row>
    <row r="2115" spans="8:10">
      <c r="H2115" s="139">
        <v>41793</v>
      </c>
      <c r="I2115" s="98">
        <v>200.59</v>
      </c>
      <c r="J2115" s="98">
        <v>201.6</v>
      </c>
    </row>
    <row r="2116" spans="8:10">
      <c r="H2116" s="139">
        <v>41794</v>
      </c>
      <c r="I2116" s="98">
        <v>201.52</v>
      </c>
      <c r="J2116" s="98">
        <v>202.71</v>
      </c>
    </row>
    <row r="2117" spans="8:10">
      <c r="H2117" s="139">
        <v>41795</v>
      </c>
      <c r="I2117" s="98">
        <v>201.18</v>
      </c>
      <c r="J2117" s="98">
        <v>202.35</v>
      </c>
    </row>
    <row r="2118" spans="8:10">
      <c r="H2118" s="139">
        <v>41796</v>
      </c>
      <c r="I2118" s="98">
        <v>201.14</v>
      </c>
      <c r="J2118" s="98">
        <v>202.31</v>
      </c>
    </row>
    <row r="2119" spans="8:10">
      <c r="H2119" s="139">
        <v>41799</v>
      </c>
      <c r="I2119" s="98">
        <v>202.03</v>
      </c>
      <c r="J2119" s="98">
        <v>203.42</v>
      </c>
    </row>
    <row r="2120" spans="8:10">
      <c r="H2120" s="139">
        <v>41800</v>
      </c>
      <c r="I2120" s="98">
        <v>202.25</v>
      </c>
      <c r="J2120" s="98">
        <v>203.69</v>
      </c>
    </row>
    <row r="2121" spans="8:10">
      <c r="H2121" s="139">
        <v>41801</v>
      </c>
      <c r="I2121" s="98">
        <v>202.31</v>
      </c>
      <c r="J2121" s="98">
        <v>203.79</v>
      </c>
    </row>
    <row r="2122" spans="8:10">
      <c r="H2122" s="139">
        <v>41802</v>
      </c>
      <c r="I2122" s="98">
        <v>202.17</v>
      </c>
      <c r="J2122" s="98">
        <v>203.57</v>
      </c>
    </row>
    <row r="2123" spans="8:10">
      <c r="H2123" s="139">
        <v>41803</v>
      </c>
      <c r="I2123" s="98">
        <v>202.26</v>
      </c>
      <c r="J2123" s="98">
        <v>203.76</v>
      </c>
    </row>
    <row r="2124" spans="8:10">
      <c r="H2124" s="139">
        <v>41806</v>
      </c>
      <c r="I2124" s="98">
        <v>203.27</v>
      </c>
      <c r="J2124" s="98">
        <v>204.82</v>
      </c>
    </row>
    <row r="2125" spans="8:10">
      <c r="H2125" s="139">
        <v>41807</v>
      </c>
      <c r="I2125" s="98">
        <v>203.25</v>
      </c>
      <c r="J2125" s="98">
        <v>205.11</v>
      </c>
    </row>
    <row r="2126" spans="8:10">
      <c r="H2126" s="139">
        <v>41808</v>
      </c>
      <c r="I2126" s="98">
        <v>202.42</v>
      </c>
      <c r="J2126" s="98">
        <v>203.94</v>
      </c>
    </row>
    <row r="2127" spans="8:10">
      <c r="H2127" s="139">
        <v>41809</v>
      </c>
      <c r="I2127" s="98">
        <v>203.49</v>
      </c>
      <c r="J2127" s="98">
        <v>205.35</v>
      </c>
    </row>
    <row r="2128" spans="8:10">
      <c r="H2128" s="139">
        <v>41810</v>
      </c>
      <c r="I2128" s="98">
        <v>202.61</v>
      </c>
      <c r="J2128" s="98">
        <v>204.02</v>
      </c>
    </row>
    <row r="2129" spans="8:10">
      <c r="H2129" s="139">
        <v>41813</v>
      </c>
      <c r="I2129" s="98">
        <v>203.38</v>
      </c>
      <c r="J2129" s="98">
        <v>204.78</v>
      </c>
    </row>
    <row r="2130" spans="8:10">
      <c r="H2130" s="139">
        <v>41814</v>
      </c>
      <c r="I2130" s="98">
        <v>203.56</v>
      </c>
      <c r="J2130" s="98">
        <v>205.18</v>
      </c>
    </row>
    <row r="2131" spans="8:10">
      <c r="H2131" s="139">
        <v>41815</v>
      </c>
      <c r="I2131" s="98">
        <v>203.57</v>
      </c>
      <c r="J2131" s="98">
        <v>205.19</v>
      </c>
    </row>
    <row r="2132" spans="8:10">
      <c r="H2132" s="139">
        <v>41816</v>
      </c>
      <c r="I2132" s="98">
        <v>204.1</v>
      </c>
      <c r="J2132" s="98">
        <v>205.87</v>
      </c>
    </row>
    <row r="2133" spans="8:10">
      <c r="H2133" s="139">
        <v>41817</v>
      </c>
      <c r="I2133" s="98">
        <v>204.87</v>
      </c>
      <c r="J2133" s="98">
        <v>206.73</v>
      </c>
    </row>
    <row r="2134" spans="8:10">
      <c r="H2134" s="139">
        <v>41820</v>
      </c>
      <c r="I2134" s="98">
        <v>205.53</v>
      </c>
      <c r="J2134" s="98">
        <v>207.36</v>
      </c>
    </row>
    <row r="2135" spans="8:10">
      <c r="H2135" s="139">
        <v>41821</v>
      </c>
      <c r="I2135" s="98">
        <v>205.91</v>
      </c>
      <c r="J2135" s="98">
        <v>207.84</v>
      </c>
    </row>
    <row r="2136" spans="8:10">
      <c r="H2136" s="139">
        <v>41822</v>
      </c>
      <c r="I2136" s="98">
        <v>204.47</v>
      </c>
      <c r="J2136" s="98">
        <v>206.28</v>
      </c>
    </row>
    <row r="2137" spans="8:10">
      <c r="H2137" s="139">
        <v>41823</v>
      </c>
      <c r="I2137" s="98">
        <v>204.85</v>
      </c>
      <c r="J2137" s="98">
        <v>206.74</v>
      </c>
    </row>
    <row r="2138" spans="8:10">
      <c r="H2138" s="139">
        <v>41824</v>
      </c>
      <c r="I2138" s="98">
        <v>204.75</v>
      </c>
      <c r="J2138" s="98">
        <v>206.69</v>
      </c>
    </row>
    <row r="2139" spans="8:10">
      <c r="H2139" s="139">
        <v>41827</v>
      </c>
      <c r="I2139" s="98">
        <v>205.46</v>
      </c>
      <c r="J2139" s="98">
        <v>207.51</v>
      </c>
    </row>
    <row r="2140" spans="8:10">
      <c r="H2140" s="139">
        <v>41828</v>
      </c>
      <c r="I2140" s="98">
        <v>205.3</v>
      </c>
      <c r="J2140" s="98">
        <v>207.31</v>
      </c>
    </row>
    <row r="2141" spans="8:10">
      <c r="H2141" s="139">
        <v>41829</v>
      </c>
      <c r="I2141" s="98">
        <v>204.33</v>
      </c>
      <c r="J2141" s="98">
        <v>206.26</v>
      </c>
    </row>
    <row r="2142" spans="8:10">
      <c r="H2142" s="139">
        <v>41830</v>
      </c>
      <c r="I2142" s="98">
        <v>205.28</v>
      </c>
      <c r="J2142" s="98">
        <v>207.2</v>
      </c>
    </row>
    <row r="2143" spans="8:10">
      <c r="H2143" s="139">
        <v>41831</v>
      </c>
      <c r="I2143" s="98">
        <v>203.18</v>
      </c>
      <c r="J2143" s="98">
        <v>204.76</v>
      </c>
    </row>
    <row r="2144" spans="8:10">
      <c r="H2144" s="139">
        <v>41834</v>
      </c>
      <c r="I2144" s="98">
        <v>205.02</v>
      </c>
      <c r="J2144" s="98">
        <v>206.98</v>
      </c>
    </row>
    <row r="2145" spans="8:10">
      <c r="H2145" s="139">
        <v>41835</v>
      </c>
      <c r="I2145" s="98">
        <v>204.64</v>
      </c>
      <c r="J2145" s="98">
        <v>206.44</v>
      </c>
    </row>
    <row r="2146" spans="8:10">
      <c r="H2146" s="139">
        <v>41836</v>
      </c>
      <c r="I2146" s="98">
        <v>205.21</v>
      </c>
      <c r="J2146" s="98">
        <v>207.12</v>
      </c>
    </row>
    <row r="2147" spans="8:10">
      <c r="H2147" s="139">
        <v>41837</v>
      </c>
      <c r="I2147" s="98">
        <v>205.13</v>
      </c>
      <c r="J2147" s="98">
        <v>207.02</v>
      </c>
    </row>
    <row r="2148" spans="8:10">
      <c r="H2148" s="139">
        <v>41838</v>
      </c>
      <c r="I2148" s="98">
        <v>205.02</v>
      </c>
      <c r="J2148" s="98">
        <v>206.8</v>
      </c>
    </row>
    <row r="2149" spans="8:10">
      <c r="H2149" s="139">
        <v>41841</v>
      </c>
      <c r="I2149" s="98">
        <v>205.6</v>
      </c>
      <c r="J2149" s="98">
        <v>207.72</v>
      </c>
    </row>
    <row r="2150" spans="8:10">
      <c r="H2150" s="139">
        <v>41842</v>
      </c>
      <c r="I2150" s="98">
        <v>205.46</v>
      </c>
      <c r="J2150" s="98">
        <v>207.48</v>
      </c>
    </row>
    <row r="2151" spans="8:10">
      <c r="H2151" s="139">
        <v>41843</v>
      </c>
      <c r="I2151" s="98">
        <v>205.56</v>
      </c>
      <c r="J2151" s="98">
        <v>207.66</v>
      </c>
    </row>
    <row r="2152" spans="8:10">
      <c r="H2152" s="139">
        <v>41844</v>
      </c>
      <c r="I2152" s="98">
        <v>206.05</v>
      </c>
      <c r="J2152" s="98">
        <v>208.19</v>
      </c>
    </row>
    <row r="2153" spans="8:10">
      <c r="H2153" s="139">
        <v>41845</v>
      </c>
      <c r="I2153" s="98">
        <v>205.03</v>
      </c>
      <c r="J2153" s="98">
        <v>207</v>
      </c>
    </row>
    <row r="2154" spans="8:10">
      <c r="H2154" s="139">
        <v>41848</v>
      </c>
      <c r="I2154" s="98">
        <v>207.17</v>
      </c>
      <c r="J2154" s="98">
        <v>209.4</v>
      </c>
    </row>
    <row r="2155" spans="8:10">
      <c r="H2155" s="139">
        <v>41849</v>
      </c>
      <c r="I2155" s="98">
        <v>205.68</v>
      </c>
      <c r="J2155" s="98">
        <v>207.67</v>
      </c>
    </row>
    <row r="2156" spans="8:10">
      <c r="H2156" s="139">
        <v>41850</v>
      </c>
      <c r="I2156" s="98">
        <v>206.26</v>
      </c>
      <c r="J2156" s="98">
        <v>208.28</v>
      </c>
    </row>
    <row r="2157" spans="8:10">
      <c r="H2157" s="139">
        <v>41851</v>
      </c>
      <c r="I2157" s="98">
        <v>204.93</v>
      </c>
      <c r="J2157" s="98">
        <v>206.67</v>
      </c>
    </row>
    <row r="2158" spans="8:10">
      <c r="H2158" s="139">
        <v>41852</v>
      </c>
      <c r="I2158" s="98">
        <v>205.31</v>
      </c>
      <c r="J2158" s="98">
        <v>207.25</v>
      </c>
    </row>
    <row r="2159" spans="8:10">
      <c r="H2159" s="139">
        <v>41855</v>
      </c>
      <c r="I2159" s="98">
        <v>205.22</v>
      </c>
      <c r="J2159" s="98">
        <v>207.09</v>
      </c>
    </row>
    <row r="2160" spans="8:10">
      <c r="H2160" s="139">
        <v>41856</v>
      </c>
      <c r="I2160" s="98">
        <v>205.18</v>
      </c>
      <c r="J2160" s="98">
        <v>206.98</v>
      </c>
    </row>
    <row r="2161" spans="8:10">
      <c r="H2161" s="139">
        <v>41857</v>
      </c>
      <c r="I2161" s="98">
        <v>206.25</v>
      </c>
      <c r="J2161" s="98">
        <v>208.22</v>
      </c>
    </row>
    <row r="2162" spans="8:10">
      <c r="H2162" s="139">
        <v>41858</v>
      </c>
      <c r="I2162" s="98">
        <v>206.09</v>
      </c>
      <c r="J2162" s="98">
        <v>208.22</v>
      </c>
    </row>
    <row r="2163" spans="8:10">
      <c r="H2163" s="139">
        <v>41859</v>
      </c>
      <c r="I2163" s="98">
        <v>206.86</v>
      </c>
      <c r="J2163" s="98">
        <v>209.17</v>
      </c>
    </row>
    <row r="2164" spans="8:10">
      <c r="H2164" s="139">
        <v>41862</v>
      </c>
      <c r="I2164" s="98">
        <v>207.79</v>
      </c>
      <c r="J2164" s="98">
        <v>210.25</v>
      </c>
    </row>
    <row r="2165" spans="8:10">
      <c r="H2165" s="139">
        <v>41863</v>
      </c>
      <c r="I2165" s="98">
        <v>207.86</v>
      </c>
      <c r="J2165" s="98">
        <v>210.28</v>
      </c>
    </row>
    <row r="2166" spans="8:10">
      <c r="H2166" s="139">
        <v>41864</v>
      </c>
      <c r="I2166" s="98">
        <v>207.22</v>
      </c>
      <c r="J2166" s="98">
        <v>209.6</v>
      </c>
    </row>
    <row r="2167" spans="8:10">
      <c r="H2167" s="139">
        <v>41865</v>
      </c>
      <c r="I2167" s="98">
        <v>208.34</v>
      </c>
      <c r="J2167" s="98">
        <v>210.96</v>
      </c>
    </row>
    <row r="2168" spans="8:10">
      <c r="H2168" s="139">
        <v>41866</v>
      </c>
      <c r="I2168" s="98">
        <v>207.81</v>
      </c>
      <c r="J2168" s="98">
        <v>210.31</v>
      </c>
    </row>
    <row r="2169" spans="8:10">
      <c r="H2169" s="139">
        <v>41869</v>
      </c>
      <c r="I2169" s="98">
        <v>209.25</v>
      </c>
      <c r="J2169" s="98">
        <v>211.89</v>
      </c>
    </row>
    <row r="2170" spans="8:10">
      <c r="H2170" s="139">
        <v>41870</v>
      </c>
      <c r="I2170" s="98">
        <v>209.91</v>
      </c>
      <c r="J2170" s="98">
        <v>212.75</v>
      </c>
    </row>
    <row r="2171" spans="8:10">
      <c r="H2171" s="139">
        <v>41871</v>
      </c>
      <c r="I2171" s="98">
        <v>209.61</v>
      </c>
      <c r="J2171" s="98">
        <v>212.39</v>
      </c>
    </row>
    <row r="2172" spans="8:10">
      <c r="H2172" s="139">
        <v>41872</v>
      </c>
      <c r="I2172" s="98">
        <v>209.43</v>
      </c>
      <c r="J2172" s="98">
        <v>212.27</v>
      </c>
    </row>
    <row r="2173" spans="8:10">
      <c r="H2173" s="139">
        <v>41873</v>
      </c>
      <c r="I2173" s="98">
        <v>209.05</v>
      </c>
      <c r="J2173" s="98">
        <v>211.65</v>
      </c>
    </row>
    <row r="2174" spans="8:10">
      <c r="H2174" s="139">
        <v>41876</v>
      </c>
      <c r="I2174" s="98">
        <v>210.05</v>
      </c>
      <c r="J2174" s="98">
        <v>212.77</v>
      </c>
    </row>
    <row r="2175" spans="8:10">
      <c r="H2175" s="139">
        <v>41877</v>
      </c>
      <c r="I2175" s="98">
        <v>210.1</v>
      </c>
      <c r="J2175" s="98">
        <v>212.88</v>
      </c>
    </row>
    <row r="2176" spans="8:10">
      <c r="H2176" s="139">
        <v>41878</v>
      </c>
      <c r="I2176" s="98">
        <v>210.2</v>
      </c>
      <c r="J2176" s="98">
        <v>213.03</v>
      </c>
    </row>
    <row r="2177" spans="8:10">
      <c r="H2177" s="139">
        <v>41879</v>
      </c>
      <c r="I2177" s="98">
        <v>210.4</v>
      </c>
      <c r="J2177" s="98">
        <v>213.12</v>
      </c>
    </row>
    <row r="2178" spans="8:10">
      <c r="H2178" s="139">
        <v>41880</v>
      </c>
      <c r="I2178" s="98">
        <v>210</v>
      </c>
      <c r="J2178" s="98">
        <v>212.71</v>
      </c>
    </row>
    <row r="2179" spans="8:10">
      <c r="H2179" s="139">
        <v>41883</v>
      </c>
      <c r="I2179" s="98">
        <v>208.61</v>
      </c>
      <c r="J2179" s="98">
        <v>210.98</v>
      </c>
    </row>
    <row r="2180" spans="8:10">
      <c r="H2180" s="139">
        <v>41884</v>
      </c>
      <c r="I2180" s="98">
        <v>208.32</v>
      </c>
      <c r="J2180" s="98">
        <v>210.66</v>
      </c>
    </row>
    <row r="2181" spans="8:10">
      <c r="H2181" s="139">
        <v>41885</v>
      </c>
      <c r="I2181" s="98">
        <v>208.34</v>
      </c>
      <c r="J2181" s="98">
        <v>210.74</v>
      </c>
    </row>
    <row r="2182" spans="8:10">
      <c r="H2182" s="139">
        <v>41886</v>
      </c>
      <c r="I2182" s="98">
        <v>207.78</v>
      </c>
      <c r="J2182" s="98">
        <v>210.12</v>
      </c>
    </row>
    <row r="2183" spans="8:10">
      <c r="H2183" s="139">
        <v>41887</v>
      </c>
      <c r="I2183" s="98">
        <v>207.48</v>
      </c>
      <c r="J2183" s="98">
        <v>209.7</v>
      </c>
    </row>
    <row r="2184" spans="8:10">
      <c r="H2184" s="139">
        <v>41891</v>
      </c>
      <c r="I2184" s="98">
        <v>206.87</v>
      </c>
      <c r="J2184" s="98">
        <v>208.91</v>
      </c>
    </row>
    <row r="2185" spans="8:10">
      <c r="H2185" s="139">
        <v>41892</v>
      </c>
      <c r="I2185" s="98">
        <v>206.38</v>
      </c>
      <c r="J2185" s="98">
        <v>208.31</v>
      </c>
    </row>
    <row r="2186" spans="8:10">
      <c r="H2186" s="139">
        <v>41893</v>
      </c>
      <c r="I2186" s="98">
        <v>204.6</v>
      </c>
      <c r="J2186" s="98">
        <v>206.15</v>
      </c>
    </row>
    <row r="2187" spans="8:10">
      <c r="H2187" s="139">
        <v>41894</v>
      </c>
      <c r="I2187" s="98">
        <v>204.65</v>
      </c>
      <c r="J2187" s="98">
        <v>206.34</v>
      </c>
    </row>
    <row r="2188" spans="8:10">
      <c r="H2188" s="139">
        <v>41897</v>
      </c>
      <c r="I2188" s="98">
        <v>204.08</v>
      </c>
      <c r="J2188" s="98">
        <v>205.65</v>
      </c>
    </row>
    <row r="2189" spans="8:10">
      <c r="H2189" s="139">
        <v>41898</v>
      </c>
      <c r="I2189" s="98">
        <v>203.93</v>
      </c>
      <c r="J2189" s="98">
        <v>205.47</v>
      </c>
    </row>
    <row r="2190" spans="8:10">
      <c r="H2190" s="139">
        <v>41899</v>
      </c>
      <c r="I2190" s="98">
        <v>204.43</v>
      </c>
      <c r="J2190" s="98">
        <v>206.08</v>
      </c>
    </row>
    <row r="2191" spans="8:10">
      <c r="H2191" s="139">
        <v>41900</v>
      </c>
      <c r="I2191" s="98">
        <v>204.74</v>
      </c>
      <c r="J2191" s="98">
        <v>206.49</v>
      </c>
    </row>
    <row r="2192" spans="8:10">
      <c r="H2192" s="139">
        <v>41901</v>
      </c>
      <c r="I2192" s="98">
        <v>204.64</v>
      </c>
      <c r="J2192" s="98">
        <v>206.32</v>
      </c>
    </row>
    <row r="2193" spans="8:10">
      <c r="H2193" s="139">
        <v>41904</v>
      </c>
      <c r="I2193" s="98">
        <v>204.97</v>
      </c>
      <c r="J2193" s="98">
        <v>206.72</v>
      </c>
    </row>
    <row r="2194" spans="8:10">
      <c r="H2194" s="139">
        <v>41905</v>
      </c>
      <c r="I2194" s="98">
        <v>205.58</v>
      </c>
      <c r="J2194" s="98">
        <v>207.57</v>
      </c>
    </row>
    <row r="2195" spans="8:10">
      <c r="H2195" s="139">
        <v>41906</v>
      </c>
      <c r="I2195" s="98">
        <v>205.39</v>
      </c>
      <c r="J2195" s="98">
        <v>207.26</v>
      </c>
    </row>
    <row r="2196" spans="8:10">
      <c r="H2196" s="139">
        <v>41907</v>
      </c>
      <c r="I2196" s="98">
        <v>206.26</v>
      </c>
      <c r="J2196" s="98">
        <v>208.33</v>
      </c>
    </row>
    <row r="2197" spans="8:10">
      <c r="H2197" s="139">
        <v>41908</v>
      </c>
      <c r="I2197" s="98">
        <v>205.11</v>
      </c>
      <c r="J2197" s="98">
        <v>206.91</v>
      </c>
    </row>
    <row r="2198" spans="8:10">
      <c r="H2198" s="139">
        <v>41910</v>
      </c>
      <c r="I2198" s="98">
        <v>206.17</v>
      </c>
      <c r="J2198" s="98">
        <v>208.13</v>
      </c>
    </row>
    <row r="2199" spans="8:10">
      <c r="H2199" s="139">
        <v>41911</v>
      </c>
      <c r="I2199" s="98">
        <v>204.29</v>
      </c>
      <c r="J2199" s="98">
        <v>205.86</v>
      </c>
    </row>
    <row r="2200" spans="8:10">
      <c r="H2200" s="139">
        <v>41912</v>
      </c>
      <c r="I2200" s="98">
        <v>203.93</v>
      </c>
      <c r="J2200" s="98">
        <v>205.5</v>
      </c>
    </row>
    <row r="2201" spans="8:10">
      <c r="H2201" s="139">
        <v>41920</v>
      </c>
      <c r="I2201" s="98">
        <v>203.15</v>
      </c>
      <c r="J2201" s="98">
        <v>204.41</v>
      </c>
    </row>
    <row r="2202" spans="8:10">
      <c r="H2202" s="139">
        <v>41921</v>
      </c>
      <c r="I2202" s="98">
        <v>203</v>
      </c>
      <c r="J2202" s="98">
        <v>204.46</v>
      </c>
    </row>
    <row r="2203" spans="8:10">
      <c r="H2203" s="139">
        <v>41922</v>
      </c>
      <c r="I2203" s="98">
        <v>202.79</v>
      </c>
      <c r="J2203" s="98">
        <v>203.98</v>
      </c>
    </row>
    <row r="2204" spans="8:10">
      <c r="H2204" s="139">
        <v>41923</v>
      </c>
      <c r="I2204" s="98">
        <v>202.3</v>
      </c>
      <c r="J2204" s="98">
        <v>203.43</v>
      </c>
    </row>
    <row r="2205" spans="8:10">
      <c r="H2205" s="139">
        <v>41925</v>
      </c>
      <c r="I2205" s="98">
        <v>201.93</v>
      </c>
      <c r="J2205" s="98">
        <v>203.05</v>
      </c>
    </row>
    <row r="2206" spans="8:10">
      <c r="H2206" s="139">
        <v>41926</v>
      </c>
      <c r="I2206" s="98">
        <v>202.32</v>
      </c>
      <c r="J2206" s="98">
        <v>203.53</v>
      </c>
    </row>
    <row r="2207" spans="8:10">
      <c r="H2207" s="139">
        <v>41927</v>
      </c>
      <c r="I2207" s="98">
        <v>201.52</v>
      </c>
      <c r="J2207" s="98">
        <v>202.77</v>
      </c>
    </row>
    <row r="2208" spans="8:10">
      <c r="H2208" s="139">
        <v>41928</v>
      </c>
      <c r="I2208" s="98">
        <v>201.93</v>
      </c>
      <c r="J2208" s="98">
        <v>203.14</v>
      </c>
    </row>
    <row r="2209" spans="8:10">
      <c r="H2209" s="139">
        <v>41929</v>
      </c>
      <c r="I2209" s="98">
        <v>201.11</v>
      </c>
      <c r="J2209" s="98">
        <v>202.16</v>
      </c>
    </row>
    <row r="2210" spans="8:10">
      <c r="H2210" s="139">
        <v>41932</v>
      </c>
      <c r="I2210" s="98">
        <v>200.08</v>
      </c>
      <c r="J2210" s="98">
        <v>200.79</v>
      </c>
    </row>
    <row r="2211" spans="8:10">
      <c r="H2211" s="139">
        <v>41933</v>
      </c>
      <c r="I2211" s="98">
        <v>199.46</v>
      </c>
      <c r="J2211" s="98">
        <v>200.09</v>
      </c>
    </row>
    <row r="2212" spans="8:10">
      <c r="H2212" s="139">
        <v>41934</v>
      </c>
      <c r="I2212" s="98">
        <v>199.24</v>
      </c>
      <c r="J2212" s="98">
        <v>199.88</v>
      </c>
    </row>
    <row r="2213" spans="8:10">
      <c r="H2213" s="139">
        <v>41935</v>
      </c>
      <c r="I2213" s="98">
        <v>198.95</v>
      </c>
      <c r="J2213" s="98">
        <v>199.57</v>
      </c>
    </row>
    <row r="2214" spans="8:10">
      <c r="H2214" s="139">
        <v>41936</v>
      </c>
      <c r="I2214" s="98">
        <v>198.33</v>
      </c>
      <c r="J2214" s="98">
        <v>198.81</v>
      </c>
    </row>
    <row r="2215" spans="8:10">
      <c r="H2215" s="139">
        <v>41939</v>
      </c>
      <c r="I2215" s="98">
        <v>196.49</v>
      </c>
      <c r="J2215" s="98">
        <v>196.51</v>
      </c>
    </row>
    <row r="2216" spans="8:10">
      <c r="H2216" s="139">
        <v>41940</v>
      </c>
      <c r="I2216" s="98">
        <v>196.57</v>
      </c>
      <c r="J2216" s="98">
        <v>196.63</v>
      </c>
    </row>
    <row r="2217" spans="8:10">
      <c r="H2217" s="139">
        <v>41941</v>
      </c>
      <c r="I2217" s="98">
        <v>196.3</v>
      </c>
      <c r="J2217" s="98">
        <v>196.12</v>
      </c>
    </row>
    <row r="2218" spans="8:10">
      <c r="H2218" s="139">
        <v>41942</v>
      </c>
      <c r="I2218" s="98">
        <v>196.66</v>
      </c>
      <c r="J2218" s="98">
        <v>196.54</v>
      </c>
    </row>
    <row r="2219" spans="8:10">
      <c r="H2219" s="139">
        <v>41943</v>
      </c>
      <c r="I2219" s="98">
        <v>196.2</v>
      </c>
      <c r="J2219" s="98">
        <v>196.1</v>
      </c>
    </row>
    <row r="2220" spans="8:10">
      <c r="H2220" s="139">
        <v>41946</v>
      </c>
      <c r="I2220" s="98">
        <v>195.21</v>
      </c>
      <c r="J2220" s="98">
        <v>194.85</v>
      </c>
    </row>
  </sheetData>
  <phoneticPr fontId="2" type="noConversion"/>
  <conditionalFormatting sqref="G4">
    <cfRule type="expression" dxfId="3" priority="3" stopIfTrue="1">
      <formula>AND(G4&gt;0,G5&gt;0)</formula>
    </cfRule>
    <cfRule type="expression" dxfId="2" priority="4" stopIfTrue="1">
      <formula>AND(G4&gt;0,G5="")</formula>
    </cfRule>
  </conditionalFormatting>
  <conditionalFormatting sqref="H4:H1923">
    <cfRule type="expression" dxfId="1" priority="1" stopIfTrue="1">
      <formula>AND(H4&gt;0,H5&gt;0)</formula>
    </cfRule>
    <cfRule type="expression" dxfId="0"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0817" r:id="rId4" name="Drop Down 1">
              <controlPr defaultSize="0" autoLine="0" autoPict="0">
                <anchor moveWithCells="1">
                  <from>
                    <xdr:col>1</xdr:col>
                    <xdr:colOff>628650</xdr:colOff>
                    <xdr:row>5</xdr:row>
                    <xdr:rowOff>28575</xdr:rowOff>
                  </from>
                  <to>
                    <xdr:col>4</xdr:col>
                    <xdr:colOff>219075</xdr:colOff>
                    <xdr:row>6</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2"/>
  <sheetViews>
    <sheetView showGridLines="0" workbookViewId="0">
      <selection activeCell="N14" sqref="N14"/>
    </sheetView>
  </sheetViews>
  <sheetFormatPr defaultRowHeight="14.25"/>
  <cols>
    <col min="9" max="9" width="11.125" customWidth="1"/>
    <col min="10" max="10" width="8.625" customWidth="1"/>
  </cols>
  <sheetData>
    <row r="1" spans="1:10" ht="14.25" customHeight="1">
      <c r="A1" s="3"/>
      <c r="B1" s="1"/>
      <c r="C1" s="1"/>
      <c r="D1" s="1"/>
      <c r="E1" s="1"/>
      <c r="F1" s="1"/>
      <c r="G1" s="1"/>
      <c r="H1" s="1"/>
      <c r="I1" s="1"/>
      <c r="J1" s="2"/>
    </row>
    <row r="2" spans="1:10" ht="14.25" customHeight="1">
      <c r="A2" s="3"/>
      <c r="B2" s="1"/>
      <c r="C2" s="1"/>
      <c r="D2" s="1"/>
      <c r="E2" s="1"/>
      <c r="F2" s="1"/>
      <c r="G2" s="1"/>
      <c r="H2" s="1"/>
      <c r="I2" s="1"/>
      <c r="J2" s="2"/>
    </row>
    <row r="3" spans="1:10" ht="14.25" customHeight="1">
      <c r="A3" s="3"/>
      <c r="B3" s="1"/>
      <c r="C3" s="1"/>
      <c r="D3" s="1"/>
      <c r="E3" s="1"/>
      <c r="F3" s="1"/>
      <c r="G3" s="1"/>
      <c r="H3" s="1"/>
      <c r="I3" s="1"/>
      <c r="J3" s="2"/>
    </row>
    <row r="4" spans="1:10" ht="5.25" customHeight="1">
      <c r="A4" s="3"/>
      <c r="B4" s="1"/>
      <c r="C4" s="1"/>
      <c r="D4" s="1"/>
      <c r="E4" s="1"/>
      <c r="F4" s="1"/>
      <c r="G4" s="1"/>
      <c r="H4" s="1"/>
      <c r="I4" s="1"/>
      <c r="J4" s="2"/>
    </row>
    <row r="5" spans="1:10" ht="8.25" customHeight="1">
      <c r="A5" s="4"/>
      <c r="B5" s="33"/>
      <c r="C5" s="33"/>
      <c r="D5" s="133"/>
      <c r="E5" s="133"/>
      <c r="F5" s="133"/>
      <c r="G5" s="133"/>
      <c r="H5" s="133"/>
      <c r="I5" s="133"/>
      <c r="J5" s="134"/>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198" t="s">
        <v>0</v>
      </c>
      <c r="B8" s="198"/>
      <c r="C8" s="198"/>
      <c r="D8" s="198"/>
      <c r="E8" s="198"/>
      <c r="F8" s="198" t="s">
        <v>7</v>
      </c>
      <c r="G8" s="198"/>
      <c r="H8" s="198"/>
      <c r="I8" s="198"/>
      <c r="J8" s="198"/>
    </row>
    <row r="9" spans="1:10" ht="31.5" customHeight="1">
      <c r="A9" s="29" t="s">
        <v>1</v>
      </c>
      <c r="B9" s="199" t="s">
        <v>8</v>
      </c>
      <c r="C9" s="200"/>
      <c r="D9" s="200"/>
      <c r="E9" s="201"/>
      <c r="F9" s="29" t="s">
        <v>16</v>
      </c>
      <c r="G9" s="202" t="s">
        <v>9</v>
      </c>
      <c r="H9" s="202"/>
      <c r="I9" s="202"/>
      <c r="J9" s="202"/>
    </row>
    <row r="10" spans="1:10" ht="31.5" customHeight="1">
      <c r="A10" s="29" t="s">
        <v>10</v>
      </c>
      <c r="B10" s="202" t="s">
        <v>11</v>
      </c>
      <c r="C10" s="202"/>
      <c r="D10" s="202"/>
      <c r="E10" s="202"/>
      <c r="F10" s="29" t="s">
        <v>2</v>
      </c>
      <c r="G10" s="202" t="s">
        <v>4</v>
      </c>
      <c r="H10" s="202"/>
      <c r="I10" s="202"/>
      <c r="J10" s="202"/>
    </row>
    <row r="11" spans="1:10" ht="31.5" customHeight="1">
      <c r="A11" s="29" t="s">
        <v>12</v>
      </c>
      <c r="B11" s="202" t="s">
        <v>13</v>
      </c>
      <c r="C11" s="202"/>
      <c r="D11" s="202"/>
      <c r="E11" s="202"/>
      <c r="F11" s="29" t="s">
        <v>17</v>
      </c>
      <c r="G11" s="202" t="s">
        <v>5</v>
      </c>
      <c r="H11" s="202"/>
      <c r="I11" s="202"/>
      <c r="J11" s="202"/>
    </row>
    <row r="12" spans="1:10" ht="31.5" customHeight="1">
      <c r="A12" s="29" t="s">
        <v>14</v>
      </c>
      <c r="B12" s="202" t="s">
        <v>15</v>
      </c>
      <c r="C12" s="202"/>
      <c r="D12" s="202"/>
      <c r="E12" s="202"/>
      <c r="F12" s="29"/>
      <c r="G12" s="203"/>
      <c r="H12" s="203"/>
      <c r="I12" s="203"/>
      <c r="J12" s="203"/>
    </row>
    <row r="13" spans="1:10" ht="15" customHeight="1">
      <c r="A13" s="3"/>
      <c r="B13" s="1"/>
      <c r="C13" s="1"/>
      <c r="D13" s="1"/>
      <c r="E13" s="1"/>
      <c r="F13" s="1"/>
      <c r="G13" s="1"/>
      <c r="H13" s="1"/>
      <c r="I13" s="1"/>
      <c r="J13" s="2"/>
    </row>
    <row r="14" spans="1:10" ht="15" customHeight="1">
      <c r="A14" s="3"/>
      <c r="B14" s="1"/>
      <c r="C14" s="1"/>
      <c r="D14" s="1"/>
      <c r="E14" s="1"/>
      <c r="F14" s="1"/>
      <c r="G14" s="1"/>
      <c r="H14" s="1"/>
      <c r="I14" s="1"/>
      <c r="J14" s="2"/>
    </row>
    <row r="15" spans="1:10" ht="24.75" customHeight="1">
      <c r="A15" s="180"/>
      <c r="B15" s="180"/>
      <c r="C15" s="180"/>
      <c r="D15" s="180"/>
      <c r="E15" s="180"/>
      <c r="F15" s="180"/>
      <c r="G15" s="180"/>
    </row>
    <row r="16" spans="1:10" ht="12" customHeight="1">
      <c r="A16" s="180"/>
      <c r="B16" s="180"/>
      <c r="C16" s="180"/>
      <c r="D16" s="180"/>
      <c r="E16" s="180"/>
      <c r="F16" s="180"/>
      <c r="G16" s="180"/>
    </row>
    <row r="17" spans="1:7" ht="14.25" customHeight="1">
      <c r="A17" s="180"/>
      <c r="B17" s="180"/>
      <c r="C17" s="180"/>
      <c r="D17" s="180"/>
      <c r="E17" s="180"/>
      <c r="F17" s="180"/>
      <c r="G17" s="180"/>
    </row>
    <row r="18" spans="1:7" ht="14.25" customHeight="1">
      <c r="A18" s="180"/>
      <c r="B18" s="180"/>
      <c r="C18" s="180"/>
      <c r="D18" s="180"/>
      <c r="E18" s="180"/>
      <c r="F18" s="180"/>
      <c r="G18" s="180"/>
    </row>
    <row r="19" spans="1:7">
      <c r="A19" s="180"/>
      <c r="B19" s="180"/>
      <c r="C19" s="180"/>
      <c r="D19" s="180"/>
      <c r="E19" s="180"/>
      <c r="F19" s="180"/>
      <c r="G19" s="180"/>
    </row>
    <row r="20" spans="1:7" ht="6.75" customHeight="1">
      <c r="A20" s="180"/>
      <c r="B20" s="180"/>
      <c r="C20" s="180"/>
      <c r="D20" s="180"/>
      <c r="E20" s="180"/>
      <c r="F20" s="180"/>
      <c r="G20" s="180"/>
    </row>
    <row r="21" spans="1:7" ht="8.25" customHeight="1">
      <c r="A21" s="180"/>
      <c r="B21" s="180"/>
      <c r="C21" s="180"/>
      <c r="D21" s="180"/>
      <c r="E21" s="180"/>
      <c r="F21" s="180"/>
      <c r="G21" s="180"/>
    </row>
    <row r="22" spans="1:7">
      <c r="A22" s="180"/>
      <c r="B22" s="180"/>
      <c r="C22" s="180"/>
      <c r="D22" s="180"/>
      <c r="E22" s="180"/>
      <c r="F22" s="180"/>
      <c r="G22" s="180"/>
    </row>
    <row r="23" spans="1:7">
      <c r="A23" s="180"/>
      <c r="B23" s="180"/>
      <c r="C23" s="180"/>
      <c r="D23" s="180"/>
      <c r="E23" s="180"/>
      <c r="F23" s="180"/>
      <c r="G23" s="180"/>
    </row>
    <row r="24" spans="1:7">
      <c r="A24" s="180"/>
      <c r="B24" s="180"/>
      <c r="C24" s="180"/>
      <c r="D24" s="180"/>
      <c r="E24" s="180"/>
      <c r="F24" s="180"/>
      <c r="G24" s="180"/>
    </row>
    <row r="25" spans="1:7">
      <c r="A25" s="180"/>
      <c r="B25" s="180"/>
      <c r="C25" s="180"/>
      <c r="D25" s="180"/>
      <c r="E25" s="180"/>
      <c r="F25" s="180"/>
      <c r="G25" s="180"/>
    </row>
    <row r="26" spans="1:7">
      <c r="A26" s="180"/>
      <c r="B26" s="180"/>
      <c r="C26" s="180"/>
      <c r="D26" s="180"/>
      <c r="E26" s="180"/>
      <c r="F26" s="180"/>
      <c r="G26" s="180"/>
    </row>
    <row r="27" spans="1:7">
      <c r="A27" s="180"/>
      <c r="B27" s="180"/>
      <c r="C27" s="180"/>
      <c r="D27" s="180"/>
      <c r="E27" s="180"/>
      <c r="F27" s="180"/>
      <c r="G27" s="180"/>
    </row>
    <row r="28" spans="1:7">
      <c r="A28" s="180"/>
      <c r="B28" s="180"/>
      <c r="C28" s="180"/>
      <c r="D28" s="180"/>
      <c r="E28" s="180"/>
      <c r="F28" s="180"/>
      <c r="G28" s="180"/>
    </row>
    <row r="29" spans="1:7">
      <c r="A29" s="180"/>
      <c r="B29" s="180"/>
      <c r="C29" s="180"/>
      <c r="D29" s="180"/>
      <c r="E29" s="180"/>
      <c r="F29" s="180"/>
      <c r="G29" s="180"/>
    </row>
    <row r="30" spans="1:7">
      <c r="A30" s="180"/>
      <c r="B30" s="180"/>
      <c r="C30" s="180"/>
      <c r="D30" s="180"/>
      <c r="E30" s="180"/>
      <c r="F30" s="180"/>
      <c r="G30" s="180"/>
    </row>
    <row r="31" spans="1:7">
      <c r="A31" s="180"/>
      <c r="B31" s="180"/>
      <c r="C31" s="180"/>
      <c r="D31" s="180"/>
      <c r="E31" s="180"/>
      <c r="F31" s="180"/>
      <c r="G31" s="180"/>
    </row>
    <row r="32" spans="1:7">
      <c r="A32" s="180"/>
      <c r="B32" s="180"/>
      <c r="C32" s="180"/>
      <c r="D32" s="180"/>
      <c r="E32" s="180"/>
      <c r="F32" s="180"/>
      <c r="G32" s="180"/>
    </row>
    <row r="33" spans="1:7">
      <c r="A33" s="180"/>
      <c r="B33" s="180"/>
      <c r="C33" s="180"/>
      <c r="D33" s="180"/>
      <c r="E33" s="180"/>
      <c r="F33" s="180"/>
      <c r="G33" s="180"/>
    </row>
    <row r="34" spans="1:7">
      <c r="A34" s="180"/>
      <c r="B34" s="180"/>
      <c r="C34" s="180"/>
      <c r="D34" s="180"/>
      <c r="E34" s="180"/>
      <c r="F34" s="180"/>
      <c r="G34" s="180"/>
    </row>
    <row r="35" spans="1:7">
      <c r="A35" s="180"/>
      <c r="B35" s="180"/>
      <c r="C35" s="180"/>
      <c r="D35" s="180"/>
      <c r="E35" s="180"/>
      <c r="F35" s="180"/>
      <c r="G35" s="180"/>
    </row>
    <row r="36" spans="1:7">
      <c r="A36" s="180"/>
      <c r="B36" s="180"/>
      <c r="C36" s="180"/>
      <c r="D36" s="180"/>
      <c r="E36" s="180"/>
      <c r="F36" s="180"/>
      <c r="G36" s="180"/>
    </row>
    <row r="37" spans="1:7">
      <c r="A37" s="180"/>
      <c r="B37" s="180"/>
      <c r="C37" s="180"/>
      <c r="D37" s="180"/>
      <c r="E37" s="180"/>
      <c r="F37" s="180"/>
      <c r="G37" s="180"/>
    </row>
    <row r="38" spans="1:7">
      <c r="A38" s="180"/>
      <c r="B38" s="180"/>
      <c r="C38" s="180"/>
      <c r="D38" s="180"/>
      <c r="E38" s="180"/>
      <c r="F38" s="180"/>
      <c r="G38" s="180"/>
    </row>
    <row r="39" spans="1:7">
      <c r="A39" s="180"/>
      <c r="B39" s="180"/>
      <c r="C39" s="180"/>
      <c r="D39" s="180"/>
      <c r="E39" s="180"/>
      <c r="F39" s="180"/>
      <c r="G39" s="180"/>
    </row>
    <row r="40" spans="1:7">
      <c r="A40" s="180"/>
      <c r="B40" s="180"/>
      <c r="C40" s="180"/>
      <c r="D40" s="180"/>
      <c r="E40" s="180"/>
      <c r="F40" s="180"/>
      <c r="G40" s="180"/>
    </row>
    <row r="41" spans="1:7">
      <c r="A41" s="180"/>
      <c r="B41" s="180"/>
      <c r="C41" s="180"/>
      <c r="D41" s="180"/>
      <c r="E41" s="180"/>
      <c r="F41" s="180"/>
      <c r="G41" s="180"/>
    </row>
    <row r="42" spans="1:7">
      <c r="A42" s="180"/>
      <c r="B42" s="180"/>
      <c r="C42" s="180"/>
      <c r="D42" s="180"/>
      <c r="E42" s="180"/>
      <c r="F42" s="180"/>
      <c r="G42" s="180"/>
    </row>
    <row r="43" spans="1:7">
      <c r="A43" s="180"/>
      <c r="B43" s="180"/>
      <c r="C43" s="180"/>
      <c r="D43" s="180"/>
      <c r="E43" s="180"/>
      <c r="F43" s="180"/>
      <c r="G43" s="180"/>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G11:J11"/>
    <mergeCell ref="G12:J12"/>
    <mergeCell ref="A15:G43"/>
    <mergeCell ref="B11:E11"/>
    <mergeCell ref="B12:E12"/>
    <mergeCell ref="F8:J8"/>
    <mergeCell ref="A8:E8"/>
    <mergeCell ref="B9:E9"/>
    <mergeCell ref="B10:E10"/>
    <mergeCell ref="G9:J9"/>
    <mergeCell ref="G10:J10"/>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813"/>
  <sheetViews>
    <sheetView workbookViewId="0">
      <pane xSplit="8" ySplit="4" topLeftCell="O11" activePane="bottomRight" state="frozen"/>
      <selection pane="topRight" activeCell="I1" sqref="I1"/>
      <selection pane="bottomLeft" activeCell="A5" sqref="A5"/>
      <selection pane="bottomRight" activeCell="R5" sqref="R5:R14"/>
    </sheetView>
  </sheetViews>
  <sheetFormatPr defaultRowHeight="14.25"/>
  <cols>
    <col min="1" max="7" width="9" style="39"/>
    <col min="8" max="9" width="11.625" style="39" bestFit="1" customWidth="1"/>
    <col min="10" max="10" width="13.5" style="39" bestFit="1" customWidth="1"/>
    <col min="11" max="11" width="9" style="39" bestFit="1" customWidth="1"/>
    <col min="12" max="12" width="13.5" style="39" bestFit="1" customWidth="1"/>
    <col min="13" max="13" width="8.875" style="39" bestFit="1" customWidth="1"/>
    <col min="14" max="14" width="13.375" style="39" bestFit="1" customWidth="1"/>
    <col min="15" max="15" width="10.5" style="39" bestFit="1" customWidth="1"/>
    <col min="16" max="16" width="22.75" style="39" bestFit="1" customWidth="1"/>
    <col min="17" max="17" width="15" style="39" bestFit="1" customWidth="1"/>
    <col min="18" max="18" width="19.375" style="39" bestFit="1" customWidth="1"/>
    <col min="19" max="16384" width="9" style="39"/>
  </cols>
  <sheetData>
    <row r="1" spans="1:18" ht="22.5" customHeight="1"/>
    <row r="2" spans="1:18" hidden="1">
      <c r="H2" s="88" t="str">
        <f>[7]!HisQuote("[000300.SH,CI005020.WI]","[close,changeper]","5",,,-1,"Y",2,2,1,1,1,1,1,1,1)</f>
        <v>Wind资讯</v>
      </c>
      <c r="I2" s="156" t="s">
        <v>346</v>
      </c>
      <c r="J2" s="156" t="s">
        <v>347</v>
      </c>
      <c r="K2" s="156" t="s">
        <v>346</v>
      </c>
      <c r="L2" s="156" t="s">
        <v>347</v>
      </c>
      <c r="M2" s="45" t="s">
        <v>20</v>
      </c>
      <c r="N2" s="45" t="s">
        <v>21</v>
      </c>
    </row>
    <row r="3" spans="1:18">
      <c r="H3" s="157"/>
      <c r="I3" s="157" t="s">
        <v>348</v>
      </c>
      <c r="J3" s="157" t="s">
        <v>349</v>
      </c>
      <c r="K3" s="157" t="s">
        <v>348</v>
      </c>
      <c r="L3" s="157" t="s">
        <v>349</v>
      </c>
      <c r="M3" s="64" t="s">
        <v>48</v>
      </c>
      <c r="N3" s="64" t="str">
        <f>L3</f>
        <v>农林牧渔(中信)</v>
      </c>
      <c r="P3" s="54" t="s">
        <v>27</v>
      </c>
      <c r="Q3" s="54" t="s">
        <v>28</v>
      </c>
      <c r="R3" s="45" t="s">
        <v>26</v>
      </c>
    </row>
    <row r="4" spans="1:18">
      <c r="H4" s="86" t="s">
        <v>345</v>
      </c>
      <c r="I4" s="86" t="s">
        <v>350</v>
      </c>
      <c r="J4" s="86" t="s">
        <v>350</v>
      </c>
      <c r="K4" s="86" t="s">
        <v>351</v>
      </c>
      <c r="L4" s="86" t="s">
        <v>351</v>
      </c>
      <c r="M4" s="50" t="s">
        <v>19</v>
      </c>
      <c r="N4" s="50" t="s">
        <v>19</v>
      </c>
      <c r="O4" s="49"/>
      <c r="P4" s="50" t="str">
        <f>[7]!S_INFO_NAME(Q4)</f>
        <v>沪深300</v>
      </c>
      <c r="Q4" s="53" t="s">
        <v>22</v>
      </c>
      <c r="R4" s="83">
        <f>[7]!s_pq_pctchange(Q4,$Q$18,$Q$19)</f>
        <v>4.9198437616335688</v>
      </c>
    </row>
    <row r="5" spans="1:18">
      <c r="A5" s="48" t="s">
        <v>221</v>
      </c>
      <c r="H5" s="87">
        <v>41582</v>
      </c>
      <c r="I5" s="92">
        <v>2380.4540000000002</v>
      </c>
      <c r="J5" s="92">
        <v>2923.2671999999998</v>
      </c>
      <c r="K5" s="92">
        <v>-0.18893399999999999</v>
      </c>
      <c r="L5" s="92">
        <v>1.4076649999999999</v>
      </c>
      <c r="M5" s="46">
        <f>I5/$I$5-1</f>
        <v>0</v>
      </c>
      <c r="N5" s="46">
        <f>J5/$J$5-1</f>
        <v>0</v>
      </c>
      <c r="O5" s="49"/>
      <c r="P5" s="50" t="str">
        <f>[7]!S_INFO_NAME(Q5)</f>
        <v>农林牧渔(中信)</v>
      </c>
      <c r="Q5" s="53" t="s">
        <v>90</v>
      </c>
      <c r="R5" s="83">
        <f>[7]!s_pq_pctchange(Q5,$Q$18,$Q$19)</f>
        <v>3.1639176398586821</v>
      </c>
    </row>
    <row r="6" spans="1:18">
      <c r="A6" s="97"/>
      <c r="B6" s="97"/>
      <c r="C6" s="97"/>
      <c r="D6" s="97"/>
      <c r="E6" s="97"/>
      <c r="F6" s="97"/>
      <c r="H6" s="87">
        <v>41583</v>
      </c>
      <c r="I6" s="92">
        <v>2383.7689999999998</v>
      </c>
      <c r="J6" s="92">
        <v>3018.9331999999999</v>
      </c>
      <c r="K6" s="92">
        <v>0.13925899999999999</v>
      </c>
      <c r="L6" s="92">
        <v>3.2725710000000001</v>
      </c>
      <c r="M6" s="46">
        <f t="shared" ref="M6:M69" si="0">I6/$I$5-1</f>
        <v>1.3925914972521269E-3</v>
      </c>
      <c r="N6" s="46">
        <f t="shared" ref="N6:N69" si="1">J6/$J$5-1</f>
        <v>3.2725711833663462E-2</v>
      </c>
      <c r="O6" s="49"/>
      <c r="P6" s="50" t="str">
        <f>[7]!S_INFO_NAME(Q6)</f>
        <v>种子(中信)</v>
      </c>
      <c r="Q6" s="53" t="s">
        <v>212</v>
      </c>
      <c r="R6" s="83">
        <f>[7]!s_pq_pctchange(Q6,$Q$18,$Q$19)</f>
        <v>0.56826875915003683</v>
      </c>
    </row>
    <row r="7" spans="1:18">
      <c r="A7" s="97"/>
      <c r="B7" s="97"/>
      <c r="C7" s="97"/>
      <c r="D7" s="97"/>
      <c r="E7" s="97"/>
      <c r="F7" s="97"/>
      <c r="H7" s="87">
        <v>41584</v>
      </c>
      <c r="I7" s="92">
        <v>2353.5680000000002</v>
      </c>
      <c r="J7" s="92">
        <v>2998.2456000000002</v>
      </c>
      <c r="K7" s="92">
        <v>-1.2669429999999999</v>
      </c>
      <c r="L7" s="92">
        <v>-0.68526200000000004</v>
      </c>
      <c r="M7" s="46">
        <f t="shared" si="0"/>
        <v>-1.1294484161424645E-2</v>
      </c>
      <c r="N7" s="46">
        <f t="shared" si="1"/>
        <v>2.5648835658950597E-2</v>
      </c>
      <c r="O7" s="49"/>
      <c r="P7" s="50" t="str">
        <f>[7]!S_INFO_NAME(Q7)</f>
        <v>果蔬饮料(中信)</v>
      </c>
      <c r="Q7" s="53" t="s">
        <v>213</v>
      </c>
      <c r="R7" s="83">
        <f>[7]!s_pq_pctchange(Q7,$Q$18,$Q$19)</f>
        <v>2.1214735968661413</v>
      </c>
    </row>
    <row r="8" spans="1:18">
      <c r="A8" s="97"/>
      <c r="B8" s="97"/>
      <c r="C8" s="97"/>
      <c r="D8" s="97"/>
      <c r="E8" s="97"/>
      <c r="F8" s="97"/>
      <c r="H8" s="87">
        <v>41585</v>
      </c>
      <c r="I8" s="92">
        <v>2340.5520000000001</v>
      </c>
      <c r="J8" s="92">
        <v>2978.0140000000001</v>
      </c>
      <c r="K8" s="92">
        <v>-0.553033</v>
      </c>
      <c r="L8" s="92">
        <v>-0.67478099999999996</v>
      </c>
      <c r="M8" s="46">
        <f t="shared" si="0"/>
        <v>-1.6762348694828844E-2</v>
      </c>
      <c r="N8" s="46">
        <f t="shared" si="1"/>
        <v>1.8727949330119564E-2</v>
      </c>
      <c r="O8" s="49"/>
      <c r="P8" s="50" t="str">
        <f>[7]!S_INFO_NAME(Q8)</f>
        <v>农产品加工及流通(中信)</v>
      </c>
      <c r="Q8" s="53" t="s">
        <v>214</v>
      </c>
      <c r="R8" s="83">
        <f>[7]!s_pq_pctchange(Q8,$Q$18,$Q$19)</f>
        <v>1.9998872878619345</v>
      </c>
    </row>
    <row r="9" spans="1:18">
      <c r="A9" s="97"/>
      <c r="B9" s="97"/>
      <c r="C9" s="97"/>
      <c r="D9" s="97"/>
      <c r="E9" s="97"/>
      <c r="F9" s="97"/>
      <c r="H9" s="87">
        <v>41586</v>
      </c>
      <c r="I9" s="92">
        <v>2307.9450000000002</v>
      </c>
      <c r="J9" s="92">
        <v>2930.0704999999998</v>
      </c>
      <c r="K9" s="92">
        <v>-1.393133</v>
      </c>
      <c r="L9" s="92">
        <v>-1.609915</v>
      </c>
      <c r="M9" s="46">
        <f t="shared" si="0"/>
        <v>-3.0460155919837195E-2</v>
      </c>
      <c r="N9" s="46">
        <f t="shared" si="1"/>
        <v>2.3272932423008541E-3</v>
      </c>
      <c r="O9" s="49"/>
      <c r="P9" s="50" t="str">
        <f>[7]!S_INFO_NAME(Q9)</f>
        <v>饲料(中信)</v>
      </c>
      <c r="Q9" s="53" t="s">
        <v>215</v>
      </c>
      <c r="R9" s="83">
        <f>[7]!s_pq_pctchange(Q9,$Q$18,$Q$19)</f>
        <v>3.2413542797735451</v>
      </c>
    </row>
    <row r="10" spans="1:18">
      <c r="A10" s="97"/>
      <c r="B10" s="97"/>
      <c r="C10" s="97"/>
      <c r="D10" s="97"/>
      <c r="E10" s="97"/>
      <c r="F10" s="97"/>
      <c r="H10" s="87">
        <v>41589</v>
      </c>
      <c r="I10" s="92">
        <v>2315.8890000000001</v>
      </c>
      <c r="J10" s="92">
        <v>2890.8733999999999</v>
      </c>
      <c r="K10" s="92">
        <v>0.34420200000000001</v>
      </c>
      <c r="L10" s="92">
        <v>-1.337753</v>
      </c>
      <c r="M10" s="46">
        <f t="shared" si="0"/>
        <v>-2.7122977381625502E-2</v>
      </c>
      <c r="N10" s="46">
        <f t="shared" si="1"/>
        <v>-1.1081368134941538E-2</v>
      </c>
      <c r="O10" s="49"/>
      <c r="P10" s="50" t="str">
        <f>[7]!S_INFO_NAME(Q10)</f>
        <v>动物疫苗(中信)</v>
      </c>
      <c r="Q10" s="53" t="s">
        <v>216</v>
      </c>
      <c r="R10" s="83">
        <f>[7]!s_pq_pctchange(Q10,$Q$18,$Q$19)</f>
        <v>4.3270743162675762</v>
      </c>
    </row>
    <row r="11" spans="1:18">
      <c r="A11" s="97"/>
      <c r="B11" s="97"/>
      <c r="C11" s="97"/>
      <c r="D11" s="97"/>
      <c r="E11" s="97"/>
      <c r="F11" s="97"/>
      <c r="H11" s="87">
        <v>41590</v>
      </c>
      <c r="I11" s="92">
        <v>2340</v>
      </c>
      <c r="J11" s="92">
        <v>2867.8507</v>
      </c>
      <c r="K11" s="92">
        <v>1.041112</v>
      </c>
      <c r="L11" s="92">
        <v>-0.79639300000000002</v>
      </c>
      <c r="M11" s="46">
        <f t="shared" si="0"/>
        <v>-1.699423723373783E-2</v>
      </c>
      <c r="N11" s="46">
        <f t="shared" si="1"/>
        <v>-1.8957042312108818E-2</v>
      </c>
      <c r="O11" s="49"/>
      <c r="P11" s="50" t="str">
        <f>[7]!S_INFO_NAME(Q11)</f>
        <v>畜牧养殖(中信)</v>
      </c>
      <c r="Q11" s="53" t="s">
        <v>217</v>
      </c>
      <c r="R11" s="83">
        <f>[7]!s_pq_pctchange(Q11,$Q$18,$Q$19)</f>
        <v>3.8148698462922459</v>
      </c>
    </row>
    <row r="12" spans="1:18">
      <c r="A12" s="97"/>
      <c r="B12" s="97"/>
      <c r="C12" s="97"/>
      <c r="D12" s="97"/>
      <c r="E12" s="97"/>
      <c r="F12" s="97"/>
      <c r="H12" s="87">
        <v>41591</v>
      </c>
      <c r="I12" s="92">
        <v>2288.116</v>
      </c>
      <c r="J12" s="92">
        <v>2858.2399</v>
      </c>
      <c r="K12" s="92">
        <v>-2.2172649999999998</v>
      </c>
      <c r="L12" s="92">
        <v>-0.33512199999999998</v>
      </c>
      <c r="M12" s="46">
        <f t="shared" si="0"/>
        <v>-3.879007953944924E-2</v>
      </c>
      <c r="N12" s="46">
        <f t="shared" si="1"/>
        <v>-2.2244733563869801E-2</v>
      </c>
      <c r="O12" s="49"/>
      <c r="P12" s="50" t="str">
        <f>[7]!S_INFO_NAME(Q12)</f>
        <v>林木及加工(中信)</v>
      </c>
      <c r="Q12" s="53" t="s">
        <v>218</v>
      </c>
      <c r="R12" s="83">
        <f>[7]!s_pq_pctchange(Q12,$Q$18,$Q$19)</f>
        <v>7.7400577085636524</v>
      </c>
    </row>
    <row r="13" spans="1:18">
      <c r="A13" s="97"/>
      <c r="B13" s="97"/>
      <c r="C13" s="97"/>
      <c r="D13" s="97"/>
      <c r="E13" s="97"/>
      <c r="F13" s="97"/>
      <c r="H13" s="87">
        <v>41592</v>
      </c>
      <c r="I13" s="92">
        <v>2304.5010000000002</v>
      </c>
      <c r="J13" s="92">
        <v>2890.3910999999998</v>
      </c>
      <c r="K13" s="92">
        <v>0.71609100000000003</v>
      </c>
      <c r="L13" s="92">
        <v>1.12486</v>
      </c>
      <c r="M13" s="46">
        <f t="shared" si="0"/>
        <v>-3.1906938760421277E-2</v>
      </c>
      <c r="N13" s="46">
        <f t="shared" si="1"/>
        <v>-1.1246354763601474E-2</v>
      </c>
      <c r="O13" s="49"/>
      <c r="P13" s="50" t="str">
        <f>[7]!S_INFO_NAME(Q13)</f>
        <v>水产养殖(中信)</v>
      </c>
      <c r="Q13" s="53" t="s">
        <v>219</v>
      </c>
      <c r="R13" s="83">
        <f>[7]!s_pq_pctchange(Q13,$Q$18,$Q$19)</f>
        <v>3.2708192425333626</v>
      </c>
    </row>
    <row r="14" spans="1:18">
      <c r="A14" s="97"/>
      <c r="B14" s="97"/>
      <c r="C14" s="97"/>
      <c r="D14" s="97"/>
      <c r="E14" s="97"/>
      <c r="F14" s="97"/>
      <c r="H14" s="87">
        <v>41593</v>
      </c>
      <c r="I14" s="92">
        <v>2350.7339999999999</v>
      </c>
      <c r="J14" s="92">
        <v>2951.393</v>
      </c>
      <c r="K14" s="92">
        <v>2.0062039999999999</v>
      </c>
      <c r="L14" s="92">
        <v>2.1105070000000001</v>
      </c>
      <c r="M14" s="46">
        <f t="shared" si="0"/>
        <v>-1.2485013362997233E-2</v>
      </c>
      <c r="N14" s="46">
        <f t="shared" si="1"/>
        <v>9.621357910765127E-3</v>
      </c>
      <c r="O14" s="49"/>
      <c r="P14" s="50" t="str">
        <f>[7]!S_INFO_NAME(Q14)</f>
        <v>海洋捕捞(中信)</v>
      </c>
      <c r="Q14" s="53" t="s">
        <v>220</v>
      </c>
      <c r="R14" s="83">
        <f>[7]!s_pq_pctchange(Q14,$Q$18,$Q$19)</f>
        <v>3.9694301561519207</v>
      </c>
    </row>
    <row r="15" spans="1:18">
      <c r="A15" s="97"/>
      <c r="B15" s="97"/>
      <c r="C15" s="97"/>
      <c r="D15" s="97"/>
      <c r="E15" s="97"/>
      <c r="F15" s="97"/>
      <c r="H15" s="87">
        <v>41596</v>
      </c>
      <c r="I15" s="92">
        <v>2428.9029999999998</v>
      </c>
      <c r="J15" s="92">
        <v>3066.3960000000002</v>
      </c>
      <c r="K15" s="92">
        <v>3.3253020000000002</v>
      </c>
      <c r="L15" s="92">
        <v>3.8965670000000001</v>
      </c>
      <c r="M15" s="46">
        <f t="shared" si="0"/>
        <v>2.0352840256522287E-2</v>
      </c>
      <c r="N15" s="46">
        <f t="shared" si="1"/>
        <v>4.8961928625614659E-2</v>
      </c>
      <c r="O15" s="49"/>
    </row>
    <row r="16" spans="1:18">
      <c r="A16" s="97"/>
      <c r="B16" s="97"/>
      <c r="C16" s="97"/>
      <c r="D16" s="97"/>
      <c r="E16" s="97"/>
      <c r="F16" s="97"/>
      <c r="H16" s="87">
        <v>41597</v>
      </c>
      <c r="I16" s="92">
        <v>2412.163</v>
      </c>
      <c r="J16" s="92">
        <v>3069.0306</v>
      </c>
      <c r="K16" s="92">
        <v>-0.68920000000000003</v>
      </c>
      <c r="L16" s="92">
        <v>8.5917999999999994E-2</v>
      </c>
      <c r="M16" s="46">
        <f t="shared" si="0"/>
        <v>1.332056826134842E-2</v>
      </c>
      <c r="N16" s="46">
        <f t="shared" si="1"/>
        <v>4.9863180485177683E-2</v>
      </c>
      <c r="O16" s="49"/>
    </row>
    <row r="17" spans="1:18">
      <c r="A17" s="97"/>
      <c r="B17" s="97"/>
      <c r="C17" s="97"/>
      <c r="D17" s="97"/>
      <c r="E17" s="97"/>
      <c r="F17" s="97"/>
      <c r="H17" s="87">
        <v>41598</v>
      </c>
      <c r="I17" s="92">
        <v>2424.85</v>
      </c>
      <c r="J17" s="92">
        <v>3085.6131</v>
      </c>
      <c r="K17" s="92">
        <v>0.52595899999999995</v>
      </c>
      <c r="L17" s="92">
        <v>0.54031700000000005</v>
      </c>
      <c r="M17" s="46">
        <f t="shared" si="0"/>
        <v>1.8650223864859372E-2</v>
      </c>
      <c r="N17" s="46">
        <f t="shared" si="1"/>
        <v>5.5535771755657493E-2</v>
      </c>
      <c r="O17" s="49"/>
      <c r="P17" s="49"/>
    </row>
    <row r="18" spans="1:18">
      <c r="A18" s="97"/>
      <c r="B18" s="97"/>
      <c r="C18" s="97"/>
      <c r="D18" s="97"/>
      <c r="E18" s="97"/>
      <c r="F18" s="97"/>
      <c r="H18" s="87">
        <v>41599</v>
      </c>
      <c r="I18" s="92">
        <v>2409.989</v>
      </c>
      <c r="J18" s="92">
        <v>3116.6134000000002</v>
      </c>
      <c r="K18" s="92">
        <v>-0.61286300000000005</v>
      </c>
      <c r="L18" s="92">
        <v>1.004672</v>
      </c>
      <c r="M18" s="46">
        <f t="shared" si="0"/>
        <v>1.2407297095427872E-2</v>
      </c>
      <c r="N18" s="46">
        <f t="shared" si="1"/>
        <v>6.6140447236571642E-2</v>
      </c>
      <c r="O18" s="49"/>
      <c r="P18" s="50" t="s">
        <v>24</v>
      </c>
      <c r="Q18" s="55">
        <f>前言!C11</f>
        <v>41939</v>
      </c>
      <c r="R18"/>
    </row>
    <row r="19" spans="1:18">
      <c r="A19" s="97"/>
      <c r="B19" s="97"/>
      <c r="C19" s="97"/>
      <c r="D19" s="97"/>
      <c r="E19" s="97"/>
      <c r="F19" s="97"/>
      <c r="H19" s="87">
        <v>41600</v>
      </c>
      <c r="I19" s="92">
        <v>2397.962</v>
      </c>
      <c r="J19" s="92">
        <v>3108.9751000000001</v>
      </c>
      <c r="K19" s="92">
        <v>-0.49904799999999999</v>
      </c>
      <c r="L19" s="92">
        <v>-0.245083</v>
      </c>
      <c r="M19" s="46">
        <f t="shared" si="0"/>
        <v>7.3548995275689588E-3</v>
      </c>
      <c r="N19" s="46">
        <f t="shared" si="1"/>
        <v>6.3527514693148879E-2</v>
      </c>
      <c r="O19" s="49"/>
      <c r="P19" s="50" t="s">
        <v>25</v>
      </c>
      <c r="Q19" s="55">
        <f>前言!E11</f>
        <v>41943</v>
      </c>
      <c r="R19"/>
    </row>
    <row r="20" spans="1:18">
      <c r="A20" s="97"/>
      <c r="B20" s="97"/>
      <c r="C20" s="97"/>
      <c r="D20" s="97"/>
      <c r="E20" s="97"/>
      <c r="F20" s="97"/>
      <c r="H20" s="87">
        <v>41603</v>
      </c>
      <c r="I20" s="92">
        <v>2388.6289999999999</v>
      </c>
      <c r="J20" s="92">
        <v>3097.3148999999999</v>
      </c>
      <c r="K20" s="92">
        <v>-0.389206</v>
      </c>
      <c r="L20" s="92">
        <v>-0.37504999999999999</v>
      </c>
      <c r="M20" s="46">
        <f t="shared" si="0"/>
        <v>3.4342188506897298E-3</v>
      </c>
      <c r="N20" s="46">
        <f t="shared" si="1"/>
        <v>5.9538758550706561E-2</v>
      </c>
      <c r="O20" s="49"/>
      <c r="P20" s="49"/>
      <c r="Q20" s="55"/>
    </row>
    <row r="21" spans="1:18">
      <c r="A21" s="97"/>
      <c r="B21" s="97"/>
      <c r="C21" s="97"/>
      <c r="D21" s="97"/>
      <c r="E21" s="97"/>
      <c r="F21" s="97"/>
      <c r="H21" s="87">
        <v>41604</v>
      </c>
      <c r="I21" s="92">
        <v>2387.4160000000002</v>
      </c>
      <c r="J21" s="92">
        <v>3101.9958999999999</v>
      </c>
      <c r="K21" s="92">
        <v>-5.0782000000000001E-2</v>
      </c>
      <c r="L21" s="92">
        <v>0.15113099999999999</v>
      </c>
      <c r="M21" s="46">
        <f t="shared" si="0"/>
        <v>2.9246521881960419E-3</v>
      </c>
      <c r="N21" s="46">
        <f t="shared" si="1"/>
        <v>6.1140049051964906E-2</v>
      </c>
      <c r="O21" s="49"/>
      <c r="P21" s="49"/>
    </row>
    <row r="22" spans="1:18">
      <c r="A22" s="77" t="s">
        <v>37</v>
      </c>
      <c r="H22" s="87">
        <v>41605</v>
      </c>
      <c r="I22" s="92">
        <v>2414.4810000000002</v>
      </c>
      <c r="J22" s="92">
        <v>3114.1104</v>
      </c>
      <c r="K22" s="92">
        <v>1.1336520000000001</v>
      </c>
      <c r="L22" s="92">
        <v>0.39053900000000003</v>
      </c>
      <c r="M22" s="46">
        <f t="shared" si="0"/>
        <v>1.4294332089592965E-2</v>
      </c>
      <c r="N22" s="46">
        <f t="shared" si="1"/>
        <v>6.5284213499197108E-2</v>
      </c>
      <c r="O22" s="49"/>
      <c r="P22" s="54" t="s">
        <v>59</v>
      </c>
      <c r="Q22" s="54" t="s">
        <v>60</v>
      </c>
      <c r="R22" s="45" t="s">
        <v>61</v>
      </c>
    </row>
    <row r="23" spans="1:18">
      <c r="H23" s="87">
        <v>41606</v>
      </c>
      <c r="I23" s="92">
        <v>2439.5300000000002</v>
      </c>
      <c r="J23" s="92">
        <v>3133.9166</v>
      </c>
      <c r="K23" s="92">
        <v>1.0374490000000001</v>
      </c>
      <c r="L23" s="92">
        <v>0.636015</v>
      </c>
      <c r="M23" s="46">
        <f t="shared" si="0"/>
        <v>2.4817114718452826E-2</v>
      </c>
      <c r="N23" s="46">
        <f t="shared" si="1"/>
        <v>7.2059577721804047E-2</v>
      </c>
      <c r="O23" s="49"/>
      <c r="P23" s="50" t="s">
        <v>90</v>
      </c>
      <c r="Q23" s="53" t="s">
        <v>91</v>
      </c>
      <c r="R23" s="83">
        <f>[7]!s_pq_pctchange(P23,$Q$18,$Q$19)</f>
        <v>3.1639176398586821</v>
      </c>
    </row>
    <row r="24" spans="1:18">
      <c r="A24" s="48" t="s">
        <v>29</v>
      </c>
      <c r="H24" s="87">
        <v>41607</v>
      </c>
      <c r="I24" s="92">
        <v>2438.944</v>
      </c>
      <c r="J24" s="92">
        <v>3144.2528000000002</v>
      </c>
      <c r="K24" s="92">
        <v>-2.4021000000000001E-2</v>
      </c>
      <c r="L24" s="92">
        <v>0.32981700000000003</v>
      </c>
      <c r="M24" s="46">
        <f t="shared" si="0"/>
        <v>2.4570943189828442E-2</v>
      </c>
      <c r="N24" s="46">
        <f t="shared" si="1"/>
        <v>7.5595415978395808E-2</v>
      </c>
      <c r="O24" s="49"/>
      <c r="P24" s="50" t="s">
        <v>114</v>
      </c>
      <c r="Q24" s="53" t="s">
        <v>86</v>
      </c>
      <c r="R24" s="83">
        <f>[7]!s_pq_pctchange(P24,$Q$18,$Q$19)</f>
        <v>5.5645384662845743</v>
      </c>
    </row>
    <row r="25" spans="1:18">
      <c r="H25" s="87">
        <v>41610</v>
      </c>
      <c r="I25" s="92">
        <v>2418.788</v>
      </c>
      <c r="J25" s="92">
        <v>2963.1543999999999</v>
      </c>
      <c r="K25" s="92">
        <v>-0.82642300000000002</v>
      </c>
      <c r="L25" s="92">
        <v>-5.7596639999999999</v>
      </c>
      <c r="M25" s="46">
        <f t="shared" si="0"/>
        <v>1.6103650816188697E-2</v>
      </c>
      <c r="N25" s="46">
        <f t="shared" si="1"/>
        <v>1.3644732852337249E-2</v>
      </c>
      <c r="O25" s="49"/>
      <c r="P25" s="50" t="s">
        <v>67</v>
      </c>
      <c r="Q25" s="53" t="s">
        <v>68</v>
      </c>
      <c r="R25" s="83">
        <f>[7]!s_pq_pctchange(P25,$Q$18,$Q$19)</f>
        <v>8.670337103798186</v>
      </c>
    </row>
    <row r="26" spans="1:18">
      <c r="H26" s="87">
        <v>41611</v>
      </c>
      <c r="I26" s="92">
        <v>2442.7840000000001</v>
      </c>
      <c r="J26" s="92">
        <v>3052.0911999999998</v>
      </c>
      <c r="K26" s="92">
        <v>0.99206700000000003</v>
      </c>
      <c r="L26" s="92">
        <v>3.001423</v>
      </c>
      <c r="M26" s="46">
        <f t="shared" si="0"/>
        <v>2.6184080851803904E-2</v>
      </c>
      <c r="N26" s="46">
        <f t="shared" si="1"/>
        <v>4.4068499793655569E-2</v>
      </c>
      <c r="O26" s="49"/>
      <c r="P26" s="50" t="s">
        <v>107</v>
      </c>
      <c r="Q26" s="53" t="s">
        <v>63</v>
      </c>
      <c r="R26" s="83">
        <f>[7]!s_pq_pctchange(P26,$Q$18,$Q$19)</f>
        <v>5.9331723228766453</v>
      </c>
    </row>
    <row r="27" spans="1:18">
      <c r="H27" s="87">
        <v>41612</v>
      </c>
      <c r="I27" s="92">
        <v>2475.1350000000002</v>
      </c>
      <c r="J27" s="92">
        <v>3139.1401000000001</v>
      </c>
      <c r="K27" s="92">
        <v>1.3243499999999999</v>
      </c>
      <c r="L27" s="92">
        <v>2.8521070000000002</v>
      </c>
      <c r="M27" s="46">
        <f t="shared" si="0"/>
        <v>3.9774345566014002E-2</v>
      </c>
      <c r="N27" s="46">
        <f t="shared" si="1"/>
        <v>7.384644824804254E-2</v>
      </c>
      <c r="O27" s="49"/>
      <c r="P27" s="50" t="s">
        <v>70</v>
      </c>
      <c r="Q27" s="53" t="s">
        <v>71</v>
      </c>
      <c r="R27" s="83">
        <f>[7]!s_pq_pctchange(P27,$Q$18,$Q$19)</f>
        <v>8.0077337878622359</v>
      </c>
    </row>
    <row r="28" spans="1:18">
      <c r="H28" s="87">
        <v>41613</v>
      </c>
      <c r="I28" s="92">
        <v>2468.1970000000001</v>
      </c>
      <c r="J28" s="92">
        <v>3155.9929000000002</v>
      </c>
      <c r="K28" s="92">
        <v>-0.280308</v>
      </c>
      <c r="L28" s="92">
        <v>0.53686</v>
      </c>
      <c r="M28" s="46">
        <f t="shared" si="0"/>
        <v>3.6859775488205182E-2</v>
      </c>
      <c r="N28" s="46">
        <f t="shared" si="1"/>
        <v>7.9611504552167034E-2</v>
      </c>
      <c r="O28" s="49"/>
      <c r="P28" s="50" t="s">
        <v>109</v>
      </c>
      <c r="Q28" s="53" t="s">
        <v>69</v>
      </c>
      <c r="R28" s="83">
        <f>[7]!s_pq_pctchange(P28,$Q$18,$Q$19)</f>
        <v>4.2295432776607633</v>
      </c>
    </row>
    <row r="29" spans="1:18">
      <c r="H29" s="87">
        <v>41614</v>
      </c>
      <c r="I29" s="92">
        <v>2452.2869999999998</v>
      </c>
      <c r="J29" s="92">
        <v>3162.7037</v>
      </c>
      <c r="K29" s="92">
        <v>-0.64459999999999995</v>
      </c>
      <c r="L29" s="92">
        <v>0.21263699999999999</v>
      </c>
      <c r="M29" s="46">
        <f t="shared" si="0"/>
        <v>3.0176176477260119E-2</v>
      </c>
      <c r="N29" s="46">
        <f t="shared" si="1"/>
        <v>8.1907155117397545E-2</v>
      </c>
      <c r="O29" s="49"/>
      <c r="P29" s="50" t="s">
        <v>104</v>
      </c>
      <c r="Q29" s="53" t="s">
        <v>105</v>
      </c>
      <c r="R29" s="83">
        <f>[7]!s_pq_pctchange(P29,$Q$18,$Q$19)</f>
        <v>5.2595293615065319</v>
      </c>
    </row>
    <row r="30" spans="1:18">
      <c r="H30" s="87">
        <v>41617</v>
      </c>
      <c r="I30" s="92">
        <v>2450.8719999999998</v>
      </c>
      <c r="J30" s="92">
        <v>3231.6253999999999</v>
      </c>
      <c r="K30" s="92">
        <v>-5.7701000000000002E-2</v>
      </c>
      <c r="L30" s="92">
        <v>2.1792020000000001</v>
      </c>
      <c r="M30" s="46">
        <f t="shared" si="0"/>
        <v>2.9581752052339372E-2</v>
      </c>
      <c r="N30" s="46">
        <f t="shared" si="1"/>
        <v>0.10548409669837921</v>
      </c>
      <c r="O30" s="49"/>
      <c r="P30" s="50" t="s">
        <v>110</v>
      </c>
      <c r="Q30" s="53" t="s">
        <v>72</v>
      </c>
      <c r="R30" s="83">
        <f>[7]!s_pq_pctchange(P30,$Q$18,$Q$19)</f>
        <v>5.9692638187179181</v>
      </c>
    </row>
    <row r="31" spans="1:18">
      <c r="H31" s="87">
        <v>41618</v>
      </c>
      <c r="I31" s="92">
        <v>2453.3220000000001</v>
      </c>
      <c r="J31" s="92">
        <v>3205.0392999999999</v>
      </c>
      <c r="K31" s="92">
        <v>9.9963999999999997E-2</v>
      </c>
      <c r="L31" s="92">
        <v>-0.822685</v>
      </c>
      <c r="M31" s="46">
        <f t="shared" si="0"/>
        <v>3.0610967487714413E-2</v>
      </c>
      <c r="N31" s="46">
        <f t="shared" si="1"/>
        <v>9.6389443975562816E-2</v>
      </c>
      <c r="O31" s="49"/>
      <c r="P31" s="50" t="s">
        <v>111</v>
      </c>
      <c r="Q31" s="53" t="s">
        <v>79</v>
      </c>
      <c r="R31" s="83">
        <f>[7]!s_pq_pctchange(P31,$Q$18,$Q$19)</f>
        <v>4.0737574172377666</v>
      </c>
    </row>
    <row r="32" spans="1:18">
      <c r="H32" s="87">
        <v>41619</v>
      </c>
      <c r="I32" s="92">
        <v>2412.7629999999999</v>
      </c>
      <c r="J32" s="92">
        <v>3207.4996000000001</v>
      </c>
      <c r="K32" s="92">
        <v>-1.6532279999999999</v>
      </c>
      <c r="L32" s="92">
        <v>7.6762999999999998E-2</v>
      </c>
      <c r="M32" s="46">
        <f t="shared" si="0"/>
        <v>1.3572621021032072E-2</v>
      </c>
      <c r="N32" s="46">
        <f t="shared" si="1"/>
        <v>9.7231070769035588E-2</v>
      </c>
      <c r="O32" s="49"/>
      <c r="P32" s="50" t="s">
        <v>115</v>
      </c>
      <c r="Q32" s="53" t="s">
        <v>96</v>
      </c>
      <c r="R32" s="83">
        <f>[7]!s_pq_pctchange(P32,$Q$18,$Q$19)</f>
        <v>5.6758178230098544</v>
      </c>
    </row>
    <row r="33" spans="1:18">
      <c r="H33" s="87">
        <v>41620</v>
      </c>
      <c r="I33" s="92">
        <v>2410.0149999999999</v>
      </c>
      <c r="J33" s="92">
        <v>3189.6727999999998</v>
      </c>
      <c r="K33" s="92">
        <v>-0.113894</v>
      </c>
      <c r="L33" s="92">
        <v>-0.55578499999999997</v>
      </c>
      <c r="M33" s="46">
        <f t="shared" si="0"/>
        <v>1.2418219381680862E-2</v>
      </c>
      <c r="N33" s="46">
        <f t="shared" si="1"/>
        <v>9.1132825627435077E-2</v>
      </c>
      <c r="O33" s="49"/>
      <c r="P33" s="50" t="s">
        <v>108</v>
      </c>
      <c r="Q33" s="53" t="s">
        <v>64</v>
      </c>
      <c r="R33" s="83">
        <f>[7]!s_pq_pctchange(P33,$Q$18,$Q$19)</f>
        <v>5.2936089795429186</v>
      </c>
    </row>
    <row r="34" spans="1:18">
      <c r="H34" s="87">
        <v>41621</v>
      </c>
      <c r="I34" s="92">
        <v>2406.6390000000001</v>
      </c>
      <c r="J34" s="92">
        <v>3175.7017000000001</v>
      </c>
      <c r="K34" s="92">
        <v>-0.14008200000000001</v>
      </c>
      <c r="L34" s="92">
        <v>-0.43801000000000001</v>
      </c>
      <c r="M34" s="46">
        <f t="shared" si="0"/>
        <v>1.1000002520527463E-2</v>
      </c>
      <c r="N34" s="46">
        <f t="shared" si="1"/>
        <v>8.6353549891026171E-2</v>
      </c>
      <c r="O34" s="49"/>
      <c r="P34" s="50" t="s">
        <v>75</v>
      </c>
      <c r="Q34" s="53" t="s">
        <v>76</v>
      </c>
      <c r="R34" s="83">
        <f>[7]!s_pq_pctchange(P34,$Q$18,$Q$19)</f>
        <v>5.3531579394805684</v>
      </c>
    </row>
    <row r="35" spans="1:18">
      <c r="H35" s="87">
        <v>41624</v>
      </c>
      <c r="I35" s="92">
        <v>2367.9229999999998</v>
      </c>
      <c r="J35" s="92">
        <v>3127.5426000000002</v>
      </c>
      <c r="K35" s="92">
        <v>-1.608717</v>
      </c>
      <c r="L35" s="92">
        <v>-1.5164869999999999</v>
      </c>
      <c r="M35" s="46">
        <f t="shared" si="0"/>
        <v>-5.2641218859933447E-3</v>
      </c>
      <c r="N35" s="46">
        <f t="shared" si="1"/>
        <v>6.9879140709409038E-2</v>
      </c>
      <c r="O35" s="49"/>
      <c r="P35" s="50" t="s">
        <v>116</v>
      </c>
      <c r="Q35" s="53" t="s">
        <v>97</v>
      </c>
      <c r="R35" s="83">
        <f>[7]!s_pq_pctchange(P35,$Q$18,$Q$19)</f>
        <v>10.322236436354725</v>
      </c>
    </row>
    <row r="36" spans="1:18">
      <c r="H36" s="87">
        <v>41625</v>
      </c>
      <c r="I36" s="92">
        <v>2356.3760000000002</v>
      </c>
      <c r="J36" s="92">
        <v>3084.7031000000002</v>
      </c>
      <c r="K36" s="92">
        <v>-0.48764299999999999</v>
      </c>
      <c r="L36" s="92">
        <v>-1.36975</v>
      </c>
      <c r="M36" s="46">
        <f t="shared" si="0"/>
        <v>-1.0114877246105158E-2</v>
      </c>
      <c r="N36" s="46">
        <f t="shared" si="1"/>
        <v>5.5224476229884356E-2</v>
      </c>
      <c r="O36" s="49"/>
      <c r="P36" s="50" t="s">
        <v>112</v>
      </c>
      <c r="Q36" s="53" t="s">
        <v>80</v>
      </c>
      <c r="R36" s="83">
        <f>[7]!s_pq_pctchange(P36,$Q$18,$Q$19)</f>
        <v>4.6918682527376854</v>
      </c>
    </row>
    <row r="37" spans="1:18">
      <c r="H37" s="87">
        <v>41626</v>
      </c>
      <c r="I37" s="92">
        <v>2357.2260000000001</v>
      </c>
      <c r="J37" s="92">
        <v>3087.3984</v>
      </c>
      <c r="K37" s="92">
        <v>3.6072E-2</v>
      </c>
      <c r="L37" s="92">
        <v>8.7375999999999995E-2</v>
      </c>
      <c r="M37" s="46">
        <f t="shared" si="0"/>
        <v>-9.7578025032200033E-3</v>
      </c>
      <c r="N37" s="46">
        <f t="shared" si="1"/>
        <v>5.6146492527265446E-2</v>
      </c>
      <c r="O37" s="49"/>
      <c r="P37" s="50" t="s">
        <v>113</v>
      </c>
      <c r="Q37" s="53" t="s">
        <v>81</v>
      </c>
      <c r="R37" s="83">
        <f>[7]!s_pq_pctchange(P37,$Q$18,$Q$19)</f>
        <v>5.6069032058967849</v>
      </c>
    </row>
    <row r="38" spans="1:18">
      <c r="H38" s="87">
        <v>41627</v>
      </c>
      <c r="I38" s="92">
        <v>2332.41</v>
      </c>
      <c r="J38" s="92">
        <v>3037.3173000000002</v>
      </c>
      <c r="K38" s="92">
        <v>-1.0527629999999999</v>
      </c>
      <c r="L38" s="92">
        <v>-1.6221129999999999</v>
      </c>
      <c r="M38" s="46">
        <f t="shared" si="0"/>
        <v>-2.0182704643736171E-2</v>
      </c>
      <c r="N38" s="46">
        <f t="shared" si="1"/>
        <v>3.901459982857558E-2</v>
      </c>
      <c r="O38" s="49"/>
      <c r="P38" s="50" t="s">
        <v>117</v>
      </c>
      <c r="Q38" s="53" t="s">
        <v>98</v>
      </c>
      <c r="R38" s="83">
        <f>[7]!s_pq_pctchange(P38,$Q$18,$Q$19)</f>
        <v>3.4504782204068496</v>
      </c>
    </row>
    <row r="39" spans="1:18">
      <c r="H39" s="87">
        <v>41628</v>
      </c>
      <c r="I39" s="92">
        <v>2278.136</v>
      </c>
      <c r="J39" s="92">
        <v>3039.1248000000001</v>
      </c>
      <c r="K39" s="92">
        <v>-2.3269489999999999</v>
      </c>
      <c r="L39" s="92">
        <v>5.951E-2</v>
      </c>
      <c r="M39" s="46">
        <f t="shared" si="0"/>
        <v>-4.2982557108854125E-2</v>
      </c>
      <c r="N39" s="46">
        <f t="shared" si="1"/>
        <v>3.9632914842680167E-2</v>
      </c>
      <c r="O39" s="49"/>
      <c r="P39" s="50" t="s">
        <v>65</v>
      </c>
      <c r="Q39" s="53" t="s">
        <v>66</v>
      </c>
      <c r="R39" s="83">
        <f>[7]!s_pq_pctchange(P39,$Q$18,$Q$19)</f>
        <v>7.4225037561841845</v>
      </c>
    </row>
    <row r="40" spans="1:18">
      <c r="H40" s="87">
        <v>41631</v>
      </c>
      <c r="I40" s="92">
        <v>2284.6019999999999</v>
      </c>
      <c r="J40" s="92">
        <v>3024.3058999999998</v>
      </c>
      <c r="K40" s="92">
        <v>0.283829</v>
      </c>
      <c r="L40" s="92">
        <v>-0.48760399999999998</v>
      </c>
      <c r="M40" s="46">
        <f t="shared" si="0"/>
        <v>-4.0266268535329997E-2</v>
      </c>
      <c r="N40" s="46">
        <f t="shared" si="1"/>
        <v>3.4563621142809087E-2</v>
      </c>
      <c r="O40" s="49"/>
      <c r="P40" s="50" t="s">
        <v>94</v>
      </c>
      <c r="Q40" s="53" t="s">
        <v>95</v>
      </c>
      <c r="R40" s="83">
        <f>[7]!s_pq_pctchange(P40,$Q$18,$Q$19)</f>
        <v>6.1780411999876383</v>
      </c>
    </row>
    <row r="41" spans="1:18">
      <c r="A41" s="77" t="s">
        <v>37</v>
      </c>
      <c r="H41" s="87">
        <v>41632</v>
      </c>
      <c r="I41" s="92">
        <v>2288.248</v>
      </c>
      <c r="J41" s="92">
        <v>3056.6208999999999</v>
      </c>
      <c r="K41" s="92">
        <v>0.15959000000000001</v>
      </c>
      <c r="L41" s="92">
        <v>1.0685100000000001</v>
      </c>
      <c r="M41" s="46">
        <f t="shared" si="0"/>
        <v>-3.8734627932318855E-2</v>
      </c>
      <c r="N41" s="46">
        <f t="shared" si="1"/>
        <v>4.5618033137716729E-2</v>
      </c>
      <c r="O41" s="49"/>
      <c r="P41" s="50" t="s">
        <v>82</v>
      </c>
      <c r="Q41" s="53" t="s">
        <v>83</v>
      </c>
      <c r="R41" s="83">
        <f>[7]!s_pq_pctchange(P41,$Q$18,$Q$19)</f>
        <v>5.3423712304579762</v>
      </c>
    </row>
    <row r="42" spans="1:18">
      <c r="H42" s="87">
        <v>41633</v>
      </c>
      <c r="I42" s="92">
        <v>2305.11</v>
      </c>
      <c r="J42" s="92">
        <v>3082.1664999999998</v>
      </c>
      <c r="K42" s="92">
        <v>0.736896</v>
      </c>
      <c r="L42" s="92">
        <v>0.83574599999999999</v>
      </c>
      <c r="M42" s="46">
        <f t="shared" si="0"/>
        <v>-3.1651105209342445E-2</v>
      </c>
      <c r="N42" s="46">
        <f t="shared" si="1"/>
        <v>5.4356748503865848E-2</v>
      </c>
      <c r="O42" s="49"/>
      <c r="P42" s="50" t="s">
        <v>87</v>
      </c>
      <c r="Q42" s="53" t="s">
        <v>88</v>
      </c>
      <c r="R42" s="83">
        <f>[7]!s_pq_pctchange(P42,$Q$18,$Q$19)</f>
        <v>3.4339932414180874</v>
      </c>
    </row>
    <row r="43" spans="1:18">
      <c r="A43" s="48" t="s">
        <v>29</v>
      </c>
      <c r="H43" s="87">
        <v>41634</v>
      </c>
      <c r="I43" s="92">
        <v>2265.3339999999998</v>
      </c>
      <c r="J43" s="92">
        <v>3011.3798999999999</v>
      </c>
      <c r="K43" s="92">
        <v>-1.7255579999999999</v>
      </c>
      <c r="L43" s="92">
        <v>-2.2966510000000002</v>
      </c>
      <c r="M43" s="46">
        <f t="shared" si="0"/>
        <v>-4.8360522824637764E-2</v>
      </c>
      <c r="N43" s="46">
        <f t="shared" si="1"/>
        <v>3.0141856344845896E-2</v>
      </c>
      <c r="O43" s="49"/>
      <c r="P43" s="50" t="s">
        <v>73</v>
      </c>
      <c r="Q43" s="53" t="s">
        <v>74</v>
      </c>
      <c r="R43" s="83">
        <f>[7]!s_pq_pctchange(P43,$Q$18,$Q$19)</f>
        <v>5.2367300902641301</v>
      </c>
    </row>
    <row r="44" spans="1:18">
      <c r="H44" s="87">
        <v>41635</v>
      </c>
      <c r="I44" s="92">
        <v>2303.4780000000001</v>
      </c>
      <c r="J44" s="92">
        <v>3059.4539</v>
      </c>
      <c r="K44" s="92">
        <v>1.6838139999999999</v>
      </c>
      <c r="L44" s="92">
        <v>1.596411</v>
      </c>
      <c r="M44" s="46">
        <f t="shared" si="0"/>
        <v>-3.233668871568196E-2</v>
      </c>
      <c r="N44" s="46">
        <f t="shared" si="1"/>
        <v>4.6587154263558306E-2</v>
      </c>
      <c r="O44" s="49"/>
      <c r="P44" s="50" t="s">
        <v>99</v>
      </c>
      <c r="Q44" s="53" t="s">
        <v>100</v>
      </c>
      <c r="R44" s="83">
        <f>[7]!s_pq_pctchange(P44,$Q$18,$Q$19)</f>
        <v>2.9824500803332432</v>
      </c>
    </row>
    <row r="45" spans="1:18">
      <c r="H45" s="87">
        <v>41638</v>
      </c>
      <c r="I45" s="92">
        <v>2299.4580000000001</v>
      </c>
      <c r="J45" s="92">
        <v>3091.7714999999998</v>
      </c>
      <c r="K45" s="92">
        <v>-0.17451900000000001</v>
      </c>
      <c r="L45" s="92">
        <v>1.056319</v>
      </c>
      <c r="M45" s="46">
        <f t="shared" si="0"/>
        <v>-3.4025442205562473E-2</v>
      </c>
      <c r="N45" s="46">
        <f t="shared" si="1"/>
        <v>5.7642455674253856E-2</v>
      </c>
      <c r="O45" s="49"/>
      <c r="P45" s="50" t="s">
        <v>101</v>
      </c>
      <c r="Q45" s="53" t="s">
        <v>102</v>
      </c>
      <c r="R45" s="83">
        <f>[7]!s_pq_pctchange(P45,$Q$18,$Q$19)</f>
        <v>4.0385672655224081</v>
      </c>
    </row>
    <row r="46" spans="1:18">
      <c r="H46" s="87">
        <v>41639</v>
      </c>
      <c r="I46" s="92">
        <v>2330.0259999999998</v>
      </c>
      <c r="J46" s="92">
        <v>3093.5338999999999</v>
      </c>
      <c r="K46" s="92">
        <v>1.3293569999999999</v>
      </c>
      <c r="L46" s="92">
        <v>5.7002999999999998E-2</v>
      </c>
      <c r="M46" s="46">
        <f t="shared" si="0"/>
        <v>-2.1184194275545853E-2</v>
      </c>
      <c r="N46" s="46">
        <f t="shared" si="1"/>
        <v>5.8245342745268047E-2</v>
      </c>
      <c r="O46" s="49"/>
      <c r="P46" s="50" t="s">
        <v>77</v>
      </c>
      <c r="Q46" s="53" t="s">
        <v>78</v>
      </c>
      <c r="R46" s="83">
        <f>[7]!s_pq_pctchange(P46,$Q$18,$Q$19)</f>
        <v>4.974060738998376</v>
      </c>
    </row>
    <row r="47" spans="1:18">
      <c r="H47" s="87">
        <v>41641</v>
      </c>
      <c r="I47" s="92">
        <v>2321.9780000000001</v>
      </c>
      <c r="J47" s="92">
        <v>3124.9630000000002</v>
      </c>
      <c r="K47" s="92">
        <v>-0.34540399999999999</v>
      </c>
      <c r="L47" s="92">
        <v>1.0159609999999999</v>
      </c>
      <c r="M47" s="46">
        <f t="shared" si="0"/>
        <v>-2.4565061958769285E-2</v>
      </c>
      <c r="N47" s="46">
        <f t="shared" si="1"/>
        <v>6.899670341459041E-2</v>
      </c>
      <c r="O47" s="49"/>
      <c r="P47" s="50" t="s">
        <v>84</v>
      </c>
      <c r="Q47" s="53" t="s">
        <v>85</v>
      </c>
      <c r="R47" s="83">
        <f>[7]!s_pq_pctchange(P47,$Q$18,$Q$19)</f>
        <v>4.6058847532486569</v>
      </c>
    </row>
    <row r="48" spans="1:18">
      <c r="H48" s="87">
        <v>41642</v>
      </c>
      <c r="I48" s="92">
        <v>2290.779</v>
      </c>
      <c r="J48" s="92">
        <v>3100.5751</v>
      </c>
      <c r="K48" s="92">
        <v>-1.343639</v>
      </c>
      <c r="L48" s="92">
        <v>-0.78042199999999995</v>
      </c>
      <c r="M48" s="46">
        <f t="shared" si="0"/>
        <v>-3.7671385374386634E-2</v>
      </c>
      <c r="N48" s="46">
        <f t="shared" si="1"/>
        <v>6.0654017532164151E-2</v>
      </c>
      <c r="O48" s="49"/>
      <c r="P48" s="50" t="s">
        <v>23</v>
      </c>
      <c r="Q48" s="53" t="s">
        <v>89</v>
      </c>
      <c r="R48" s="83">
        <f>[7]!s_pq_pctchange(P48,$Q$18,$Q$19)</f>
        <v>1.7678157231574065</v>
      </c>
    </row>
    <row r="49" spans="8:18">
      <c r="H49" s="87">
        <v>41645</v>
      </c>
      <c r="I49" s="92">
        <v>2238.6370000000002</v>
      </c>
      <c r="J49" s="92">
        <v>2974.2862</v>
      </c>
      <c r="K49" s="92">
        <v>-2.2761689999999999</v>
      </c>
      <c r="L49" s="92">
        <v>-4.07308</v>
      </c>
      <c r="M49" s="46">
        <f t="shared" si="0"/>
        <v>-5.9575610366761955E-2</v>
      </c>
      <c r="N49" s="46">
        <f t="shared" si="1"/>
        <v>1.7452732340033972E-2</v>
      </c>
      <c r="O49" s="49"/>
      <c r="P49" s="50" t="s">
        <v>106</v>
      </c>
      <c r="Q49" s="53" t="s">
        <v>62</v>
      </c>
      <c r="R49" s="83">
        <f>[7]!s_pq_pctchange(P49,$Q$18,$Q$19)</f>
        <v>3.7289371723771225</v>
      </c>
    </row>
    <row r="50" spans="8:18">
      <c r="H50" s="87">
        <v>41646</v>
      </c>
      <c r="I50" s="92">
        <v>2238.0010000000002</v>
      </c>
      <c r="J50" s="92">
        <v>2973.3964000000001</v>
      </c>
      <c r="K50" s="92">
        <v>-2.8410000000000001E-2</v>
      </c>
      <c r="L50" s="92">
        <v>-2.9916000000000002E-2</v>
      </c>
      <c r="M50" s="46">
        <f t="shared" si="0"/>
        <v>-5.9842786292026662E-2</v>
      </c>
      <c r="N50" s="46">
        <f t="shared" si="1"/>
        <v>1.7148346890766719E-2</v>
      </c>
      <c r="O50" s="49"/>
      <c r="P50" s="50" t="s">
        <v>92</v>
      </c>
      <c r="Q50" s="53" t="s">
        <v>93</v>
      </c>
      <c r="R50" s="83">
        <f>[7]!s_pq_pctchange(P50,$Q$18,$Q$19)</f>
        <v>5.6955117048193893</v>
      </c>
    </row>
    <row r="51" spans="8:18">
      <c r="H51" s="87">
        <v>41647</v>
      </c>
      <c r="I51" s="92">
        <v>2241.9110000000001</v>
      </c>
      <c r="J51" s="92">
        <v>2970.4135999999999</v>
      </c>
      <c r="K51" s="92">
        <v>0.174709</v>
      </c>
      <c r="L51" s="92">
        <v>-0.100316</v>
      </c>
      <c r="M51" s="46">
        <f t="shared" si="0"/>
        <v>-5.820024247475486E-2</v>
      </c>
      <c r="N51" s="46">
        <f t="shared" si="1"/>
        <v>1.6127981732220853E-2</v>
      </c>
      <c r="O51" s="49"/>
      <c r="P51" s="50" t="s">
        <v>118</v>
      </c>
      <c r="Q51" s="53" t="s">
        <v>103</v>
      </c>
      <c r="R51" s="83">
        <f>[7]!s_pq_pctchange(P51,$Q$18,$Q$19)</f>
        <v>2.9922821602573091</v>
      </c>
    </row>
    <row r="52" spans="8:18">
      <c r="H52" s="87">
        <v>41648</v>
      </c>
      <c r="I52" s="92">
        <v>2222.221</v>
      </c>
      <c r="J52" s="92">
        <v>2921.2955999999999</v>
      </c>
      <c r="K52" s="92">
        <v>-0.87826899999999997</v>
      </c>
      <c r="L52" s="92">
        <v>-1.6535740000000001</v>
      </c>
      <c r="M52" s="46">
        <f t="shared" si="0"/>
        <v>-6.6471773871706885E-2</v>
      </c>
      <c r="N52" s="46">
        <f t="shared" si="1"/>
        <v>-6.7445083364248148E-4</v>
      </c>
      <c r="O52" s="49"/>
      <c r="P52" s="49"/>
    </row>
    <row r="53" spans="8:18">
      <c r="H53" s="87">
        <v>41649</v>
      </c>
      <c r="I53" s="92">
        <v>2204.8510000000001</v>
      </c>
      <c r="J53" s="92">
        <v>2875.5337</v>
      </c>
      <c r="K53" s="92">
        <v>-0.78164999999999996</v>
      </c>
      <c r="L53" s="92">
        <v>-1.5664929999999999</v>
      </c>
      <c r="M53" s="46">
        <f t="shared" si="0"/>
        <v>-7.3768701264548708E-2</v>
      </c>
      <c r="N53" s="46">
        <f t="shared" si="1"/>
        <v>-1.6328818658793764E-2</v>
      </c>
      <c r="O53" s="49"/>
      <c r="P53" s="49"/>
    </row>
    <row r="54" spans="8:18">
      <c r="H54" s="87">
        <v>41652</v>
      </c>
      <c r="I54" s="92">
        <v>2193.6790000000001</v>
      </c>
      <c r="J54" s="92">
        <v>2867.5981000000002</v>
      </c>
      <c r="K54" s="92">
        <v>-0.50670099999999996</v>
      </c>
      <c r="L54" s="92">
        <v>-0.27596999999999999</v>
      </c>
      <c r="M54" s="46">
        <f t="shared" si="0"/>
        <v>-7.8461923649858378E-2</v>
      </c>
      <c r="N54" s="46">
        <f t="shared" si="1"/>
        <v>-1.9043452476735445E-2</v>
      </c>
      <c r="O54" s="49"/>
      <c r="P54" s="49"/>
    </row>
    <row r="55" spans="8:18">
      <c r="H55" s="87">
        <v>41653</v>
      </c>
      <c r="I55" s="92">
        <v>2212.846</v>
      </c>
      <c r="J55" s="92">
        <v>2920.0295000000001</v>
      </c>
      <c r="K55" s="92">
        <v>0.87373800000000001</v>
      </c>
      <c r="L55" s="92">
        <v>1.828408</v>
      </c>
      <c r="M55" s="46">
        <f t="shared" si="0"/>
        <v>-7.041009824176403E-2</v>
      </c>
      <c r="N55" s="46">
        <f t="shared" si="1"/>
        <v>-1.1075621140618219E-3</v>
      </c>
      <c r="O55" s="49"/>
      <c r="P55" s="49"/>
    </row>
    <row r="56" spans="8:18">
      <c r="H56" s="87">
        <v>41654</v>
      </c>
      <c r="I56" s="92">
        <v>2208.9409999999998</v>
      </c>
      <c r="J56" s="92">
        <v>2958.0270999999998</v>
      </c>
      <c r="K56" s="92">
        <v>-0.17646999999999999</v>
      </c>
      <c r="L56" s="92">
        <v>1.301275</v>
      </c>
      <c r="M56" s="46">
        <f t="shared" si="0"/>
        <v>-7.2050541619371966E-2</v>
      </c>
      <c r="N56" s="46">
        <f t="shared" si="1"/>
        <v>1.1890770710251797E-2</v>
      </c>
      <c r="O56" s="49"/>
      <c r="P56" s="49"/>
    </row>
    <row r="57" spans="8:18">
      <c r="H57" s="87">
        <v>41655</v>
      </c>
      <c r="I57" s="92">
        <v>2211.8440000000001</v>
      </c>
      <c r="J57" s="92">
        <v>2947.2669999999998</v>
      </c>
      <c r="K57" s="92">
        <v>0.13142000000000001</v>
      </c>
      <c r="L57" s="92">
        <v>-0.363759</v>
      </c>
      <c r="M57" s="46">
        <f t="shared" si="0"/>
        <v>-7.08310263504357E-2</v>
      </c>
      <c r="N57" s="46">
        <f t="shared" si="1"/>
        <v>8.2099234719290592E-3</v>
      </c>
      <c r="O57" s="49"/>
      <c r="P57" s="49"/>
    </row>
    <row r="58" spans="8:18">
      <c r="H58" s="87">
        <v>41656</v>
      </c>
      <c r="I58" s="92">
        <v>2178.4879999999998</v>
      </c>
      <c r="J58" s="92">
        <v>2877.5524</v>
      </c>
      <c r="K58" s="92">
        <v>-1.5080629999999999</v>
      </c>
      <c r="L58" s="92">
        <v>-2.3653979999999999</v>
      </c>
      <c r="M58" s="46">
        <f t="shared" si="0"/>
        <v>-8.4843479437115898E-2</v>
      </c>
      <c r="N58" s="46">
        <f t="shared" si="1"/>
        <v>-1.5638255716069915E-2</v>
      </c>
      <c r="O58" s="49"/>
      <c r="P58" s="49"/>
    </row>
    <row r="59" spans="8:18">
      <c r="H59" s="87">
        <v>41659</v>
      </c>
      <c r="I59" s="92">
        <v>2165.9929999999999</v>
      </c>
      <c r="J59" s="92">
        <v>2857.6970999999999</v>
      </c>
      <c r="K59" s="92">
        <v>-0.57356300000000005</v>
      </c>
      <c r="L59" s="92">
        <v>-0.69000700000000004</v>
      </c>
      <c r="M59" s="46">
        <f t="shared" si="0"/>
        <v>-9.0092478157528078E-2</v>
      </c>
      <c r="N59" s="46">
        <f t="shared" si="1"/>
        <v>-2.2430416213748749E-2</v>
      </c>
      <c r="O59" s="49"/>
      <c r="P59" s="49"/>
    </row>
    <row r="60" spans="8:18">
      <c r="H60" s="87">
        <v>41660</v>
      </c>
      <c r="I60" s="92">
        <v>2187.41</v>
      </c>
      <c r="J60" s="92">
        <v>2873.9277999999999</v>
      </c>
      <c r="K60" s="92">
        <v>0.988784</v>
      </c>
      <c r="L60" s="92">
        <v>0.56796400000000002</v>
      </c>
      <c r="M60" s="46">
        <f t="shared" si="0"/>
        <v>-8.1095454900619979E-2</v>
      </c>
      <c r="N60" s="46">
        <f t="shared" si="1"/>
        <v>-1.6878169741034954E-2</v>
      </c>
      <c r="O60" s="49"/>
      <c r="P60" s="49"/>
    </row>
    <row r="61" spans="8:18">
      <c r="H61" s="87">
        <v>41661</v>
      </c>
      <c r="I61" s="92">
        <v>2243.7959999999998</v>
      </c>
      <c r="J61" s="92">
        <v>2945.2674000000002</v>
      </c>
      <c r="K61" s="92">
        <v>2.5777519999999998</v>
      </c>
      <c r="L61" s="92">
        <v>2.4823029999999999</v>
      </c>
      <c r="M61" s="46">
        <f t="shared" si="0"/>
        <v>-5.7408376721415522E-2</v>
      </c>
      <c r="N61" s="46">
        <f t="shared" si="1"/>
        <v>7.5258943144165258E-3</v>
      </c>
      <c r="O61" s="49"/>
      <c r="P61" s="49"/>
    </row>
    <row r="62" spans="8:18">
      <c r="H62" s="87">
        <v>41662</v>
      </c>
      <c r="I62" s="92">
        <v>2231.8890000000001</v>
      </c>
      <c r="J62" s="92">
        <v>2948.0214999999998</v>
      </c>
      <c r="K62" s="92">
        <v>-0.530663</v>
      </c>
      <c r="L62" s="92">
        <v>9.3508999999999995E-2</v>
      </c>
      <c r="M62" s="46">
        <f t="shared" si="0"/>
        <v>-6.2410363737337549E-2</v>
      </c>
      <c r="N62" s="46">
        <f t="shared" si="1"/>
        <v>8.4680250919244582E-3</v>
      </c>
      <c r="O62" s="49"/>
      <c r="P62" s="49"/>
    </row>
    <row r="63" spans="8:18">
      <c r="H63" s="87">
        <v>41663</v>
      </c>
      <c r="I63" s="92">
        <v>2245.6779999999999</v>
      </c>
      <c r="J63" s="92">
        <v>2976.3910999999998</v>
      </c>
      <c r="K63" s="92">
        <v>0.61781699999999995</v>
      </c>
      <c r="L63" s="92">
        <v>0.96232700000000004</v>
      </c>
      <c r="M63" s="46">
        <f t="shared" si="0"/>
        <v>-5.6617771231874392E-2</v>
      </c>
      <c r="N63" s="46">
        <f t="shared" si="1"/>
        <v>1.8172782836957335E-2</v>
      </c>
      <c r="O63" s="49"/>
      <c r="P63" s="49"/>
    </row>
    <row r="64" spans="8:18">
      <c r="H64" s="87">
        <v>41666</v>
      </c>
      <c r="I64" s="92">
        <v>2215.9189999999999</v>
      </c>
      <c r="J64" s="92">
        <v>2957.9850999999999</v>
      </c>
      <c r="K64" s="92">
        <v>-1.3251679999999999</v>
      </c>
      <c r="L64" s="92">
        <v>-0.61839999999999995</v>
      </c>
      <c r="M64" s="46">
        <f t="shared" si="0"/>
        <v>-6.9119168024250999E-2</v>
      </c>
      <c r="N64" s="46">
        <f t="shared" si="1"/>
        <v>1.1876403224446941E-2</v>
      </c>
      <c r="O64" s="49"/>
      <c r="P64" s="49"/>
    </row>
    <row r="65" spans="8:16">
      <c r="H65" s="87">
        <v>41667</v>
      </c>
      <c r="I65" s="92">
        <v>2219.855</v>
      </c>
      <c r="J65" s="92">
        <v>2919.5702999999999</v>
      </c>
      <c r="K65" s="92">
        <v>0.177624</v>
      </c>
      <c r="L65" s="92">
        <v>-1.298681</v>
      </c>
      <c r="M65" s="46">
        <f t="shared" si="0"/>
        <v>-6.7465701920726096E-2</v>
      </c>
      <c r="N65" s="46">
        <f t="shared" si="1"/>
        <v>-1.2646466255290534E-3</v>
      </c>
      <c r="O65" s="49"/>
      <c r="P65" s="49"/>
    </row>
    <row r="66" spans="8:16">
      <c r="H66" s="87">
        <v>41668</v>
      </c>
      <c r="I66" s="92">
        <v>2227.7809999999999</v>
      </c>
      <c r="J66" s="92">
        <v>2913.8202000000001</v>
      </c>
      <c r="K66" s="92">
        <v>0.35704999999999998</v>
      </c>
      <c r="L66" s="92">
        <v>-0.19694999999999999</v>
      </c>
      <c r="M66" s="46">
        <f t="shared" si="0"/>
        <v>-6.4136084965304985E-2</v>
      </c>
      <c r="N66" s="46">
        <f t="shared" si="1"/>
        <v>-3.2316580571217779E-3</v>
      </c>
      <c r="O66" s="49"/>
      <c r="P66" s="49"/>
    </row>
    <row r="67" spans="8:16">
      <c r="H67" s="87">
        <v>41669</v>
      </c>
      <c r="I67" s="92">
        <v>2202.4499999999998</v>
      </c>
      <c r="J67" s="92">
        <v>2886.1646000000001</v>
      </c>
      <c r="K67" s="92">
        <v>-1.137051</v>
      </c>
      <c r="L67" s="92">
        <v>-0.94911800000000002</v>
      </c>
      <c r="M67" s="46">
        <f t="shared" si="0"/>
        <v>-7.4777332391216311E-2</v>
      </c>
      <c r="N67" s="46">
        <f t="shared" si="1"/>
        <v>-1.2692168543470661E-2</v>
      </c>
      <c r="O67" s="49"/>
      <c r="P67" s="49"/>
    </row>
    <row r="68" spans="8:16">
      <c r="H68" s="87">
        <v>41677</v>
      </c>
      <c r="I68" s="92">
        <v>2212.4830000000002</v>
      </c>
      <c r="J68" s="92">
        <v>2944.0924</v>
      </c>
      <c r="K68" s="92">
        <v>0.455538</v>
      </c>
      <c r="L68" s="92">
        <v>2.0070860000000001</v>
      </c>
      <c r="M68" s="46">
        <f t="shared" si="0"/>
        <v>-7.0562590161372563E-2</v>
      </c>
      <c r="N68" s="46">
        <f t="shared" si="1"/>
        <v>7.1239467948740476E-3</v>
      </c>
      <c r="O68" s="49"/>
      <c r="P68" s="49"/>
    </row>
    <row r="69" spans="8:16">
      <c r="H69" s="87">
        <v>41680</v>
      </c>
      <c r="I69" s="92">
        <v>2267.5340000000001</v>
      </c>
      <c r="J69" s="92">
        <v>3018.9488000000001</v>
      </c>
      <c r="K69" s="92">
        <v>2.4882</v>
      </c>
      <c r="L69" s="92">
        <v>2.5425970000000002</v>
      </c>
      <c r="M69" s="46">
        <f t="shared" si="0"/>
        <v>-4.7436329372464225E-2</v>
      </c>
      <c r="N69" s="46">
        <f t="shared" si="1"/>
        <v>3.2731048328391132E-2</v>
      </c>
      <c r="O69" s="49"/>
      <c r="P69" s="49"/>
    </row>
    <row r="70" spans="8:16">
      <c r="H70" s="87">
        <v>41681</v>
      </c>
      <c r="I70" s="92">
        <v>2285.5619999999999</v>
      </c>
      <c r="J70" s="92">
        <v>3032.4630000000002</v>
      </c>
      <c r="K70" s="92">
        <v>0.79504900000000001</v>
      </c>
      <c r="L70" s="92">
        <v>0.44764599999999999</v>
      </c>
      <c r="M70" s="46">
        <f t="shared" ref="M70:M133" si="2">I70/$I$5-1</f>
        <v>-3.9862984119836131E-2</v>
      </c>
      <c r="N70" s="46">
        <f t="shared" ref="N70:N133" si="3">J70/$J$5-1</f>
        <v>3.7354026344222024E-2</v>
      </c>
      <c r="O70" s="49"/>
      <c r="P70" s="49"/>
    </row>
    <row r="71" spans="8:16">
      <c r="H71" s="87">
        <v>41682</v>
      </c>
      <c r="I71" s="92">
        <v>2291.2460000000001</v>
      </c>
      <c r="J71" s="92">
        <v>3127.7266</v>
      </c>
      <c r="K71" s="92">
        <v>0.248692</v>
      </c>
      <c r="L71" s="92">
        <v>3.1414599999999999</v>
      </c>
      <c r="M71" s="46">
        <f t="shared" si="2"/>
        <v>-3.7475204309766141E-2</v>
      </c>
      <c r="N71" s="46">
        <f t="shared" si="3"/>
        <v>6.9942083980554459E-2</v>
      </c>
      <c r="O71" s="49"/>
      <c r="P71" s="49"/>
    </row>
    <row r="72" spans="8:16">
      <c r="H72" s="87">
        <v>41683</v>
      </c>
      <c r="I72" s="92">
        <v>2279.5540000000001</v>
      </c>
      <c r="J72" s="92">
        <v>3065.2426999999998</v>
      </c>
      <c r="K72" s="92">
        <v>-0.51029000000000002</v>
      </c>
      <c r="L72" s="92">
        <v>-1.9977419999999999</v>
      </c>
      <c r="M72" s="46">
        <f t="shared" si="2"/>
        <v>-4.2386872420135058E-2</v>
      </c>
      <c r="N72" s="46">
        <f t="shared" si="3"/>
        <v>4.8567404307071183E-2</v>
      </c>
      <c r="O72" s="49"/>
      <c r="P72" s="49"/>
    </row>
    <row r="73" spans="8:16">
      <c r="H73" s="87">
        <v>41684</v>
      </c>
      <c r="I73" s="92">
        <v>2295.5749999999998</v>
      </c>
      <c r="J73" s="92">
        <v>3105.5065</v>
      </c>
      <c r="K73" s="92">
        <v>0.70281300000000002</v>
      </c>
      <c r="L73" s="92">
        <v>1.3135600000000001</v>
      </c>
      <c r="M73" s="46">
        <f t="shared" si="2"/>
        <v>-3.5656643648648734E-2</v>
      </c>
      <c r="N73" s="46">
        <f t="shared" si="3"/>
        <v>6.2340965615459432E-2</v>
      </c>
      <c r="O73" s="49"/>
      <c r="P73" s="49"/>
    </row>
    <row r="74" spans="8:16">
      <c r="H74" s="87">
        <v>41687</v>
      </c>
      <c r="I74" s="92">
        <v>2311.6469999999999</v>
      </c>
      <c r="J74" s="92">
        <v>3133.1374999999998</v>
      </c>
      <c r="K74" s="92">
        <v>0.70013000000000003</v>
      </c>
      <c r="L74" s="92">
        <v>0.88974200000000003</v>
      </c>
      <c r="M74" s="46">
        <f t="shared" si="2"/>
        <v>-2.8904990392589092E-2</v>
      </c>
      <c r="N74" s="46">
        <f t="shared" si="3"/>
        <v>7.1793060860122493E-2</v>
      </c>
      <c r="O74" s="49"/>
      <c r="P74" s="49"/>
    </row>
    <row r="75" spans="8:16">
      <c r="H75" s="87">
        <v>41688</v>
      </c>
      <c r="I75" s="92">
        <v>2282.442</v>
      </c>
      <c r="J75" s="92">
        <v>3123.7885999999999</v>
      </c>
      <c r="K75" s="92">
        <v>-1.263385</v>
      </c>
      <c r="L75" s="92">
        <v>-0.29838799999999999</v>
      </c>
      <c r="M75" s="46">
        <f t="shared" si="2"/>
        <v>-4.1173658470191055E-2</v>
      </c>
      <c r="N75" s="46">
        <f t="shared" si="3"/>
        <v>6.859496114484509E-2</v>
      </c>
      <c r="O75" s="49"/>
      <c r="P75" s="49"/>
    </row>
    <row r="76" spans="8:16">
      <c r="H76" s="87">
        <v>41689</v>
      </c>
      <c r="I76" s="92">
        <v>2308.6559999999999</v>
      </c>
      <c r="J76" s="92">
        <v>3127.6172000000001</v>
      </c>
      <c r="K76" s="92">
        <v>1.1485069999999999</v>
      </c>
      <c r="L76" s="92">
        <v>0.12256300000000001</v>
      </c>
      <c r="M76" s="46">
        <f t="shared" si="2"/>
        <v>-3.016147339961206E-2</v>
      </c>
      <c r="N76" s="46">
        <f t="shared" si="3"/>
        <v>6.9904660100862603E-2</v>
      </c>
      <c r="O76" s="49"/>
      <c r="P76" s="49"/>
    </row>
    <row r="77" spans="8:16">
      <c r="H77" s="87">
        <v>41690</v>
      </c>
      <c r="I77" s="92">
        <v>2287.4360000000001</v>
      </c>
      <c r="J77" s="92">
        <v>3104.0198</v>
      </c>
      <c r="K77" s="92">
        <v>-0.91914899999999999</v>
      </c>
      <c r="L77" s="92">
        <v>-0.75448499999999996</v>
      </c>
      <c r="M77" s="46">
        <f t="shared" si="2"/>
        <v>-3.9075739333757298E-2</v>
      </c>
      <c r="N77" s="46">
        <f t="shared" si="3"/>
        <v>6.1832390826264572E-2</v>
      </c>
      <c r="O77" s="49"/>
      <c r="P77" s="49"/>
    </row>
    <row r="78" spans="8:16">
      <c r="H78" s="87">
        <v>41691</v>
      </c>
      <c r="I78" s="92">
        <v>2264.2939999999999</v>
      </c>
      <c r="J78" s="92">
        <v>3094.7334000000001</v>
      </c>
      <c r="K78" s="92">
        <v>-1.0117</v>
      </c>
      <c r="L78" s="92">
        <v>-0.29917300000000002</v>
      </c>
      <c r="M78" s="46">
        <f t="shared" si="2"/>
        <v>-4.8797414274756146E-2</v>
      </c>
      <c r="N78" s="46">
        <f t="shared" si="3"/>
        <v>5.8655671298196932E-2</v>
      </c>
      <c r="O78" s="49"/>
      <c r="P78" s="49"/>
    </row>
    <row r="79" spans="8:16">
      <c r="H79" s="87">
        <v>41694</v>
      </c>
      <c r="I79" s="92">
        <v>2214.509</v>
      </c>
      <c r="J79" s="92">
        <v>3074.4492</v>
      </c>
      <c r="K79" s="92">
        <v>-2.198699</v>
      </c>
      <c r="L79" s="92">
        <v>-0.655443</v>
      </c>
      <c r="M79" s="46">
        <f t="shared" si="2"/>
        <v>-6.9711492009507547E-2</v>
      </c>
      <c r="N79" s="46">
        <f t="shared" si="3"/>
        <v>5.1716791403810136E-2</v>
      </c>
      <c r="O79" s="49"/>
      <c r="P79" s="49"/>
    </row>
    <row r="80" spans="8:16">
      <c r="H80" s="87">
        <v>41695</v>
      </c>
      <c r="I80" s="92">
        <v>2157.9090000000001</v>
      </c>
      <c r="J80" s="92">
        <v>2927.0536000000002</v>
      </c>
      <c r="K80" s="92">
        <v>-2.5558709999999998</v>
      </c>
      <c r="L80" s="92">
        <v>-4.7942119999999999</v>
      </c>
      <c r="M80" s="46">
        <f t="shared" si="2"/>
        <v>-9.3488469006332453E-2</v>
      </c>
      <c r="N80" s="46">
        <f t="shared" si="3"/>
        <v>1.2952630536136045E-3</v>
      </c>
      <c r="O80" s="49"/>
      <c r="P80" s="49"/>
    </row>
    <row r="81" spans="1:16">
      <c r="H81" s="87">
        <v>41696</v>
      </c>
      <c r="I81" s="92">
        <v>2163.4050000000002</v>
      </c>
      <c r="J81" s="92">
        <v>2932.6911</v>
      </c>
      <c r="K81" s="92">
        <v>0.254691</v>
      </c>
      <c r="L81" s="92">
        <v>0.19259999999999999</v>
      </c>
      <c r="M81" s="46">
        <f t="shared" si="2"/>
        <v>-9.1179665727630144E-2</v>
      </c>
      <c r="N81" s="46">
        <f t="shared" si="3"/>
        <v>3.2237559399292959E-3</v>
      </c>
      <c r="O81" s="49"/>
      <c r="P81" s="49"/>
    </row>
    <row r="82" spans="1:16">
      <c r="A82" s="77" t="s">
        <v>37</v>
      </c>
      <c r="H82" s="87">
        <v>41697</v>
      </c>
      <c r="I82" s="92">
        <v>2154.1080000000002</v>
      </c>
      <c r="J82" s="92">
        <v>2908.3047999999999</v>
      </c>
      <c r="K82" s="92">
        <v>-0.42973899999999998</v>
      </c>
      <c r="L82" s="92">
        <v>-0.83153299999999997</v>
      </c>
      <c r="M82" s="46">
        <f t="shared" si="2"/>
        <v>-9.5085223238928318E-2</v>
      </c>
      <c r="N82" s="46">
        <f t="shared" si="3"/>
        <v>-5.1183826097046525E-3</v>
      </c>
      <c r="O82" s="49"/>
      <c r="P82" s="49"/>
    </row>
    <row r="83" spans="1:16">
      <c r="H83" s="87">
        <v>41698</v>
      </c>
      <c r="I83" s="92">
        <v>2178.971</v>
      </c>
      <c r="J83" s="92">
        <v>2926.9771000000001</v>
      </c>
      <c r="K83" s="92">
        <v>1.1542129999999999</v>
      </c>
      <c r="L83" s="92">
        <v>0.64203399999999999</v>
      </c>
      <c r="M83" s="46">
        <f t="shared" si="2"/>
        <v>-8.464057696557048E-2</v>
      </c>
      <c r="N83" s="46">
        <f t="shared" si="3"/>
        <v>1.2690937044688155E-3</v>
      </c>
      <c r="O83" s="49"/>
      <c r="P83" s="49"/>
    </row>
    <row r="84" spans="1:16">
      <c r="H84" s="87">
        <v>41701</v>
      </c>
      <c r="I84" s="92">
        <v>2190.37</v>
      </c>
      <c r="J84" s="92">
        <v>2985.8218000000002</v>
      </c>
      <c r="K84" s="92">
        <v>0.52313699999999996</v>
      </c>
      <c r="L84" s="92">
        <v>2.0104259999999998</v>
      </c>
      <c r="M84" s="46">
        <f t="shared" si="2"/>
        <v>-7.9851994619513866E-2</v>
      </c>
      <c r="N84" s="46">
        <f t="shared" si="3"/>
        <v>2.1398864941254869E-2</v>
      </c>
      <c r="O84" s="49"/>
      <c r="P84" s="49"/>
    </row>
    <row r="85" spans="1:16">
      <c r="H85" s="87">
        <v>41702</v>
      </c>
      <c r="I85" s="92">
        <v>2184.2730000000001</v>
      </c>
      <c r="J85" s="92">
        <v>2975.4773</v>
      </c>
      <c r="K85" s="92">
        <v>-0.27835500000000002</v>
      </c>
      <c r="L85" s="92">
        <v>-0.34645399999999998</v>
      </c>
      <c r="M85" s="46">
        <f t="shared" si="2"/>
        <v>-8.241327074583249E-2</v>
      </c>
      <c r="N85" s="46">
        <f t="shared" si="3"/>
        <v>1.786018739580153E-2</v>
      </c>
      <c r="O85" s="49"/>
      <c r="P85" s="49"/>
    </row>
    <row r="86" spans="1:16">
      <c r="H86" s="87">
        <v>41703</v>
      </c>
      <c r="I86" s="92">
        <v>2163.9760000000001</v>
      </c>
      <c r="J86" s="92">
        <v>2977.7701000000002</v>
      </c>
      <c r="K86" s="92">
        <v>-0.929234</v>
      </c>
      <c r="L86" s="92">
        <v>7.7057E-2</v>
      </c>
      <c r="M86" s="46">
        <f t="shared" si="2"/>
        <v>-9.0939795517997801E-2</v>
      </c>
      <c r="N86" s="46">
        <f t="shared" si="3"/>
        <v>1.8644515287552288E-2</v>
      </c>
      <c r="O86" s="49"/>
      <c r="P86" s="49"/>
    </row>
    <row r="87" spans="1:16">
      <c r="H87" s="87">
        <v>41704</v>
      </c>
      <c r="I87" s="92">
        <v>2173.634</v>
      </c>
      <c r="J87" s="92">
        <v>2962.0677000000001</v>
      </c>
      <c r="K87" s="92">
        <v>0.44630799999999998</v>
      </c>
      <c r="L87" s="92">
        <v>-0.52732100000000004</v>
      </c>
      <c r="M87" s="46">
        <f t="shared" si="2"/>
        <v>-8.688258626295664E-2</v>
      </c>
      <c r="N87" s="46">
        <f t="shared" si="3"/>
        <v>1.3272991261284783E-2</v>
      </c>
      <c r="O87" s="49"/>
      <c r="P87" s="49"/>
    </row>
    <row r="88" spans="1:16">
      <c r="H88" s="87">
        <v>41705</v>
      </c>
      <c r="I88" s="92">
        <v>2168.3580000000002</v>
      </c>
      <c r="J88" s="92">
        <v>2936.1977999999999</v>
      </c>
      <c r="K88" s="92">
        <v>-0.242727</v>
      </c>
      <c r="L88" s="92">
        <v>-0.87337299999999995</v>
      </c>
      <c r="M88" s="46">
        <f t="shared" si="2"/>
        <v>-8.9098970196441529E-2</v>
      </c>
      <c r="N88" s="46">
        <f t="shared" si="3"/>
        <v>4.4233383797416259E-3</v>
      </c>
      <c r="O88" s="49"/>
      <c r="P88" s="49"/>
    </row>
    <row r="89" spans="1:16">
      <c r="H89" s="87">
        <v>41708</v>
      </c>
      <c r="I89" s="92">
        <v>2097.7869999999998</v>
      </c>
      <c r="J89" s="92">
        <v>2822.9187000000002</v>
      </c>
      <c r="K89" s="92">
        <v>-3.2545820000000001</v>
      </c>
      <c r="L89" s="92">
        <v>-3.8580199999999998</v>
      </c>
      <c r="M89" s="46">
        <f t="shared" si="2"/>
        <v>-0.11874499570250063</v>
      </c>
      <c r="N89" s="46">
        <f t="shared" si="3"/>
        <v>-3.4327515459414593E-2</v>
      </c>
      <c r="O89" s="49"/>
      <c r="P89" s="49"/>
    </row>
    <row r="90" spans="1:16">
      <c r="H90" s="87">
        <v>41709</v>
      </c>
      <c r="I90" s="92">
        <v>2108.6610000000001</v>
      </c>
      <c r="J90" s="92">
        <v>2818.1244000000002</v>
      </c>
      <c r="K90" s="92">
        <v>0.51835600000000004</v>
      </c>
      <c r="L90" s="92">
        <v>-0.16983500000000001</v>
      </c>
      <c r="M90" s="46">
        <f t="shared" si="2"/>
        <v>-0.11417695952116702</v>
      </c>
      <c r="N90" s="46">
        <f t="shared" si="3"/>
        <v>-3.5967563964046656E-2</v>
      </c>
      <c r="O90" s="49"/>
      <c r="P90" s="49"/>
    </row>
    <row r="91" spans="1:16">
      <c r="H91" s="87">
        <v>41710</v>
      </c>
      <c r="I91" s="92">
        <v>2114.134</v>
      </c>
      <c r="J91" s="92">
        <v>2810.6084000000001</v>
      </c>
      <c r="K91" s="92">
        <v>0.25954899999999997</v>
      </c>
      <c r="L91" s="92">
        <v>-0.26670199999999999</v>
      </c>
      <c r="M91" s="46">
        <f t="shared" si="2"/>
        <v>-0.11187781826491927</v>
      </c>
      <c r="N91" s="46">
        <f t="shared" si="3"/>
        <v>-3.8538659757137439E-2</v>
      </c>
      <c r="O91" s="49"/>
      <c r="P91" s="49"/>
    </row>
    <row r="92" spans="1:16">
      <c r="H92" s="87">
        <v>41711</v>
      </c>
      <c r="I92" s="92">
        <v>2140.3330000000001</v>
      </c>
      <c r="J92" s="92">
        <v>2839.1480000000001</v>
      </c>
      <c r="K92" s="92">
        <v>1.239231</v>
      </c>
      <c r="L92" s="92">
        <v>1.0154240000000001</v>
      </c>
      <c r="M92" s="46">
        <f t="shared" si="2"/>
        <v>-0.10087193451333232</v>
      </c>
      <c r="N92" s="46">
        <f t="shared" si="3"/>
        <v>-2.8775747902894278E-2</v>
      </c>
      <c r="O92" s="49"/>
      <c r="P92" s="49"/>
    </row>
    <row r="93" spans="1:16">
      <c r="H93" s="87">
        <v>41712</v>
      </c>
      <c r="I93" s="92">
        <v>2122.8359999999998</v>
      </c>
      <c r="J93" s="92">
        <v>2822.3991999999998</v>
      </c>
      <c r="K93" s="92">
        <v>-0.81749000000000005</v>
      </c>
      <c r="L93" s="92">
        <v>-0.58992299999999998</v>
      </c>
      <c r="M93" s="46">
        <f t="shared" si="2"/>
        <v>-0.10822221307364077</v>
      </c>
      <c r="N93" s="46">
        <f t="shared" si="3"/>
        <v>-3.4505227575501785E-2</v>
      </c>
      <c r="O93" s="49"/>
      <c r="P93" s="49"/>
    </row>
    <row r="94" spans="1:16">
      <c r="H94" s="87">
        <v>41715</v>
      </c>
      <c r="I94" s="92">
        <v>2143.038</v>
      </c>
      <c r="J94" s="92">
        <v>2856.8146000000002</v>
      </c>
      <c r="K94" s="92">
        <v>0.95165100000000002</v>
      </c>
      <c r="L94" s="92">
        <v>1.2193670000000001</v>
      </c>
      <c r="M94" s="46">
        <f t="shared" si="2"/>
        <v>-9.9735596655091907E-2</v>
      </c>
      <c r="N94" s="46">
        <f t="shared" si="3"/>
        <v>-2.2732304457149688E-2</v>
      </c>
      <c r="O94" s="49"/>
      <c r="P94" s="49"/>
    </row>
    <row r="95" spans="1:16">
      <c r="H95" s="87">
        <v>41716</v>
      </c>
      <c r="I95" s="92">
        <v>2138.1329999999998</v>
      </c>
      <c r="J95" s="92">
        <v>2893.1154999999999</v>
      </c>
      <c r="K95" s="92">
        <v>-0.228881</v>
      </c>
      <c r="L95" s="92">
        <v>1.2706770000000001</v>
      </c>
      <c r="M95" s="46">
        <f t="shared" si="2"/>
        <v>-0.10179612796550586</v>
      </c>
      <c r="N95" s="46">
        <f t="shared" si="3"/>
        <v>-1.0314383851055431E-2</v>
      </c>
      <c r="O95" s="49"/>
      <c r="P95" s="49"/>
    </row>
    <row r="96" spans="1:16">
      <c r="H96" s="87">
        <v>41717</v>
      </c>
      <c r="I96" s="92">
        <v>2120.87</v>
      </c>
      <c r="J96" s="92">
        <v>2868.3784000000001</v>
      </c>
      <c r="K96" s="92">
        <v>-0.80738699999999997</v>
      </c>
      <c r="L96" s="92">
        <v>-0.85503300000000004</v>
      </c>
      <c r="M96" s="46">
        <f t="shared" si="2"/>
        <v>-0.10904810594953751</v>
      </c>
      <c r="N96" s="46">
        <f t="shared" si="3"/>
        <v>-1.8776525115459797E-2</v>
      </c>
      <c r="O96" s="49"/>
      <c r="P96" s="49"/>
    </row>
    <row r="97" spans="8:16">
      <c r="H97" s="87">
        <v>41718</v>
      </c>
      <c r="I97" s="92">
        <v>2086.9670000000001</v>
      </c>
      <c r="J97" s="92">
        <v>2807.5731999999998</v>
      </c>
      <c r="K97" s="92">
        <v>-1.5985419999999999</v>
      </c>
      <c r="L97" s="92">
        <v>-2.1198459999999999</v>
      </c>
      <c r="M97" s="46">
        <f t="shared" si="2"/>
        <v>-0.12329034713546239</v>
      </c>
      <c r="N97" s="46">
        <f t="shared" si="3"/>
        <v>-3.9576950064640015E-2</v>
      </c>
      <c r="O97" s="49"/>
      <c r="P97" s="49"/>
    </row>
    <row r="98" spans="8:16">
      <c r="H98" s="87">
        <v>41719</v>
      </c>
      <c r="I98" s="92">
        <v>2158.7979999999998</v>
      </c>
      <c r="J98" s="92">
        <v>2861.3948999999998</v>
      </c>
      <c r="K98" s="92">
        <v>3.4418850000000001</v>
      </c>
      <c r="L98" s="92">
        <v>1.917019</v>
      </c>
      <c r="M98" s="46">
        <f t="shared" si="2"/>
        <v>-9.3115010834067924E-2</v>
      </c>
      <c r="N98" s="46">
        <f t="shared" si="3"/>
        <v>-2.1165461713523848E-2</v>
      </c>
      <c r="O98" s="49"/>
      <c r="P98" s="49"/>
    </row>
    <row r="99" spans="8:16">
      <c r="H99" s="87">
        <v>41722</v>
      </c>
      <c r="I99" s="92">
        <v>2176.5540000000001</v>
      </c>
      <c r="J99" s="92">
        <v>2875.2222000000002</v>
      </c>
      <c r="K99" s="92">
        <v>0.82249499999999998</v>
      </c>
      <c r="L99" s="92">
        <v>0.483236</v>
      </c>
      <c r="M99" s="46">
        <f t="shared" si="2"/>
        <v>-8.5655929499162786E-2</v>
      </c>
      <c r="N99" s="46">
        <f t="shared" si="3"/>
        <v>-1.6435377511846871E-2</v>
      </c>
      <c r="O99" s="49"/>
      <c r="P99" s="49"/>
    </row>
    <row r="100" spans="8:16">
      <c r="H100" s="87">
        <v>41723</v>
      </c>
      <c r="I100" s="92">
        <v>2174.44</v>
      </c>
      <c r="J100" s="92">
        <v>2891.2148999999999</v>
      </c>
      <c r="K100" s="92">
        <v>-9.7126000000000004E-2</v>
      </c>
      <c r="L100" s="92">
        <v>0.55622499999999997</v>
      </c>
      <c r="M100" s="46">
        <f t="shared" si="2"/>
        <v>-8.6543995389114947E-2</v>
      </c>
      <c r="N100" s="46">
        <f t="shared" si="3"/>
        <v>-1.0964546792027741E-2</v>
      </c>
      <c r="O100" s="49"/>
      <c r="P100" s="49"/>
    </row>
    <row r="101" spans="8:16">
      <c r="H101" s="87">
        <v>41724</v>
      </c>
      <c r="I101" s="92">
        <v>2171.047</v>
      </c>
      <c r="J101" s="92">
        <v>2892.7871</v>
      </c>
      <c r="K101" s="92">
        <v>-0.15604000000000001</v>
      </c>
      <c r="L101" s="92">
        <v>5.4378999999999997E-2</v>
      </c>
      <c r="M101" s="46">
        <f t="shared" si="2"/>
        <v>-8.7969353745125933E-2</v>
      </c>
      <c r="N101" s="46">
        <f t="shared" si="3"/>
        <v>-1.0426723906730051E-2</v>
      </c>
      <c r="O101" s="49"/>
      <c r="P101" s="49"/>
    </row>
    <row r="102" spans="8:16">
      <c r="H102" s="87">
        <v>41725</v>
      </c>
      <c r="I102" s="92">
        <v>2155.7069999999999</v>
      </c>
      <c r="J102" s="92">
        <v>2841.7797</v>
      </c>
      <c r="K102" s="92">
        <v>-0.70657199999999998</v>
      </c>
      <c r="L102" s="92">
        <v>-1.763261</v>
      </c>
      <c r="M102" s="46">
        <f t="shared" si="2"/>
        <v>-9.4413502634371538E-2</v>
      </c>
      <c r="N102" s="46">
        <f t="shared" si="3"/>
        <v>-2.787548808401763E-2</v>
      </c>
      <c r="O102" s="49"/>
      <c r="P102" s="49"/>
    </row>
    <row r="103" spans="8:16">
      <c r="H103" s="87">
        <v>41726</v>
      </c>
      <c r="I103" s="92">
        <v>2151.9650000000001</v>
      </c>
      <c r="J103" s="92">
        <v>2785.6417999999999</v>
      </c>
      <c r="K103" s="92">
        <v>-0.17358599999999999</v>
      </c>
      <c r="L103" s="92">
        <v>-1.975449</v>
      </c>
      <c r="M103" s="46">
        <f t="shared" si="2"/>
        <v>-9.5985471678931789E-2</v>
      </c>
      <c r="N103" s="46">
        <f t="shared" si="3"/>
        <v>-4.707930906897595E-2</v>
      </c>
      <c r="O103" s="49"/>
      <c r="P103" s="49"/>
    </row>
    <row r="104" spans="8:16">
      <c r="H104" s="87">
        <v>41729</v>
      </c>
      <c r="I104" s="92">
        <v>2146.3049999999998</v>
      </c>
      <c r="J104" s="92">
        <v>2763.1898000000001</v>
      </c>
      <c r="K104" s="92">
        <v>-0.263015</v>
      </c>
      <c r="L104" s="92">
        <v>-0.80598999999999998</v>
      </c>
      <c r="M104" s="46">
        <f t="shared" si="2"/>
        <v>-9.8363169378614446E-2</v>
      </c>
      <c r="N104" s="46">
        <f t="shared" si="3"/>
        <v>-5.4759756480693866E-2</v>
      </c>
      <c r="O104" s="49"/>
      <c r="P104" s="49"/>
    </row>
    <row r="105" spans="8:16">
      <c r="H105" s="87">
        <v>41730</v>
      </c>
      <c r="I105" s="92">
        <v>2163.1149999999998</v>
      </c>
      <c r="J105" s="92">
        <v>2807.2195999999999</v>
      </c>
      <c r="K105" s="92">
        <v>0.78320599999999996</v>
      </c>
      <c r="L105" s="92">
        <v>1.5934410000000001</v>
      </c>
      <c r="M105" s="46">
        <f t="shared" si="2"/>
        <v>-9.1301491228144016E-2</v>
      </c>
      <c r="N105" s="46">
        <f t="shared" si="3"/>
        <v>-3.9697910611797615E-2</v>
      </c>
      <c r="O105" s="49"/>
      <c r="P105" s="49"/>
    </row>
    <row r="106" spans="8:16">
      <c r="H106" s="87">
        <v>41731</v>
      </c>
      <c r="I106" s="92">
        <v>2180.7269999999999</v>
      </c>
      <c r="J106" s="92">
        <v>2814.152</v>
      </c>
      <c r="K106" s="92">
        <v>0.81419600000000003</v>
      </c>
      <c r="L106" s="92">
        <v>0.246949</v>
      </c>
      <c r="M106" s="46">
        <f t="shared" si="2"/>
        <v>-8.3902902555563097E-2</v>
      </c>
      <c r="N106" s="46">
        <f t="shared" si="3"/>
        <v>-3.732645445479621E-2</v>
      </c>
      <c r="O106" s="49"/>
      <c r="P106" s="49"/>
    </row>
    <row r="107" spans="8:16">
      <c r="H107" s="87">
        <v>41732</v>
      </c>
      <c r="I107" s="92">
        <v>2165.0079999999998</v>
      </c>
      <c r="J107" s="92">
        <v>2803.4070000000002</v>
      </c>
      <c r="K107" s="92">
        <v>-0.72081499999999998</v>
      </c>
      <c r="L107" s="92">
        <v>-0.38181999999999999</v>
      </c>
      <c r="M107" s="46">
        <f t="shared" si="2"/>
        <v>-9.0506264771342049E-2</v>
      </c>
      <c r="N107" s="46">
        <f t="shared" si="3"/>
        <v>-4.1002136239889242E-2</v>
      </c>
      <c r="O107" s="49"/>
      <c r="P107" s="49"/>
    </row>
    <row r="108" spans="8:16">
      <c r="H108" s="87">
        <v>41733</v>
      </c>
      <c r="I108" s="92">
        <v>2185.4720000000002</v>
      </c>
      <c r="J108" s="92">
        <v>2832.1986999999999</v>
      </c>
      <c r="K108" s="92">
        <v>0.94521599999999995</v>
      </c>
      <c r="L108" s="92">
        <v>1.0270250000000001</v>
      </c>
      <c r="M108" s="46">
        <f t="shared" si="2"/>
        <v>-8.1909585314397959E-2</v>
      </c>
      <c r="N108" s="46">
        <f t="shared" si="3"/>
        <v>-3.1152985262517197E-2</v>
      </c>
      <c r="O108" s="49"/>
      <c r="P108" s="49"/>
    </row>
    <row r="109" spans="8:16">
      <c r="H109" s="87">
        <v>41737</v>
      </c>
      <c r="I109" s="92">
        <v>2237.3159999999998</v>
      </c>
      <c r="J109" s="92">
        <v>2846.5127000000002</v>
      </c>
      <c r="K109" s="92">
        <v>2.3722110000000001</v>
      </c>
      <c r="L109" s="92">
        <v>0.50540200000000002</v>
      </c>
      <c r="M109" s="46">
        <f t="shared" si="2"/>
        <v>-6.0130546525999029E-2</v>
      </c>
      <c r="N109" s="46">
        <f t="shared" si="3"/>
        <v>-2.6256409267000791E-2</v>
      </c>
      <c r="O109" s="49"/>
      <c r="P109" s="49"/>
    </row>
    <row r="110" spans="8:16">
      <c r="H110" s="87">
        <v>41738</v>
      </c>
      <c r="I110" s="92">
        <v>2238.62</v>
      </c>
      <c r="J110" s="92">
        <v>2882.4933999999998</v>
      </c>
      <c r="K110" s="92">
        <v>5.8284000000000002E-2</v>
      </c>
      <c r="L110" s="92">
        <v>1.264027</v>
      </c>
      <c r="M110" s="46">
        <f t="shared" si="2"/>
        <v>-5.9582751861619765E-2</v>
      </c>
      <c r="N110" s="46">
        <f t="shared" si="3"/>
        <v>-1.3948023636019324E-2</v>
      </c>
      <c r="O110" s="49"/>
      <c r="P110" s="49"/>
    </row>
    <row r="111" spans="8:16">
      <c r="H111" s="87">
        <v>41739</v>
      </c>
      <c r="I111" s="92">
        <v>2273.761</v>
      </c>
      <c r="J111" s="92">
        <v>2881.7408</v>
      </c>
      <c r="K111" s="92">
        <v>1.5697620000000001</v>
      </c>
      <c r="L111" s="92">
        <v>-2.6109E-2</v>
      </c>
      <c r="M111" s="46">
        <f t="shared" si="2"/>
        <v>-4.4820441814880763E-2</v>
      </c>
      <c r="N111" s="46">
        <f t="shared" si="3"/>
        <v>-1.4205475298323611E-2</v>
      </c>
      <c r="O111" s="49"/>
      <c r="P111" s="49"/>
    </row>
    <row r="112" spans="8:16">
      <c r="H112" s="87">
        <v>41740</v>
      </c>
      <c r="I112" s="92">
        <v>2270.6660000000002</v>
      </c>
      <c r="J112" s="92">
        <v>2873.8946999999998</v>
      </c>
      <c r="K112" s="92">
        <v>-0.13611799999999999</v>
      </c>
      <c r="L112" s="92">
        <v>-0.27226899999999998</v>
      </c>
      <c r="M112" s="46">
        <f t="shared" si="2"/>
        <v>-4.612061396691558E-2</v>
      </c>
      <c r="N112" s="46">
        <f t="shared" si="3"/>
        <v>-1.6889492688181185E-2</v>
      </c>
      <c r="O112" s="49"/>
      <c r="P112" s="49"/>
    </row>
    <row r="113" spans="8:16">
      <c r="H113" s="87">
        <v>41743</v>
      </c>
      <c r="I113" s="92">
        <v>2268.6129999999998</v>
      </c>
      <c r="J113" s="92">
        <v>2922.1048000000001</v>
      </c>
      <c r="K113" s="92">
        <v>-9.0413999999999994E-2</v>
      </c>
      <c r="L113" s="92">
        <v>1.6775180000000001</v>
      </c>
      <c r="M113" s="46">
        <f t="shared" si="2"/>
        <v>-4.6983054492966581E-2</v>
      </c>
      <c r="N113" s="46">
        <f t="shared" si="3"/>
        <v>-3.9763727380093261E-4</v>
      </c>
      <c r="O113" s="49"/>
      <c r="P113" s="49"/>
    </row>
    <row r="114" spans="8:16">
      <c r="H114" s="87">
        <v>41744</v>
      </c>
      <c r="I114" s="92">
        <v>2229.4630000000002</v>
      </c>
      <c r="J114" s="92">
        <v>2920.8380999999999</v>
      </c>
      <c r="K114" s="92">
        <v>-1.725724</v>
      </c>
      <c r="L114" s="92">
        <v>-4.3348999999999999E-2</v>
      </c>
      <c r="M114" s="46">
        <f t="shared" si="2"/>
        <v>-6.3429497062325035E-2</v>
      </c>
      <c r="N114" s="46">
        <f t="shared" si="3"/>
        <v>-8.3095380401754237E-4</v>
      </c>
      <c r="O114" s="49"/>
      <c r="P114" s="49"/>
    </row>
    <row r="115" spans="8:16">
      <c r="H115" s="87">
        <v>41745</v>
      </c>
      <c r="I115" s="92">
        <v>2232.5259999999998</v>
      </c>
      <c r="J115" s="92">
        <v>2944.4603000000002</v>
      </c>
      <c r="K115" s="92">
        <v>0.13738700000000001</v>
      </c>
      <c r="L115" s="92">
        <v>0.80874699999999999</v>
      </c>
      <c r="M115" s="46">
        <f t="shared" si="2"/>
        <v>-6.214276772414018E-2</v>
      </c>
      <c r="N115" s="46">
        <f t="shared" si="3"/>
        <v>7.249799128865364E-3</v>
      </c>
      <c r="O115" s="49"/>
      <c r="P115" s="49"/>
    </row>
    <row r="116" spans="8:16">
      <c r="H116" s="87">
        <v>41746</v>
      </c>
      <c r="I116" s="92">
        <v>2224.8029999999999</v>
      </c>
      <c r="J116" s="92">
        <v>2931.7417</v>
      </c>
      <c r="K116" s="92">
        <v>-0.34593099999999999</v>
      </c>
      <c r="L116" s="92">
        <v>-0.43195</v>
      </c>
      <c r="M116" s="46">
        <f t="shared" si="2"/>
        <v>-6.5387106829201569E-2</v>
      </c>
      <c r="N116" s="46">
        <f t="shared" si="3"/>
        <v>2.8989823441387674E-3</v>
      </c>
      <c r="O116" s="49"/>
      <c r="P116" s="49"/>
    </row>
    <row r="117" spans="8:16">
      <c r="H117" s="87">
        <v>41747</v>
      </c>
      <c r="I117" s="92">
        <v>2224.4789999999998</v>
      </c>
      <c r="J117" s="92">
        <v>2933.4773</v>
      </c>
      <c r="K117" s="92">
        <v>-1.4563E-2</v>
      </c>
      <c r="L117" s="92">
        <v>5.9200000000000003E-2</v>
      </c>
      <c r="M117" s="46">
        <f t="shared" si="2"/>
        <v>-6.5523215319430839E-2</v>
      </c>
      <c r="N117" s="46">
        <f t="shared" si="3"/>
        <v>3.4927015908776671E-3</v>
      </c>
      <c r="O117" s="49"/>
      <c r="P117" s="49"/>
    </row>
    <row r="118" spans="8:16">
      <c r="H118" s="87">
        <v>41750</v>
      </c>
      <c r="I118" s="92">
        <v>2187.248</v>
      </c>
      <c r="J118" s="92">
        <v>2897.6284000000001</v>
      </c>
      <c r="K118" s="92">
        <v>-1.6736949999999999</v>
      </c>
      <c r="L118" s="92">
        <v>-1.222062</v>
      </c>
      <c r="M118" s="46">
        <f t="shared" si="2"/>
        <v>-8.1163509145734447E-2</v>
      </c>
      <c r="N118" s="46">
        <f t="shared" si="3"/>
        <v>-8.7705975013162574E-3</v>
      </c>
      <c r="O118" s="49"/>
      <c r="P118" s="49"/>
    </row>
    <row r="119" spans="8:16">
      <c r="H119" s="87">
        <v>41751</v>
      </c>
      <c r="I119" s="92">
        <v>2196.7950000000001</v>
      </c>
      <c r="J119" s="92">
        <v>2892.7918</v>
      </c>
      <c r="K119" s="92">
        <v>0.43648500000000001</v>
      </c>
      <c r="L119" s="92">
        <v>-0.16691600000000001</v>
      </c>
      <c r="M119" s="46">
        <f t="shared" si="2"/>
        <v>-7.7152929651234659E-2</v>
      </c>
      <c r="N119" s="46">
        <f t="shared" si="3"/>
        <v>-1.0425116116651867E-2</v>
      </c>
      <c r="O119" s="49"/>
      <c r="P119" s="49"/>
    </row>
    <row r="120" spans="8:16">
      <c r="H120" s="87">
        <v>41752</v>
      </c>
      <c r="I120" s="92">
        <v>2194.6680000000001</v>
      </c>
      <c r="J120" s="92">
        <v>2881.3353000000002</v>
      </c>
      <c r="K120" s="92">
        <v>-9.6823000000000006E-2</v>
      </c>
      <c r="L120" s="92">
        <v>-0.396036</v>
      </c>
      <c r="M120" s="46">
        <f t="shared" si="2"/>
        <v>-7.8046456684313203E-2</v>
      </c>
      <c r="N120" s="46">
        <f t="shared" si="3"/>
        <v>-1.4344189952940178E-2</v>
      </c>
      <c r="O120" s="49"/>
      <c r="P120" s="49"/>
    </row>
    <row r="121" spans="8:16">
      <c r="H121" s="87">
        <v>41753</v>
      </c>
      <c r="I121" s="92">
        <v>2190.4740000000002</v>
      </c>
      <c r="J121" s="92">
        <v>2870.4041999999999</v>
      </c>
      <c r="K121" s="92">
        <v>-0.19109999999999999</v>
      </c>
      <c r="L121" s="92">
        <v>-0.37937599999999999</v>
      </c>
      <c r="M121" s="46">
        <f t="shared" si="2"/>
        <v>-7.9808305474501906E-2</v>
      </c>
      <c r="N121" s="46">
        <f t="shared" si="3"/>
        <v>-1.8083533383468908E-2</v>
      </c>
      <c r="O121" s="49"/>
      <c r="P121" s="49"/>
    </row>
    <row r="122" spans="8:16">
      <c r="H122" s="87">
        <v>41754</v>
      </c>
      <c r="I122" s="92">
        <v>2167.826</v>
      </c>
      <c r="J122" s="92">
        <v>2814.5408000000002</v>
      </c>
      <c r="K122" s="92">
        <v>-1.0339309999999999</v>
      </c>
      <c r="L122" s="92">
        <v>-1.946186</v>
      </c>
      <c r="M122" s="46">
        <f t="shared" si="2"/>
        <v>-8.9322456976694387E-2</v>
      </c>
      <c r="N122" s="46">
        <f t="shared" si="3"/>
        <v>-3.7193452586201992E-2</v>
      </c>
      <c r="O122" s="49"/>
      <c r="P122" s="49"/>
    </row>
    <row r="123" spans="8:16">
      <c r="H123" s="87">
        <v>41757</v>
      </c>
      <c r="I123" s="92">
        <v>2134.9690000000001</v>
      </c>
      <c r="J123" s="92">
        <v>2708.2114000000001</v>
      </c>
      <c r="K123" s="92">
        <v>-1.515666</v>
      </c>
      <c r="L123" s="92">
        <v>-3.77786</v>
      </c>
      <c r="M123" s="46">
        <f t="shared" si="2"/>
        <v>-0.10312528618490424</v>
      </c>
      <c r="N123" s="46">
        <f t="shared" si="3"/>
        <v>-7.3566932232537519E-2</v>
      </c>
      <c r="O123" s="49"/>
      <c r="P123" s="49"/>
    </row>
    <row r="124" spans="8:16">
      <c r="H124" s="87">
        <v>41758</v>
      </c>
      <c r="I124" s="92">
        <v>2158.4699999999998</v>
      </c>
      <c r="J124" s="92">
        <v>2753.6066999999998</v>
      </c>
      <c r="K124" s="92">
        <v>1.100765</v>
      </c>
      <c r="L124" s="92">
        <v>1.67621</v>
      </c>
      <c r="M124" s="46">
        <f t="shared" si="2"/>
        <v>-9.3252799676028286E-2</v>
      </c>
      <c r="N124" s="46">
        <f t="shared" si="3"/>
        <v>-5.8037972033483598E-2</v>
      </c>
      <c r="O124" s="49"/>
      <c r="P124" s="49"/>
    </row>
    <row r="125" spans="8:16">
      <c r="H125" s="87">
        <v>41759</v>
      </c>
      <c r="I125" s="92">
        <v>2158.6590000000001</v>
      </c>
      <c r="J125" s="92">
        <v>2759.2020000000002</v>
      </c>
      <c r="K125" s="92">
        <v>8.7559999999999999E-3</v>
      </c>
      <c r="L125" s="92">
        <v>0.20319899999999999</v>
      </c>
      <c r="M125" s="46">
        <f t="shared" si="2"/>
        <v>-9.3173403056727833E-2</v>
      </c>
      <c r="N125" s="46">
        <f t="shared" si="3"/>
        <v>-5.6123915049571815E-2</v>
      </c>
      <c r="O125" s="49"/>
      <c r="P125" s="49"/>
    </row>
    <row r="126" spans="8:16">
      <c r="H126" s="87">
        <v>41764</v>
      </c>
      <c r="I126" s="92">
        <v>2156.4699999999998</v>
      </c>
      <c r="J126" s="92">
        <v>2814.6758</v>
      </c>
      <c r="K126" s="92">
        <v>-0.101406</v>
      </c>
      <c r="L126" s="92">
        <v>2.0105019999999998</v>
      </c>
      <c r="M126" s="46">
        <f t="shared" si="2"/>
        <v>-9.4092975541640533E-2</v>
      </c>
      <c r="N126" s="46">
        <f t="shared" si="3"/>
        <v>-3.7147271381829161E-2</v>
      </c>
      <c r="O126" s="49"/>
      <c r="P126" s="49"/>
    </row>
    <row r="127" spans="8:16">
      <c r="H127" s="87">
        <v>41765</v>
      </c>
      <c r="I127" s="92">
        <v>2157.328</v>
      </c>
      <c r="J127" s="92">
        <v>2843.3701000000001</v>
      </c>
      <c r="K127" s="92">
        <v>3.9787000000000003E-2</v>
      </c>
      <c r="L127" s="92">
        <v>1.0194529999999999</v>
      </c>
      <c r="M127" s="46">
        <f t="shared" si="2"/>
        <v>-9.373254009529286E-2</v>
      </c>
      <c r="N127" s="46">
        <f t="shared" si="3"/>
        <v>-2.7331439288204584E-2</v>
      </c>
      <c r="O127" s="49"/>
      <c r="P127" s="49"/>
    </row>
    <row r="128" spans="8:16">
      <c r="H128" s="87">
        <v>41766</v>
      </c>
      <c r="I128" s="92">
        <v>2137.3159999999998</v>
      </c>
      <c r="J128" s="92">
        <v>2799.9367000000002</v>
      </c>
      <c r="K128" s="92">
        <v>-0.92762900000000004</v>
      </c>
      <c r="L128" s="92">
        <v>-1.5275319999999999</v>
      </c>
      <c r="M128" s="46">
        <f t="shared" si="2"/>
        <v>-0.1021393398066085</v>
      </c>
      <c r="N128" s="46">
        <f t="shared" si="3"/>
        <v>-4.218926685867086E-2</v>
      </c>
      <c r="O128" s="49"/>
      <c r="P128" s="49"/>
    </row>
    <row r="129" spans="8:16">
      <c r="H129" s="87">
        <v>41767</v>
      </c>
      <c r="I129" s="92">
        <v>2135.4960000000001</v>
      </c>
      <c r="J129" s="92">
        <v>2795.5587999999998</v>
      </c>
      <c r="K129" s="92">
        <v>-8.5153999999999994E-2</v>
      </c>
      <c r="L129" s="92">
        <v>-0.156357</v>
      </c>
      <c r="M129" s="46">
        <f t="shared" si="2"/>
        <v>-0.10290389984431547</v>
      </c>
      <c r="N129" s="46">
        <f t="shared" si="3"/>
        <v>-4.3686872004037092E-2</v>
      </c>
      <c r="O129" s="49"/>
      <c r="P129" s="49"/>
    </row>
    <row r="130" spans="8:16">
      <c r="H130" s="87">
        <v>41768</v>
      </c>
      <c r="I130" s="92">
        <v>2133.9110000000001</v>
      </c>
      <c r="J130" s="92">
        <v>2769.7887999999998</v>
      </c>
      <c r="K130" s="92">
        <v>-7.4221999999999996E-2</v>
      </c>
      <c r="L130" s="92">
        <v>-0.92181900000000006</v>
      </c>
      <c r="M130" s="46">
        <f t="shared" si="2"/>
        <v>-0.10356973921781309</v>
      </c>
      <c r="N130" s="46">
        <f t="shared" si="3"/>
        <v>-5.2502350794344066E-2</v>
      </c>
      <c r="O130" s="49"/>
      <c r="P130" s="49"/>
    </row>
    <row r="131" spans="8:16">
      <c r="H131" s="87">
        <v>41771</v>
      </c>
      <c r="I131" s="92">
        <v>2180.0540000000001</v>
      </c>
      <c r="J131" s="92">
        <v>2830.4906999999998</v>
      </c>
      <c r="K131" s="92">
        <v>2.1623679999999998</v>
      </c>
      <c r="L131" s="92">
        <v>2.1915710000000002</v>
      </c>
      <c r="M131" s="46">
        <f t="shared" si="2"/>
        <v>-8.4185621734341409E-2</v>
      </c>
      <c r="N131" s="46">
        <f t="shared" si="3"/>
        <v>-3.173726301858415E-2</v>
      </c>
      <c r="O131" s="49"/>
      <c r="P131" s="49"/>
    </row>
    <row r="132" spans="8:16">
      <c r="H132" s="87">
        <v>41772</v>
      </c>
      <c r="I132" s="92">
        <v>2174.8519999999999</v>
      </c>
      <c r="J132" s="92">
        <v>2824.4832999999999</v>
      </c>
      <c r="K132" s="92">
        <v>-0.238618</v>
      </c>
      <c r="L132" s="92">
        <v>-0.21223900000000001</v>
      </c>
      <c r="M132" s="46">
        <f t="shared" si="2"/>
        <v>-8.6370919160798865E-2</v>
      </c>
      <c r="N132" s="46">
        <f t="shared" si="3"/>
        <v>-3.3792292404881685E-2</v>
      </c>
      <c r="O132" s="49"/>
      <c r="P132" s="49"/>
    </row>
    <row r="133" spans="8:16">
      <c r="H133" s="87">
        <v>41773</v>
      </c>
      <c r="I133" s="92">
        <v>2172.3719999999998</v>
      </c>
      <c r="J133" s="92">
        <v>2836.2561999999998</v>
      </c>
      <c r="K133" s="92">
        <v>-0.11403099999999999</v>
      </c>
      <c r="L133" s="92">
        <v>0.41681600000000002</v>
      </c>
      <c r="M133" s="46">
        <f t="shared" si="2"/>
        <v>-8.7412737234157989E-2</v>
      </c>
      <c r="N133" s="46">
        <f t="shared" si="3"/>
        <v>-2.9764983508862919E-2</v>
      </c>
      <c r="O133" s="49"/>
      <c r="P133" s="49"/>
    </row>
    <row r="134" spans="8:16">
      <c r="H134" s="87">
        <v>41774</v>
      </c>
      <c r="I134" s="92">
        <v>2144.0839999999998</v>
      </c>
      <c r="J134" s="92">
        <v>2801.4573</v>
      </c>
      <c r="K134" s="92">
        <v>-1.302171</v>
      </c>
      <c r="L134" s="92">
        <v>-1.226931</v>
      </c>
      <c r="M134" s="46">
        <f t="shared" ref="M134:M197" si="4">I134/$I$5-1</f>
        <v>-9.9296184677376775E-2</v>
      </c>
      <c r="N134" s="46">
        <f t="shared" ref="N134:N197" si="5">J134/$J$5-1</f>
        <v>-4.1669095455933558E-2</v>
      </c>
      <c r="O134" s="49"/>
      <c r="P134" s="49"/>
    </row>
    <row r="135" spans="8:16">
      <c r="H135" s="87">
        <v>41775</v>
      </c>
      <c r="I135" s="92">
        <v>2145.9520000000002</v>
      </c>
      <c r="J135" s="92">
        <v>2806.8159000000001</v>
      </c>
      <c r="K135" s="92">
        <v>8.7123000000000006E-2</v>
      </c>
      <c r="L135" s="92">
        <v>0.191279</v>
      </c>
      <c r="M135" s="46">
        <f t="shared" si="4"/>
        <v>-9.8511460418894803E-2</v>
      </c>
      <c r="N135" s="46">
        <f t="shared" si="5"/>
        <v>-3.9836009517022486E-2</v>
      </c>
      <c r="O135" s="49"/>
      <c r="P135" s="49"/>
    </row>
    <row r="136" spans="8:16">
      <c r="H136" s="87">
        <v>41778</v>
      </c>
      <c r="I136" s="92">
        <v>2115.143</v>
      </c>
      <c r="J136" s="92">
        <v>2801.8771000000002</v>
      </c>
      <c r="K136" s="92">
        <v>-1.4356800000000001</v>
      </c>
      <c r="L136" s="92">
        <v>-0.175957</v>
      </c>
      <c r="M136" s="46">
        <f t="shared" si="4"/>
        <v>-0.11145394954071797</v>
      </c>
      <c r="N136" s="46">
        <f t="shared" si="5"/>
        <v>-4.1525489014483385E-2</v>
      </c>
      <c r="O136" s="49"/>
      <c r="P136" s="49"/>
    </row>
    <row r="137" spans="8:16">
      <c r="H137" s="87">
        <v>41779</v>
      </c>
      <c r="I137" s="92">
        <v>2115.7710000000002</v>
      </c>
      <c r="J137" s="92">
        <v>2806.7381999999998</v>
      </c>
      <c r="K137" s="92">
        <v>2.9690999999999999E-2</v>
      </c>
      <c r="L137" s="92">
        <v>0.17349400000000001</v>
      </c>
      <c r="M137" s="46">
        <f t="shared" si="4"/>
        <v>-0.11119013431891567</v>
      </c>
      <c r="N137" s="46">
        <f t="shared" si="5"/>
        <v>-3.9862589365761703E-2</v>
      </c>
      <c r="O137" s="49"/>
      <c r="P137" s="49"/>
    </row>
    <row r="138" spans="8:16">
      <c r="H138" s="87">
        <v>41780</v>
      </c>
      <c r="I138" s="92">
        <v>2135.9050000000002</v>
      </c>
      <c r="J138" s="92">
        <v>2827.0828999999999</v>
      </c>
      <c r="K138" s="92">
        <v>0.95161499999999999</v>
      </c>
      <c r="L138" s="92">
        <v>0.72485200000000005</v>
      </c>
      <c r="M138" s="46">
        <f t="shared" si="4"/>
        <v>-0.10273208387979771</v>
      </c>
      <c r="N138" s="46">
        <f t="shared" si="5"/>
        <v>-3.2903013450156005E-2</v>
      </c>
      <c r="O138" s="49"/>
      <c r="P138" s="49"/>
    </row>
    <row r="139" spans="8:16">
      <c r="H139" s="87">
        <v>41781</v>
      </c>
      <c r="I139" s="92">
        <v>2130.8679999999999</v>
      </c>
      <c r="J139" s="92">
        <v>2809.3164000000002</v>
      </c>
      <c r="K139" s="92">
        <v>-0.23582500000000001</v>
      </c>
      <c r="L139" s="92">
        <v>-0.62843899999999997</v>
      </c>
      <c r="M139" s="46">
        <f t="shared" si="4"/>
        <v>-0.10484806679734215</v>
      </c>
      <c r="N139" s="46">
        <f t="shared" si="5"/>
        <v>-3.8980630987136444E-2</v>
      </c>
      <c r="O139" s="49"/>
      <c r="P139" s="49"/>
    </row>
    <row r="140" spans="8:16">
      <c r="H140" s="87">
        <v>41782</v>
      </c>
      <c r="I140" s="92">
        <v>2148.4140000000002</v>
      </c>
      <c r="J140" s="92">
        <v>2824.3000999999999</v>
      </c>
      <c r="K140" s="92">
        <v>0.82342000000000004</v>
      </c>
      <c r="L140" s="92">
        <v>0.533358</v>
      </c>
      <c r="M140" s="46">
        <f t="shared" si="4"/>
        <v>-9.7477203928326261E-2</v>
      </c>
      <c r="N140" s="46">
        <f t="shared" si="5"/>
        <v>-3.3854962009630785E-2</v>
      </c>
      <c r="O140" s="49"/>
      <c r="P140" s="49"/>
    </row>
    <row r="141" spans="8:16">
      <c r="H141" s="87">
        <v>41785</v>
      </c>
      <c r="I141" s="92">
        <v>2155.9760000000001</v>
      </c>
      <c r="J141" s="92">
        <v>2850.0342000000001</v>
      </c>
      <c r="K141" s="92">
        <v>0.35198099999999999</v>
      </c>
      <c r="L141" s="92">
        <v>0.91116699999999995</v>
      </c>
      <c r="M141" s="46">
        <f t="shared" si="4"/>
        <v>-9.4300498980446568E-2</v>
      </c>
      <c r="N141" s="46">
        <f t="shared" si="5"/>
        <v>-2.5051763998857113E-2</v>
      </c>
      <c r="O141" s="49"/>
      <c r="P141" s="49"/>
    </row>
    <row r="142" spans="8:16">
      <c r="H142" s="87">
        <v>41786</v>
      </c>
      <c r="I142" s="92">
        <v>2147.2800000000002</v>
      </c>
      <c r="J142" s="92">
        <v>2849.1113</v>
      </c>
      <c r="K142" s="92">
        <v>-0.40334399999999998</v>
      </c>
      <c r="L142" s="92">
        <v>-3.2382000000000001E-2</v>
      </c>
      <c r="M142" s="46">
        <f t="shared" si="4"/>
        <v>-9.7953583644128317E-2</v>
      </c>
      <c r="N142" s="46">
        <f t="shared" si="5"/>
        <v>-2.5367472395270485E-2</v>
      </c>
      <c r="O142" s="49"/>
      <c r="P142" s="49"/>
    </row>
    <row r="143" spans="8:16">
      <c r="H143" s="87">
        <v>41787</v>
      </c>
      <c r="I143" s="92">
        <v>2169.3519999999999</v>
      </c>
      <c r="J143" s="92">
        <v>2858.2015999999999</v>
      </c>
      <c r="K143" s="92">
        <v>1.0279050000000001</v>
      </c>
      <c r="L143" s="92">
        <v>0.31905699999999998</v>
      </c>
      <c r="M143" s="46">
        <f t="shared" si="4"/>
        <v>-8.8681402791232378E-2</v>
      </c>
      <c r="N143" s="46">
        <f t="shared" si="5"/>
        <v>-2.2257835342591958E-2</v>
      </c>
      <c r="O143" s="49"/>
      <c r="P143" s="49"/>
    </row>
    <row r="144" spans="8:16">
      <c r="H144" s="87">
        <v>41788</v>
      </c>
      <c r="I144" s="92">
        <v>2155.1640000000002</v>
      </c>
      <c r="J144" s="92">
        <v>2818.9</v>
      </c>
      <c r="K144" s="92">
        <v>-0.65402000000000005</v>
      </c>
      <c r="L144" s="92">
        <v>-1.375046</v>
      </c>
      <c r="M144" s="46">
        <f t="shared" si="4"/>
        <v>-9.4641610381885122E-2</v>
      </c>
      <c r="N144" s="46">
        <f t="shared" si="5"/>
        <v>-3.5702244392849081E-2</v>
      </c>
      <c r="O144" s="49"/>
      <c r="P144" s="49"/>
    </row>
    <row r="145" spans="8:16">
      <c r="H145" s="87">
        <v>41789</v>
      </c>
      <c r="I145" s="92">
        <v>2156.4639999999999</v>
      </c>
      <c r="J145" s="92">
        <v>2830.1354000000001</v>
      </c>
      <c r="K145" s="92">
        <v>6.0319999999999999E-2</v>
      </c>
      <c r="L145" s="92">
        <v>0.39857399999999998</v>
      </c>
      <c r="M145" s="46">
        <f t="shared" si="4"/>
        <v>-9.4095496069237283E-2</v>
      </c>
      <c r="N145" s="46">
        <f t="shared" si="5"/>
        <v>-3.185880510683381E-2</v>
      </c>
      <c r="O145" s="49"/>
      <c r="P145" s="49"/>
    </row>
    <row r="146" spans="8:16">
      <c r="H146" s="87">
        <v>41793</v>
      </c>
      <c r="I146" s="92">
        <v>2149.9180000000001</v>
      </c>
      <c r="J146" s="92">
        <v>2819.7020000000002</v>
      </c>
      <c r="K146" s="92">
        <v>-0.30355199999999999</v>
      </c>
      <c r="L146" s="92">
        <v>-0.36865399999999998</v>
      </c>
      <c r="M146" s="46">
        <f t="shared" si="4"/>
        <v>-9.6845391677385928E-2</v>
      </c>
      <c r="N146" s="46">
        <f t="shared" si="5"/>
        <v>-3.5427893830574098E-2</v>
      </c>
      <c r="O146" s="49"/>
      <c r="P146" s="49"/>
    </row>
    <row r="147" spans="8:16">
      <c r="H147" s="87">
        <v>41794</v>
      </c>
      <c r="I147" s="92">
        <v>2128.2739999999999</v>
      </c>
      <c r="J147" s="92">
        <v>2790.4861000000001</v>
      </c>
      <c r="K147" s="92">
        <v>-1.0067360000000001</v>
      </c>
      <c r="L147" s="92">
        <v>-1.0361340000000001</v>
      </c>
      <c r="M147" s="46">
        <f t="shared" si="4"/>
        <v>-0.10593777489504119</v>
      </c>
      <c r="N147" s="46">
        <f t="shared" si="5"/>
        <v>-4.5422156414576031E-2</v>
      </c>
      <c r="O147" s="49"/>
      <c r="P147" s="49"/>
    </row>
    <row r="148" spans="8:16">
      <c r="H148" s="87">
        <v>41795</v>
      </c>
      <c r="I148" s="92">
        <v>2150.6019999999999</v>
      </c>
      <c r="J148" s="92">
        <v>2812.2890000000002</v>
      </c>
      <c r="K148" s="92">
        <v>1.049113</v>
      </c>
      <c r="L148" s="92">
        <v>0.78132999999999997</v>
      </c>
      <c r="M148" s="46">
        <f t="shared" si="4"/>
        <v>-9.6558051531346667E-2</v>
      </c>
      <c r="N148" s="46">
        <f t="shared" si="5"/>
        <v>-3.7963755075143157E-2</v>
      </c>
      <c r="O148" s="49"/>
      <c r="P148" s="49"/>
    </row>
    <row r="149" spans="8:16">
      <c r="H149" s="87">
        <v>41796</v>
      </c>
      <c r="I149" s="92">
        <v>2134.7159999999999</v>
      </c>
      <c r="J149" s="92">
        <v>2796.7267000000002</v>
      </c>
      <c r="K149" s="92">
        <v>-0.73867700000000003</v>
      </c>
      <c r="L149" s="92">
        <v>-0.55336799999999997</v>
      </c>
      <c r="M149" s="46">
        <f t="shared" si="4"/>
        <v>-0.10323156843190429</v>
      </c>
      <c r="N149" s="46">
        <f t="shared" si="5"/>
        <v>-4.3287353273761542E-2</v>
      </c>
      <c r="O149" s="49"/>
      <c r="P149" s="49"/>
    </row>
    <row r="150" spans="8:16">
      <c r="H150" s="87">
        <v>41799</v>
      </c>
      <c r="I150" s="92">
        <v>2134.2809999999999</v>
      </c>
      <c r="J150" s="92">
        <v>2784.2917000000002</v>
      </c>
      <c r="K150" s="92">
        <v>-2.0376999999999999E-2</v>
      </c>
      <c r="L150" s="92">
        <v>-0.44462699999999999</v>
      </c>
      <c r="M150" s="46">
        <f t="shared" si="4"/>
        <v>-0.10341430668267493</v>
      </c>
      <c r="N150" s="46">
        <f t="shared" si="5"/>
        <v>-4.7541155321005113E-2</v>
      </c>
      <c r="O150" s="49"/>
      <c r="P150" s="49"/>
    </row>
    <row r="151" spans="8:16">
      <c r="H151" s="87">
        <v>41800</v>
      </c>
      <c r="I151" s="92">
        <v>2161.268</v>
      </c>
      <c r="J151" s="92">
        <v>2818.9870999999998</v>
      </c>
      <c r="K151" s="92">
        <v>1.264454</v>
      </c>
      <c r="L151" s="92">
        <v>1.2461120000000001</v>
      </c>
      <c r="M151" s="46">
        <f t="shared" si="4"/>
        <v>-9.2077393640036753E-2</v>
      </c>
      <c r="N151" s="46">
        <f t="shared" si="5"/>
        <v>-3.5672448963953718E-2</v>
      </c>
      <c r="O151" s="49"/>
      <c r="P151" s="49"/>
    </row>
    <row r="152" spans="8:16">
      <c r="H152" s="87">
        <v>41801</v>
      </c>
      <c r="I152" s="92">
        <v>2160.7660000000001</v>
      </c>
      <c r="J152" s="92">
        <v>2825.6902</v>
      </c>
      <c r="K152" s="92">
        <v>-2.3227000000000001E-2</v>
      </c>
      <c r="L152" s="92">
        <v>0.237784</v>
      </c>
      <c r="M152" s="46">
        <f t="shared" si="4"/>
        <v>-9.2288277782305417E-2</v>
      </c>
      <c r="N152" s="46">
        <f t="shared" si="5"/>
        <v>-3.3379432437787293E-2</v>
      </c>
      <c r="O152" s="49"/>
      <c r="P152" s="49"/>
    </row>
    <row r="153" spans="8:16">
      <c r="H153" s="87">
        <v>41802</v>
      </c>
      <c r="I153" s="92">
        <v>2153.41</v>
      </c>
      <c r="J153" s="92">
        <v>2815.4159</v>
      </c>
      <c r="K153" s="92">
        <v>-0.34043499999999999</v>
      </c>
      <c r="L153" s="92">
        <v>-0.36360300000000001</v>
      </c>
      <c r="M153" s="46">
        <f t="shared" si="4"/>
        <v>-9.537844461602718E-2</v>
      </c>
      <c r="N153" s="46">
        <f t="shared" si="5"/>
        <v>-3.6894095756966672E-2</v>
      </c>
      <c r="O153" s="49"/>
      <c r="P153" s="49"/>
    </row>
    <row r="154" spans="8:16">
      <c r="H154" s="87">
        <v>41803</v>
      </c>
      <c r="I154" s="92">
        <v>2176.2420000000002</v>
      </c>
      <c r="J154" s="92">
        <v>2845.0803999999998</v>
      </c>
      <c r="K154" s="92">
        <v>1.0602720000000001</v>
      </c>
      <c r="L154" s="92">
        <v>1.0536449999999999</v>
      </c>
      <c r="M154" s="46">
        <f t="shared" si="4"/>
        <v>-8.5786996934198223E-2</v>
      </c>
      <c r="N154" s="46">
        <f t="shared" si="5"/>
        <v>-2.6746374741248413E-2</v>
      </c>
      <c r="O154" s="49"/>
      <c r="P154" s="49"/>
    </row>
    <row r="155" spans="8:16">
      <c r="H155" s="87">
        <v>41806</v>
      </c>
      <c r="I155" s="92">
        <v>2191.855</v>
      </c>
      <c r="J155" s="92">
        <v>2854.4967999999999</v>
      </c>
      <c r="K155" s="92">
        <v>0.71742899999999998</v>
      </c>
      <c r="L155" s="92">
        <v>0.33097100000000002</v>
      </c>
      <c r="M155" s="46">
        <f t="shared" si="4"/>
        <v>-7.9228164039296778E-2</v>
      </c>
      <c r="N155" s="46">
        <f t="shared" si="5"/>
        <v>-2.3525184423784373E-2</v>
      </c>
      <c r="O155" s="49"/>
      <c r="P155" s="49"/>
    </row>
    <row r="156" spans="8:16">
      <c r="H156" s="87">
        <v>41807</v>
      </c>
      <c r="I156" s="92">
        <v>2169.674</v>
      </c>
      <c r="J156" s="92">
        <v>2825.2447000000002</v>
      </c>
      <c r="K156" s="92">
        <v>-1.0119739999999999</v>
      </c>
      <c r="L156" s="92">
        <v>-1.0247729999999999</v>
      </c>
      <c r="M156" s="46">
        <f t="shared" si="4"/>
        <v>-8.8546134476868765E-2</v>
      </c>
      <c r="N156" s="46">
        <f t="shared" si="5"/>
        <v>-3.3531830412218078E-2</v>
      </c>
      <c r="O156" s="49"/>
      <c r="P156" s="49"/>
    </row>
    <row r="157" spans="8:16">
      <c r="H157" s="87">
        <v>41808</v>
      </c>
      <c r="I157" s="92">
        <v>2160.239</v>
      </c>
      <c r="J157" s="92">
        <v>2797.7253999999998</v>
      </c>
      <c r="K157" s="92">
        <v>-0.43485800000000002</v>
      </c>
      <c r="L157" s="92">
        <v>-0.97404999999999997</v>
      </c>
      <c r="M157" s="46">
        <f t="shared" si="4"/>
        <v>-9.2509664122894297E-2</v>
      </c>
      <c r="N157" s="46">
        <f t="shared" si="5"/>
        <v>-4.2945714986300287E-2</v>
      </c>
      <c r="O157" s="49"/>
      <c r="P157" s="49"/>
    </row>
    <row r="158" spans="8:16">
      <c r="H158" s="87">
        <v>41809</v>
      </c>
      <c r="I158" s="92">
        <v>2126.9070000000002</v>
      </c>
      <c r="J158" s="92">
        <v>2734.2112000000002</v>
      </c>
      <c r="K158" s="92">
        <v>-1.542977</v>
      </c>
      <c r="L158" s="92">
        <v>-2.2702089999999999</v>
      </c>
      <c r="M158" s="46">
        <f t="shared" si="4"/>
        <v>-0.10651203509918694</v>
      </c>
      <c r="N158" s="46">
        <f t="shared" si="5"/>
        <v>-6.467284276989782E-2</v>
      </c>
      <c r="O158" s="49"/>
      <c r="P158" s="49"/>
    </row>
    <row r="159" spans="8:16">
      <c r="H159" s="87">
        <v>41810</v>
      </c>
      <c r="I159" s="92">
        <v>2136.7289999999998</v>
      </c>
      <c r="J159" s="92">
        <v>2768.3418000000001</v>
      </c>
      <c r="K159" s="92">
        <v>0.46179700000000001</v>
      </c>
      <c r="L159" s="92">
        <v>1.2482800000000001</v>
      </c>
      <c r="M159" s="46">
        <f t="shared" si="4"/>
        <v>-0.10238593142316565</v>
      </c>
      <c r="N159" s="46">
        <f t="shared" si="5"/>
        <v>-5.2997344888623177E-2</v>
      </c>
      <c r="O159" s="49"/>
      <c r="P159" s="49"/>
    </row>
    <row r="160" spans="8:16">
      <c r="H160" s="87">
        <v>41813</v>
      </c>
      <c r="I160" s="92">
        <v>2134.11</v>
      </c>
      <c r="J160" s="92">
        <v>2810.2665999999999</v>
      </c>
      <c r="K160" s="92">
        <v>-0.122571</v>
      </c>
      <c r="L160" s="92">
        <v>1.514437</v>
      </c>
      <c r="M160" s="46">
        <f t="shared" si="4"/>
        <v>-0.10348614171918469</v>
      </c>
      <c r="N160" s="46">
        <f t="shared" si="5"/>
        <v>-3.8655583724949927E-2</v>
      </c>
      <c r="O160" s="49"/>
      <c r="P160" s="49"/>
    </row>
    <row r="161" spans="8:16">
      <c r="H161" s="87">
        <v>41814</v>
      </c>
      <c r="I161" s="92">
        <v>2144.8209999999999</v>
      </c>
      <c r="J161" s="92">
        <v>2821.4409000000001</v>
      </c>
      <c r="K161" s="92">
        <v>0.50189499999999998</v>
      </c>
      <c r="L161" s="92">
        <v>0.39762399999999998</v>
      </c>
      <c r="M161" s="46">
        <f t="shared" si="4"/>
        <v>-9.898657987089865E-2</v>
      </c>
      <c r="N161" s="46">
        <f t="shared" si="5"/>
        <v>-3.4833045709950716E-2</v>
      </c>
      <c r="O161" s="49"/>
      <c r="P161" s="49"/>
    </row>
    <row r="162" spans="8:16">
      <c r="H162" s="87">
        <v>41815</v>
      </c>
      <c r="I162" s="92">
        <v>2133.3710000000001</v>
      </c>
      <c r="J162" s="92">
        <v>2815.5668000000001</v>
      </c>
      <c r="K162" s="92">
        <v>-0.53384399999999999</v>
      </c>
      <c r="L162" s="92">
        <v>-0.20819499999999999</v>
      </c>
      <c r="M162" s="46">
        <f t="shared" si="4"/>
        <v>-0.10379658670152836</v>
      </c>
      <c r="N162" s="46">
        <f t="shared" si="5"/>
        <v>-3.6842475432967481E-2</v>
      </c>
      <c r="O162" s="49"/>
      <c r="P162" s="49"/>
    </row>
    <row r="163" spans="8:16">
      <c r="H163" s="87">
        <v>41816</v>
      </c>
      <c r="I163" s="92">
        <v>2149.076</v>
      </c>
      <c r="J163" s="92">
        <v>2835.9796000000001</v>
      </c>
      <c r="K163" s="92">
        <v>0.73615900000000001</v>
      </c>
      <c r="L163" s="92">
        <v>0.72499800000000003</v>
      </c>
      <c r="M163" s="46">
        <f t="shared" si="4"/>
        <v>-9.7199105716808676E-2</v>
      </c>
      <c r="N163" s="46">
        <f t="shared" si="5"/>
        <v>-2.9859603665378098E-2</v>
      </c>
      <c r="O163" s="49"/>
      <c r="P163" s="49"/>
    </row>
    <row r="164" spans="8:16">
      <c r="H164" s="87">
        <v>41817</v>
      </c>
      <c r="I164" s="92">
        <v>2150.2579999999998</v>
      </c>
      <c r="J164" s="92">
        <v>2855.7419</v>
      </c>
      <c r="K164" s="92">
        <v>5.5E-2</v>
      </c>
      <c r="L164" s="92">
        <v>0.69684199999999996</v>
      </c>
      <c r="M164" s="46">
        <f t="shared" si="4"/>
        <v>-9.6702561780231955E-2</v>
      </c>
      <c r="N164" s="46">
        <f t="shared" si="5"/>
        <v>-2.3099256886267461E-2</v>
      </c>
      <c r="O164" s="49"/>
      <c r="P164" s="49"/>
    </row>
    <row r="165" spans="8:16">
      <c r="H165" s="87">
        <v>41820</v>
      </c>
      <c r="I165" s="92">
        <v>2165.1179999999999</v>
      </c>
      <c r="J165" s="92">
        <v>2869.3672999999999</v>
      </c>
      <c r="K165" s="92">
        <v>0.69108000000000003</v>
      </c>
      <c r="L165" s="92">
        <v>0.47712300000000002</v>
      </c>
      <c r="M165" s="46">
        <f t="shared" si="4"/>
        <v>-9.0460055098733338E-2</v>
      </c>
      <c r="N165" s="46">
        <f t="shared" si="5"/>
        <v>-1.8438239241352905E-2</v>
      </c>
      <c r="O165" s="49"/>
      <c r="P165" s="49"/>
    </row>
    <row r="166" spans="8:16">
      <c r="H166" s="87">
        <v>41821</v>
      </c>
      <c r="I166" s="92">
        <v>2164.5590000000002</v>
      </c>
      <c r="J166" s="92">
        <v>2914.3996000000002</v>
      </c>
      <c r="K166" s="92">
        <v>-2.5818000000000001E-2</v>
      </c>
      <c r="L166" s="92">
        <v>1.5694159999999999</v>
      </c>
      <c r="M166" s="46">
        <f t="shared" si="4"/>
        <v>-9.0694884253171848E-2</v>
      </c>
      <c r="N166" s="46">
        <f t="shared" si="5"/>
        <v>-3.033455169612842E-3</v>
      </c>
      <c r="O166" s="49"/>
      <c r="P166" s="49"/>
    </row>
    <row r="167" spans="8:16">
      <c r="H167" s="87">
        <v>41822</v>
      </c>
      <c r="I167" s="92">
        <v>2170.8670000000002</v>
      </c>
      <c r="J167" s="92">
        <v>2924.8130999999998</v>
      </c>
      <c r="K167" s="92">
        <v>0.29142200000000001</v>
      </c>
      <c r="L167" s="92">
        <v>0.35731200000000002</v>
      </c>
      <c r="M167" s="46">
        <f t="shared" si="4"/>
        <v>-8.8044969573030984E-2</v>
      </c>
      <c r="N167" s="46">
        <f t="shared" si="5"/>
        <v>5.2882610251980822E-4</v>
      </c>
      <c r="O167" s="49"/>
      <c r="P167" s="49"/>
    </row>
    <row r="168" spans="8:16">
      <c r="H168" s="87">
        <v>41823</v>
      </c>
      <c r="I168" s="92">
        <v>2180.192</v>
      </c>
      <c r="J168" s="92">
        <v>2951.1044999999999</v>
      </c>
      <c r="K168" s="92">
        <v>0.42955199999999999</v>
      </c>
      <c r="L168" s="92">
        <v>0.89890899999999996</v>
      </c>
      <c r="M168" s="46">
        <f t="shared" si="4"/>
        <v>-8.4127649599614274E-2</v>
      </c>
      <c r="N168" s="46">
        <f t="shared" si="5"/>
        <v>9.5226669666050867E-3</v>
      </c>
      <c r="O168" s="49"/>
      <c r="P168" s="49"/>
    </row>
    <row r="169" spans="8:16">
      <c r="H169" s="87">
        <v>41824</v>
      </c>
      <c r="I169" s="92">
        <v>2178.6950000000002</v>
      </c>
      <c r="J169" s="92">
        <v>2945.4063000000001</v>
      </c>
      <c r="K169" s="92">
        <v>-6.8664000000000003E-2</v>
      </c>
      <c r="L169" s="92">
        <v>-0.19308700000000001</v>
      </c>
      <c r="M169" s="46">
        <f t="shared" si="4"/>
        <v>-8.4756521235024862E-2</v>
      </c>
      <c r="N169" s="46">
        <f t="shared" si="5"/>
        <v>7.5734096424713293E-3</v>
      </c>
      <c r="O169" s="49"/>
      <c r="P169" s="49"/>
    </row>
    <row r="170" spans="8:16">
      <c r="H170" s="87">
        <v>41827</v>
      </c>
      <c r="I170" s="92">
        <v>2176.2890000000002</v>
      </c>
      <c r="J170" s="92">
        <v>2933.9173000000001</v>
      </c>
      <c r="K170" s="92">
        <v>-0.110433</v>
      </c>
      <c r="L170" s="92">
        <v>-0.390065</v>
      </c>
      <c r="M170" s="46">
        <f t="shared" si="4"/>
        <v>-8.5767252801356331E-2</v>
      </c>
      <c r="N170" s="46">
        <f t="shared" si="5"/>
        <v>3.6432181088339455E-3</v>
      </c>
      <c r="O170" s="49"/>
      <c r="P170" s="49"/>
    </row>
    <row r="171" spans="8:16">
      <c r="H171" s="87">
        <v>41828</v>
      </c>
      <c r="I171" s="92">
        <v>2180.473</v>
      </c>
      <c r="J171" s="92">
        <v>2950.1061</v>
      </c>
      <c r="K171" s="92">
        <v>0.19225400000000001</v>
      </c>
      <c r="L171" s="92">
        <v>0.55178099999999997</v>
      </c>
      <c r="M171" s="46">
        <f t="shared" si="4"/>
        <v>-8.4009604890495804E-2</v>
      </c>
      <c r="N171" s="46">
        <f t="shared" si="5"/>
        <v>9.1811313040424114E-3</v>
      </c>
      <c r="O171" s="49"/>
      <c r="P171" s="49"/>
    </row>
    <row r="172" spans="8:16">
      <c r="H172" s="87">
        <v>41829</v>
      </c>
      <c r="I172" s="92">
        <v>2148.71</v>
      </c>
      <c r="J172" s="92">
        <v>2903.3434000000002</v>
      </c>
      <c r="K172" s="92">
        <v>-1.4567019999999999</v>
      </c>
      <c r="L172" s="92">
        <v>-1.5851189999999999</v>
      </c>
      <c r="M172" s="46">
        <f t="shared" si="4"/>
        <v>-9.735285790021575E-2</v>
      </c>
      <c r="N172" s="46">
        <f t="shared" si="5"/>
        <v>-6.8155931828604022E-3</v>
      </c>
      <c r="O172" s="49"/>
      <c r="P172" s="49"/>
    </row>
    <row r="173" spans="8:16">
      <c r="H173" s="87">
        <v>41830</v>
      </c>
      <c r="I173" s="92">
        <v>2142.8470000000002</v>
      </c>
      <c r="J173" s="92">
        <v>2909.6035000000002</v>
      </c>
      <c r="K173" s="92">
        <v>-0.27286100000000002</v>
      </c>
      <c r="L173" s="92">
        <v>0.215617</v>
      </c>
      <c r="M173" s="46">
        <f t="shared" si="4"/>
        <v>-9.9815833450257796E-2</v>
      </c>
      <c r="N173" s="46">
        <f t="shared" si="5"/>
        <v>-4.6741194236364914E-3</v>
      </c>
      <c r="O173" s="49"/>
      <c r="P173" s="49"/>
    </row>
    <row r="174" spans="8:16">
      <c r="H174" s="87">
        <v>41831</v>
      </c>
      <c r="I174" s="92">
        <v>2148.009</v>
      </c>
      <c r="J174" s="92">
        <v>2926.2332000000001</v>
      </c>
      <c r="K174" s="92">
        <v>0.240894</v>
      </c>
      <c r="L174" s="92">
        <v>0.57154499999999997</v>
      </c>
      <c r="M174" s="46">
        <f t="shared" si="4"/>
        <v>-9.7647339541112821E-2</v>
      </c>
      <c r="N174" s="46">
        <f t="shared" si="5"/>
        <v>1.0146181642241014E-3</v>
      </c>
      <c r="O174" s="49"/>
      <c r="P174" s="49"/>
    </row>
    <row r="175" spans="8:16">
      <c r="H175" s="87">
        <v>41834</v>
      </c>
      <c r="I175" s="92">
        <v>2171.7579999999998</v>
      </c>
      <c r="J175" s="92">
        <v>2973.826</v>
      </c>
      <c r="K175" s="92">
        <v>1.105629</v>
      </c>
      <c r="L175" s="92">
        <v>1.6264190000000001</v>
      </c>
      <c r="M175" s="46">
        <f t="shared" si="4"/>
        <v>-8.7670671224900909E-2</v>
      </c>
      <c r="N175" s="46">
        <f t="shared" si="5"/>
        <v>1.7295305745571365E-2</v>
      </c>
      <c r="O175" s="49"/>
      <c r="P175" s="49"/>
    </row>
    <row r="176" spans="8:16">
      <c r="H176" s="87">
        <v>41835</v>
      </c>
      <c r="I176" s="92">
        <v>2174.9760000000001</v>
      </c>
      <c r="J176" s="92">
        <v>2999.6327000000001</v>
      </c>
      <c r="K176" s="92">
        <v>0.148175</v>
      </c>
      <c r="L176" s="92">
        <v>0.86779499999999998</v>
      </c>
      <c r="M176" s="46">
        <f t="shared" si="4"/>
        <v>-8.6318828257130775E-2</v>
      </c>
      <c r="N176" s="46">
        <f t="shared" si="5"/>
        <v>2.6123338981807853E-2</v>
      </c>
      <c r="O176" s="49"/>
      <c r="P176" s="49"/>
    </row>
    <row r="177" spans="8:16">
      <c r="H177" s="87">
        <v>41836</v>
      </c>
      <c r="I177" s="92">
        <v>2170.8679999999999</v>
      </c>
      <c r="J177" s="92">
        <v>3021.6567</v>
      </c>
      <c r="K177" s="92">
        <v>-0.18887599999999999</v>
      </c>
      <c r="L177" s="92">
        <v>0.73422299999999996</v>
      </c>
      <c r="M177" s="46">
        <f t="shared" si="4"/>
        <v>-8.8044549485098322E-2</v>
      </c>
      <c r="N177" s="46">
        <f t="shared" si="5"/>
        <v>3.3657374871513657E-2</v>
      </c>
      <c r="O177" s="49"/>
      <c r="P177" s="49"/>
    </row>
    <row r="178" spans="8:16">
      <c r="H178" s="87">
        <v>41837</v>
      </c>
      <c r="I178" s="92">
        <v>2157.0680000000002</v>
      </c>
      <c r="J178" s="92">
        <v>2987.4504999999999</v>
      </c>
      <c r="K178" s="92">
        <v>-0.63568999999999998</v>
      </c>
      <c r="L178" s="92">
        <v>-1.1320349999999999</v>
      </c>
      <c r="M178" s="46">
        <f t="shared" si="4"/>
        <v>-9.3841762957822317E-2</v>
      </c>
      <c r="N178" s="46">
        <f t="shared" si="5"/>
        <v>2.1956015515790073E-2</v>
      </c>
      <c r="O178" s="49"/>
      <c r="P178" s="49"/>
    </row>
    <row r="179" spans="8:16">
      <c r="H179" s="87">
        <v>41838</v>
      </c>
      <c r="I179" s="92">
        <v>2164.1439999999998</v>
      </c>
      <c r="J179" s="92">
        <v>3008.3393999999998</v>
      </c>
      <c r="K179" s="92">
        <v>0.328038</v>
      </c>
      <c r="L179" s="92">
        <v>0.69922200000000001</v>
      </c>
      <c r="M179" s="46">
        <f t="shared" si="4"/>
        <v>-9.0869220745286583E-2</v>
      </c>
      <c r="N179" s="46">
        <f t="shared" si="5"/>
        <v>2.9101752997467978E-2</v>
      </c>
      <c r="O179" s="49"/>
      <c r="P179" s="49"/>
    </row>
    <row r="180" spans="8:16">
      <c r="H180" s="87">
        <v>41841</v>
      </c>
      <c r="I180" s="92">
        <v>2166.2950000000001</v>
      </c>
      <c r="J180" s="92">
        <v>2998.5846999999999</v>
      </c>
      <c r="K180" s="92">
        <v>9.9392999999999995E-2</v>
      </c>
      <c r="L180" s="92">
        <v>-0.32425500000000002</v>
      </c>
      <c r="M180" s="46">
        <f t="shared" si="4"/>
        <v>-8.9965611601820483E-2</v>
      </c>
      <c r="N180" s="46">
        <f t="shared" si="5"/>
        <v>2.5764836002675429E-2</v>
      </c>
      <c r="O180" s="49"/>
      <c r="P180" s="49"/>
    </row>
    <row r="181" spans="8:16">
      <c r="H181" s="87">
        <v>41842</v>
      </c>
      <c r="I181" s="92">
        <v>2192.6979999999999</v>
      </c>
      <c r="J181" s="92">
        <v>3065.0034000000001</v>
      </c>
      <c r="K181" s="92">
        <v>1.218809</v>
      </c>
      <c r="L181" s="92">
        <v>2.2150020000000001</v>
      </c>
      <c r="M181" s="46">
        <f t="shared" si="4"/>
        <v>-7.8874029911941257E-2</v>
      </c>
      <c r="N181" s="46">
        <f t="shared" si="5"/>
        <v>4.8485543846282786E-2</v>
      </c>
      <c r="O181" s="49"/>
      <c r="P181" s="49"/>
    </row>
    <row r="182" spans="8:16">
      <c r="H182" s="87">
        <v>41843</v>
      </c>
      <c r="I182" s="92">
        <v>2197.8330000000001</v>
      </c>
      <c r="J182" s="92">
        <v>3068.4857999999999</v>
      </c>
      <c r="K182" s="92">
        <v>0.23418600000000001</v>
      </c>
      <c r="L182" s="92">
        <v>0.113618</v>
      </c>
      <c r="M182" s="46">
        <f t="shared" si="4"/>
        <v>-7.6716878376981934E-2</v>
      </c>
      <c r="N182" s="46">
        <f t="shared" si="5"/>
        <v>4.9676813669308206E-2</v>
      </c>
      <c r="O182" s="49"/>
      <c r="P182" s="49"/>
    </row>
    <row r="183" spans="8:16">
      <c r="H183" s="87">
        <v>41844</v>
      </c>
      <c r="I183" s="92">
        <v>2237.0149999999999</v>
      </c>
      <c r="J183" s="92">
        <v>3074.3672000000001</v>
      </c>
      <c r="K183" s="92">
        <v>1.782756</v>
      </c>
      <c r="L183" s="92">
        <v>0.19167100000000001</v>
      </c>
      <c r="M183" s="46">
        <f t="shared" si="4"/>
        <v>-6.0256992993773628E-2</v>
      </c>
      <c r="N183" s="46">
        <f t="shared" si="5"/>
        <v>5.1688740598191174E-2</v>
      </c>
      <c r="O183" s="49"/>
      <c r="P183" s="49"/>
    </row>
    <row r="184" spans="8:16">
      <c r="H184" s="87">
        <v>41845</v>
      </c>
      <c r="I184" s="92">
        <v>2260.4540000000002</v>
      </c>
      <c r="J184" s="92">
        <v>3086.7537000000002</v>
      </c>
      <c r="K184" s="92">
        <v>1.0477799999999999</v>
      </c>
      <c r="L184" s="92">
        <v>0.40289599999999998</v>
      </c>
      <c r="M184" s="46">
        <f t="shared" si="4"/>
        <v>-5.0410551936731385E-2</v>
      </c>
      <c r="N184" s="46">
        <f t="shared" si="5"/>
        <v>5.5925951620160008E-2</v>
      </c>
      <c r="O184" s="49"/>
      <c r="P184" s="49"/>
    </row>
    <row r="185" spans="8:16">
      <c r="H185" s="87">
        <v>41848</v>
      </c>
      <c r="I185" s="92">
        <v>2323.8969999999999</v>
      </c>
      <c r="J185" s="92">
        <v>3146.6318999999999</v>
      </c>
      <c r="K185" s="92">
        <v>2.8066490000000002</v>
      </c>
      <c r="L185" s="92">
        <v>1.9398439999999999</v>
      </c>
      <c r="M185" s="46">
        <f t="shared" si="4"/>
        <v>-2.3758913215714439E-2</v>
      </c>
      <c r="N185" s="46">
        <f t="shared" si="5"/>
        <v>7.6409265632645607E-2</v>
      </c>
      <c r="O185" s="49"/>
      <c r="P185" s="49"/>
    </row>
    <row r="186" spans="8:16">
      <c r="H186" s="87">
        <v>41849</v>
      </c>
      <c r="I186" s="92">
        <v>2331.3690000000001</v>
      </c>
      <c r="J186" s="92">
        <v>3157.6424000000002</v>
      </c>
      <c r="K186" s="92">
        <v>0.32152900000000001</v>
      </c>
      <c r="L186" s="92">
        <v>0.349914</v>
      </c>
      <c r="M186" s="46">
        <f t="shared" si="4"/>
        <v>-2.0620016181787215E-2</v>
      </c>
      <c r="N186" s="46">
        <f t="shared" si="5"/>
        <v>8.0175770453005502E-2</v>
      </c>
      <c r="O186" s="49"/>
      <c r="P186" s="49"/>
    </row>
    <row r="187" spans="8:16">
      <c r="H187" s="87">
        <v>41850</v>
      </c>
      <c r="I187" s="92">
        <v>2322.011</v>
      </c>
      <c r="J187" s="92">
        <v>3156.3775000000001</v>
      </c>
      <c r="K187" s="92">
        <v>-0.401395</v>
      </c>
      <c r="L187" s="92">
        <v>-4.0058000000000003E-2</v>
      </c>
      <c r="M187" s="46">
        <f t="shared" si="4"/>
        <v>-2.4551199056986661E-2</v>
      </c>
      <c r="N187" s="46">
        <f t="shared" si="5"/>
        <v>7.9743069672180589E-2</v>
      </c>
      <c r="O187" s="49"/>
      <c r="P187" s="49"/>
    </row>
    <row r="188" spans="8:16">
      <c r="H188" s="87">
        <v>41851</v>
      </c>
      <c r="I188" s="92">
        <v>2350.2510000000002</v>
      </c>
      <c r="J188" s="92">
        <v>3204.3427000000001</v>
      </c>
      <c r="K188" s="92">
        <v>1.2161869999999999</v>
      </c>
      <c r="L188" s="92">
        <v>1.519628</v>
      </c>
      <c r="M188" s="46">
        <f t="shared" si="4"/>
        <v>-1.2687915834542429E-2</v>
      </c>
      <c r="N188" s="46">
        <f t="shared" si="5"/>
        <v>9.6151148960998301E-2</v>
      </c>
      <c r="O188" s="49"/>
      <c r="P188" s="49"/>
    </row>
    <row r="189" spans="8:16">
      <c r="H189" s="87">
        <v>41852</v>
      </c>
      <c r="I189" s="92">
        <v>2329.402</v>
      </c>
      <c r="J189" s="92">
        <v>3206.5828000000001</v>
      </c>
      <c r="K189" s="92">
        <v>-0.88709700000000002</v>
      </c>
      <c r="L189" s="92">
        <v>6.9907999999999998E-2</v>
      </c>
      <c r="M189" s="46">
        <f t="shared" si="4"/>
        <v>-2.1446329145616838E-2</v>
      </c>
      <c r="N189" s="46">
        <f t="shared" si="5"/>
        <v>9.6917449078893769E-2</v>
      </c>
      <c r="O189" s="49"/>
      <c r="P189" s="49"/>
    </row>
    <row r="190" spans="8:16">
      <c r="H190" s="87">
        <v>41855</v>
      </c>
      <c r="I190" s="92">
        <v>2375.62</v>
      </c>
      <c r="J190" s="92">
        <v>3262.8436999999999</v>
      </c>
      <c r="K190" s="92">
        <v>1.9841139999999999</v>
      </c>
      <c r="L190" s="92">
        <v>1.7545440000000001</v>
      </c>
      <c r="M190" s="46">
        <f t="shared" si="4"/>
        <v>-2.0307050671848348E-3</v>
      </c>
      <c r="N190" s="46">
        <f t="shared" si="5"/>
        <v>0.11616334627228064</v>
      </c>
      <c r="O190" s="49"/>
      <c r="P190" s="49"/>
    </row>
    <row r="191" spans="8:16">
      <c r="H191" s="87">
        <v>41856</v>
      </c>
      <c r="I191" s="92">
        <v>2369.3530000000001</v>
      </c>
      <c r="J191" s="92">
        <v>3279.0998</v>
      </c>
      <c r="K191" s="92">
        <v>-0.26380500000000001</v>
      </c>
      <c r="L191" s="92">
        <v>0.49821900000000002</v>
      </c>
      <c r="M191" s="46">
        <f t="shared" si="4"/>
        <v>-4.6633961420805559E-3</v>
      </c>
      <c r="N191" s="46">
        <f t="shared" si="5"/>
        <v>0.12172428165307636</v>
      </c>
      <c r="O191" s="49"/>
      <c r="P191" s="49"/>
    </row>
    <row r="192" spans="8:16">
      <c r="H192" s="87">
        <v>41857</v>
      </c>
      <c r="I192" s="92">
        <v>2363.221</v>
      </c>
      <c r="J192" s="92">
        <v>3271.4094</v>
      </c>
      <c r="K192" s="92">
        <v>-0.25880500000000001</v>
      </c>
      <c r="L192" s="92">
        <v>-0.23452799999999999</v>
      </c>
      <c r="M192" s="46">
        <f t="shared" si="4"/>
        <v>-7.2393753460474608E-3</v>
      </c>
      <c r="N192" s="46">
        <f t="shared" si="5"/>
        <v>0.11909352658559591</v>
      </c>
      <c r="O192" s="49"/>
      <c r="P192" s="49"/>
    </row>
    <row r="193" spans="8:16">
      <c r="H193" s="87">
        <v>41858</v>
      </c>
      <c r="I193" s="92">
        <v>2327.4569999999999</v>
      </c>
      <c r="J193" s="92">
        <v>3216.5432000000001</v>
      </c>
      <c r="K193" s="92">
        <v>-1.513358</v>
      </c>
      <c r="L193" s="92">
        <v>-1.6771430000000001</v>
      </c>
      <c r="M193" s="46">
        <f t="shared" si="4"/>
        <v>-2.2263400174924786E-2</v>
      </c>
      <c r="N193" s="46">
        <f t="shared" si="5"/>
        <v>0.10032473254583096</v>
      </c>
      <c r="O193" s="49"/>
      <c r="P193" s="49"/>
    </row>
    <row r="194" spans="8:16">
      <c r="H194" s="87">
        <v>41859</v>
      </c>
      <c r="I194" s="92">
        <v>2331.134</v>
      </c>
      <c r="J194" s="92">
        <v>3227.1336999999999</v>
      </c>
      <c r="K194" s="92">
        <v>0.15798400000000001</v>
      </c>
      <c r="L194" s="92">
        <v>0.32925100000000002</v>
      </c>
      <c r="M194" s="46">
        <f t="shared" si="4"/>
        <v>-2.0718736845996677E-2</v>
      </c>
      <c r="N194" s="46">
        <f t="shared" si="5"/>
        <v>0.10394756250814163</v>
      </c>
      <c r="O194" s="49"/>
      <c r="P194" s="49"/>
    </row>
    <row r="195" spans="8:16">
      <c r="H195" s="87">
        <v>41862</v>
      </c>
      <c r="I195" s="92">
        <v>2365.3490000000002</v>
      </c>
      <c r="J195" s="92">
        <v>3341.5338999999999</v>
      </c>
      <c r="K195" s="92">
        <v>1.467741</v>
      </c>
      <c r="L195" s="92">
        <v>3.5449480000000002</v>
      </c>
      <c r="M195" s="46">
        <f t="shared" si="4"/>
        <v>-6.3454282250360317E-3</v>
      </c>
      <c r="N195" s="46">
        <f t="shared" si="5"/>
        <v>0.14308192559339084</v>
      </c>
      <c r="O195" s="49"/>
      <c r="P195" s="49"/>
    </row>
    <row r="196" spans="8:16">
      <c r="H196" s="87">
        <v>41863</v>
      </c>
      <c r="I196" s="92">
        <v>2357.0520000000001</v>
      </c>
      <c r="J196" s="92">
        <v>3366.7109999999998</v>
      </c>
      <c r="K196" s="92">
        <v>-0.350773</v>
      </c>
      <c r="L196" s="92">
        <v>0.75345899999999999</v>
      </c>
      <c r="M196" s="46">
        <f t="shared" si="4"/>
        <v>-9.8308978035283046E-3</v>
      </c>
      <c r="N196" s="46">
        <f t="shared" si="5"/>
        <v>0.1516945833757517</v>
      </c>
      <c r="O196" s="49"/>
      <c r="P196" s="49"/>
    </row>
    <row r="197" spans="8:16">
      <c r="H197" s="87">
        <v>41864</v>
      </c>
      <c r="I197" s="92">
        <v>2358.9009999999998</v>
      </c>
      <c r="J197" s="92">
        <v>3357.6790999999998</v>
      </c>
      <c r="K197" s="92">
        <v>7.8445000000000001E-2</v>
      </c>
      <c r="L197" s="92">
        <v>-0.26827099999999998</v>
      </c>
      <c r="M197" s="46">
        <f t="shared" si="4"/>
        <v>-9.0541552157699101E-3</v>
      </c>
      <c r="N197" s="46">
        <f t="shared" si="5"/>
        <v>0.1486049239700018</v>
      </c>
      <c r="O197" s="49"/>
      <c r="P197" s="49"/>
    </row>
    <row r="198" spans="8:16">
      <c r="H198" s="87">
        <v>41865</v>
      </c>
      <c r="I198" s="92">
        <v>2335.9450000000002</v>
      </c>
      <c r="J198" s="92">
        <v>3328.5601999999999</v>
      </c>
      <c r="K198" s="92">
        <v>-0.97316499999999995</v>
      </c>
      <c r="L198" s="92">
        <v>-0.86723300000000003</v>
      </c>
      <c r="M198" s="46">
        <f t="shared" ref="M198:M245" si="6">I198/$I$5-1</f>
        <v>-1.8697693801266513E-2</v>
      </c>
      <c r="N198" s="46">
        <f t="shared" ref="N198:N245" si="7">J198/$J$5-1</f>
        <v>0.13864384343654934</v>
      </c>
      <c r="O198" s="49"/>
      <c r="P198" s="49"/>
    </row>
    <row r="199" spans="8:16">
      <c r="H199" s="87">
        <v>41866</v>
      </c>
      <c r="I199" s="92">
        <v>2360.6350000000002</v>
      </c>
      <c r="J199" s="92">
        <v>3372.4913999999999</v>
      </c>
      <c r="K199" s="92">
        <v>1.0569599999999999</v>
      </c>
      <c r="L199" s="92">
        <v>1.3198259999999999</v>
      </c>
      <c r="M199" s="46">
        <f t="shared" si="6"/>
        <v>-8.3257227402839806E-3</v>
      </c>
      <c r="N199" s="46">
        <f t="shared" si="7"/>
        <v>0.1536719599221037</v>
      </c>
      <c r="O199" s="49"/>
      <c r="P199" s="49"/>
    </row>
    <row r="200" spans="8:16">
      <c r="H200" s="87">
        <v>41869</v>
      </c>
      <c r="I200" s="92">
        <v>2374.5619999999999</v>
      </c>
      <c r="J200" s="92">
        <v>3392.0275000000001</v>
      </c>
      <c r="K200" s="92">
        <v>0.58996800000000005</v>
      </c>
      <c r="L200" s="92">
        <v>0.57927799999999996</v>
      </c>
      <c r="M200" s="46">
        <f t="shared" si="6"/>
        <v>-2.4751581000935774E-3</v>
      </c>
      <c r="N200" s="46">
        <f t="shared" si="7"/>
        <v>0.160354927527665</v>
      </c>
      <c r="O200" s="49"/>
      <c r="P200" s="49"/>
    </row>
    <row r="201" spans="8:16">
      <c r="H201" s="87">
        <v>41870</v>
      </c>
      <c r="I201" s="92">
        <v>2374.768</v>
      </c>
      <c r="J201" s="92">
        <v>3426.9540999999999</v>
      </c>
      <c r="K201" s="92">
        <v>8.6750000000000004E-3</v>
      </c>
      <c r="L201" s="92">
        <v>1.0296670000000001</v>
      </c>
      <c r="M201" s="46">
        <f t="shared" si="6"/>
        <v>-2.3886199859355361E-3</v>
      </c>
      <c r="N201" s="46">
        <f t="shared" si="7"/>
        <v>0.1723027234732426</v>
      </c>
      <c r="O201" s="49"/>
      <c r="P201" s="49"/>
    </row>
    <row r="202" spans="8:16">
      <c r="H202" s="87">
        <v>41871</v>
      </c>
      <c r="I202" s="92">
        <v>2366.14</v>
      </c>
      <c r="J202" s="92">
        <v>3431.3796000000002</v>
      </c>
      <c r="K202" s="92">
        <v>-0.36331999999999998</v>
      </c>
      <c r="L202" s="92">
        <v>0.129138</v>
      </c>
      <c r="M202" s="46">
        <f t="shared" si="6"/>
        <v>-6.0131386701866019E-3</v>
      </c>
      <c r="N202" s="46">
        <f t="shared" si="7"/>
        <v>0.17381661176918772</v>
      </c>
      <c r="O202" s="49"/>
      <c r="P202" s="49"/>
    </row>
    <row r="203" spans="8:16">
      <c r="H203" s="87">
        <v>41872</v>
      </c>
      <c r="I203" s="92">
        <v>2354.2440000000001</v>
      </c>
      <c r="J203" s="92">
        <v>3415.4178000000002</v>
      </c>
      <c r="K203" s="92">
        <v>-0.50275999999999998</v>
      </c>
      <c r="L203" s="92">
        <v>-0.46517199999999997</v>
      </c>
      <c r="M203" s="46">
        <f t="shared" si="6"/>
        <v>-1.1010504718847791E-2</v>
      </c>
      <c r="N203" s="46">
        <f t="shared" si="7"/>
        <v>0.16835635141392502</v>
      </c>
      <c r="O203" s="49"/>
      <c r="P203" s="49"/>
    </row>
    <row r="204" spans="8:16">
      <c r="H204" s="87">
        <v>41873</v>
      </c>
      <c r="I204" s="92">
        <v>2365.364</v>
      </c>
      <c r="J204" s="92">
        <v>3421.3391999999999</v>
      </c>
      <c r="K204" s="92">
        <v>0.47233799999999998</v>
      </c>
      <c r="L204" s="92">
        <v>0.173373</v>
      </c>
      <c r="M204" s="46">
        <f t="shared" si="6"/>
        <v>-6.3391269060439903E-3</v>
      </c>
      <c r="N204" s="46">
        <f t="shared" si="7"/>
        <v>0.17038196166262187</v>
      </c>
      <c r="O204" s="49"/>
      <c r="P204" s="49"/>
    </row>
    <row r="205" spans="8:16">
      <c r="H205" s="87">
        <v>41876</v>
      </c>
      <c r="I205" s="92">
        <v>2342.8629999999998</v>
      </c>
      <c r="J205" s="92">
        <v>3403.7977000000001</v>
      </c>
      <c r="K205" s="92">
        <v>-0.95126999999999995</v>
      </c>
      <c r="L205" s="92">
        <v>-0.51270899999999997</v>
      </c>
      <c r="M205" s="46">
        <f t="shared" si="6"/>
        <v>-1.5791525482114044E-2</v>
      </c>
      <c r="N205" s="46">
        <f t="shared" si="7"/>
        <v>0.16438131279959634</v>
      </c>
      <c r="O205" s="49"/>
      <c r="P205" s="49"/>
    </row>
    <row r="206" spans="8:16">
      <c r="H206" s="87">
        <v>41877</v>
      </c>
      <c r="I206" s="92">
        <v>2324.0920000000001</v>
      </c>
      <c r="J206" s="92">
        <v>3331.4944999999998</v>
      </c>
      <c r="K206" s="92">
        <v>-0.80119899999999999</v>
      </c>
      <c r="L206" s="92">
        <v>-2.1241919999999999</v>
      </c>
      <c r="M206" s="46">
        <f t="shared" si="6"/>
        <v>-2.3676996068817124E-2</v>
      </c>
      <c r="N206" s="46">
        <f t="shared" si="7"/>
        <v>0.13964761756982047</v>
      </c>
      <c r="O206" s="49"/>
      <c r="P206" s="49"/>
    </row>
    <row r="207" spans="8:16">
      <c r="H207" s="87">
        <v>41878</v>
      </c>
      <c r="I207" s="92">
        <v>2327.5949999999998</v>
      </c>
      <c r="J207" s="92">
        <v>3354.1729</v>
      </c>
      <c r="K207" s="92">
        <v>0.150726</v>
      </c>
      <c r="L207" s="92">
        <v>0.680728</v>
      </c>
      <c r="M207" s="46">
        <f t="shared" si="6"/>
        <v>-2.2205428040197539E-2</v>
      </c>
      <c r="N207" s="46">
        <f t="shared" si="7"/>
        <v>0.1474055125716871</v>
      </c>
      <c r="O207" s="49"/>
      <c r="P207" s="49"/>
    </row>
    <row r="208" spans="8:16">
      <c r="H208" s="87">
        <v>41879</v>
      </c>
      <c r="I208" s="92">
        <v>2311.2779999999998</v>
      </c>
      <c r="J208" s="92">
        <v>3322.4139</v>
      </c>
      <c r="K208" s="92">
        <v>-0.70102399999999998</v>
      </c>
      <c r="L208" s="92">
        <v>-0.94684999999999997</v>
      </c>
      <c r="M208" s="46">
        <f t="shared" si="6"/>
        <v>-2.9060002839794596E-2</v>
      </c>
      <c r="N208" s="46">
        <f t="shared" si="7"/>
        <v>0.136541298722197</v>
      </c>
      <c r="O208" s="49"/>
      <c r="P208" s="49"/>
    </row>
    <row r="209" spans="8:16">
      <c r="H209" s="87">
        <v>41880</v>
      </c>
      <c r="I209" s="92">
        <v>2338.2869999999998</v>
      </c>
      <c r="J209" s="92">
        <v>3350.5853000000002</v>
      </c>
      <c r="K209" s="92">
        <v>1.168574</v>
      </c>
      <c r="L209" s="92">
        <v>0.84792000000000001</v>
      </c>
      <c r="M209" s="46">
        <f t="shared" si="6"/>
        <v>-1.7713847862634746E-2</v>
      </c>
      <c r="N209" s="46">
        <f t="shared" si="7"/>
        <v>0.14617825561755038</v>
      </c>
      <c r="O209" s="49"/>
      <c r="P209" s="49"/>
    </row>
    <row r="210" spans="8:16">
      <c r="H210" s="87">
        <v>41883</v>
      </c>
      <c r="I210" s="92">
        <v>2355.317</v>
      </c>
      <c r="J210" s="92">
        <v>3390.9814000000001</v>
      </c>
      <c r="K210" s="92">
        <v>0.72831100000000004</v>
      </c>
      <c r="L210" s="92">
        <v>1.205643</v>
      </c>
      <c r="M210" s="46">
        <f t="shared" si="6"/>
        <v>-1.0559750366946896E-2</v>
      </c>
      <c r="N210" s="46">
        <f t="shared" si="7"/>
        <v>0.1599970745062238</v>
      </c>
      <c r="O210" s="49"/>
      <c r="P210" s="49"/>
    </row>
    <row r="211" spans="8:16">
      <c r="H211" s="87">
        <v>41884</v>
      </c>
      <c r="I211" s="92">
        <v>2386.46</v>
      </c>
      <c r="J211" s="92">
        <v>3435.6995999999999</v>
      </c>
      <c r="K211" s="92">
        <v>1.3222419999999999</v>
      </c>
      <c r="L211" s="92">
        <v>1.3187390000000001</v>
      </c>
      <c r="M211" s="46">
        <f t="shared" si="6"/>
        <v>2.5230481244333802E-3</v>
      </c>
      <c r="N211" s="46">
        <f t="shared" si="7"/>
        <v>0.17529441030912274</v>
      </c>
      <c r="O211" s="49"/>
      <c r="P211" s="49"/>
    </row>
    <row r="212" spans="8:16">
      <c r="H212" s="87">
        <v>41885</v>
      </c>
      <c r="I212" s="92">
        <v>2408.8380000000002</v>
      </c>
      <c r="J212" s="92">
        <v>3461.2089999999998</v>
      </c>
      <c r="K212" s="92">
        <v>0.93770699999999996</v>
      </c>
      <c r="L212" s="92">
        <v>0.74248099999999995</v>
      </c>
      <c r="M212" s="46">
        <f t="shared" si="6"/>
        <v>1.1923775884768117E-2</v>
      </c>
      <c r="N212" s="46">
        <f t="shared" si="7"/>
        <v>0.18402074227083998</v>
      </c>
      <c r="O212" s="49"/>
      <c r="P212" s="49"/>
    </row>
    <row r="213" spans="8:16">
      <c r="H213" s="87">
        <v>41886</v>
      </c>
      <c r="I213" s="92">
        <v>2426.2240000000002</v>
      </c>
      <c r="J213" s="92">
        <v>3484.7757999999999</v>
      </c>
      <c r="K213" s="92">
        <v>0.72175900000000004</v>
      </c>
      <c r="L213" s="92">
        <v>0.68088300000000002</v>
      </c>
      <c r="M213" s="46">
        <f t="shared" si="6"/>
        <v>1.9227424684534977E-2</v>
      </c>
      <c r="N213" s="46">
        <f t="shared" si="7"/>
        <v>0.19208254380578005</v>
      </c>
      <c r="O213" s="49"/>
      <c r="P213" s="49"/>
    </row>
    <row r="214" spans="8:16">
      <c r="H214" s="87">
        <v>41887</v>
      </c>
      <c r="I214" s="92">
        <v>2449.259</v>
      </c>
      <c r="J214" s="92">
        <v>3480.8597</v>
      </c>
      <c r="K214" s="92">
        <v>0.94941799999999998</v>
      </c>
      <c r="L214" s="92">
        <v>-0.112377</v>
      </c>
      <c r="M214" s="46">
        <f t="shared" si="6"/>
        <v>2.8904150216723323E-2</v>
      </c>
      <c r="N214" s="46">
        <f t="shared" si="7"/>
        <v>0.19074291258766918</v>
      </c>
      <c r="O214" s="49"/>
      <c r="P214" s="49"/>
    </row>
    <row r="215" spans="8:16">
      <c r="H215" s="87">
        <v>41891</v>
      </c>
      <c r="I215" s="92">
        <v>2445.2240000000002</v>
      </c>
      <c r="J215" s="92">
        <v>3484.2049000000002</v>
      </c>
      <c r="K215" s="92">
        <v>-0.164744</v>
      </c>
      <c r="L215" s="92">
        <v>9.6102999999999994E-2</v>
      </c>
      <c r="M215" s="46">
        <f t="shared" si="6"/>
        <v>2.720909540785077E-2</v>
      </c>
      <c r="N215" s="46">
        <f t="shared" si="7"/>
        <v>0.19188724862373174</v>
      </c>
      <c r="O215" s="49"/>
      <c r="P215" s="49"/>
    </row>
    <row r="216" spans="8:16">
      <c r="H216" s="87">
        <v>41892</v>
      </c>
      <c r="I216" s="92">
        <v>2432.433</v>
      </c>
      <c r="J216" s="92">
        <v>3521.1954999999998</v>
      </c>
      <c r="K216" s="92">
        <v>-0.52310100000000004</v>
      </c>
      <c r="L216" s="92">
        <v>1.0616650000000001</v>
      </c>
      <c r="M216" s="46">
        <f t="shared" si="6"/>
        <v>2.1835750659327857E-2</v>
      </c>
      <c r="N216" s="46">
        <f t="shared" si="7"/>
        <v>0.20454110387172264</v>
      </c>
      <c r="O216" s="49"/>
      <c r="P216" s="49"/>
    </row>
    <row r="217" spans="8:16">
      <c r="H217" s="87">
        <v>41893</v>
      </c>
      <c r="I217" s="92">
        <v>2423.4540000000002</v>
      </c>
      <c r="J217" s="92">
        <v>3547.1633000000002</v>
      </c>
      <c r="K217" s="92">
        <v>-0.36913699999999999</v>
      </c>
      <c r="L217" s="92">
        <v>0.73747099999999999</v>
      </c>
      <c r="M217" s="46">
        <f t="shared" si="6"/>
        <v>1.8063781110662092E-2</v>
      </c>
      <c r="N217" s="46">
        <f t="shared" si="7"/>
        <v>0.21342424667851101</v>
      </c>
      <c r="O217" s="49"/>
      <c r="P217" s="49"/>
    </row>
    <row r="218" spans="8:16">
      <c r="H218" s="87">
        <v>41894</v>
      </c>
      <c r="I218" s="92">
        <v>2438.3580000000002</v>
      </c>
      <c r="J218" s="92">
        <v>3573.3355999999999</v>
      </c>
      <c r="K218" s="92">
        <v>0.61499000000000004</v>
      </c>
      <c r="L218" s="92">
        <v>0.73783699999999997</v>
      </c>
      <c r="M218" s="46">
        <f t="shared" si="6"/>
        <v>2.4324771661204059E-2</v>
      </c>
      <c r="N218" s="46">
        <f t="shared" si="7"/>
        <v>0.22237734545784948</v>
      </c>
      <c r="O218" s="49"/>
      <c r="P218" s="49"/>
    </row>
    <row r="219" spans="8:16">
      <c r="H219" s="87">
        <v>41897</v>
      </c>
      <c r="I219" s="92">
        <v>2437.1889999999999</v>
      </c>
      <c r="J219" s="92">
        <v>3630.7963</v>
      </c>
      <c r="K219" s="92">
        <v>-4.7941999999999999E-2</v>
      </c>
      <c r="L219" s="92">
        <v>1.6080410000000001</v>
      </c>
      <c r="M219" s="46">
        <f t="shared" si="6"/>
        <v>2.3833688867753722E-2</v>
      </c>
      <c r="N219" s="46">
        <f t="shared" si="7"/>
        <v>0.2420336738290636</v>
      </c>
      <c r="O219" s="49"/>
      <c r="P219" s="49"/>
    </row>
    <row r="220" spans="8:16">
      <c r="H220" s="87">
        <v>41898</v>
      </c>
      <c r="I220" s="92">
        <v>2388.7649999999999</v>
      </c>
      <c r="J220" s="92">
        <v>3517.5214999999998</v>
      </c>
      <c r="K220" s="92">
        <v>-1.9868790000000001</v>
      </c>
      <c r="L220" s="92">
        <v>-3.119834</v>
      </c>
      <c r="M220" s="46">
        <f t="shared" si="6"/>
        <v>3.491350809551319E-3</v>
      </c>
      <c r="N220" s="46">
        <f t="shared" si="7"/>
        <v>0.20328429094678735</v>
      </c>
      <c r="O220" s="49"/>
      <c r="P220" s="49"/>
    </row>
    <row r="221" spans="8:16">
      <c r="H221" s="87">
        <v>41899</v>
      </c>
      <c r="I221" s="92">
        <v>2401.326</v>
      </c>
      <c r="J221" s="92">
        <v>3576.9103</v>
      </c>
      <c r="K221" s="92">
        <v>0.525837</v>
      </c>
      <c r="L221" s="92">
        <v>1.6883710000000001</v>
      </c>
      <c r="M221" s="46">
        <f t="shared" si="6"/>
        <v>8.7680753335288575E-3</v>
      </c>
      <c r="N221" s="46">
        <f t="shared" si="7"/>
        <v>0.22360018954134619</v>
      </c>
      <c r="O221" s="49"/>
      <c r="P221" s="49"/>
    </row>
    <row r="222" spans="8:16">
      <c r="H222" s="87">
        <v>41900</v>
      </c>
      <c r="I222" s="92">
        <v>2408.6640000000002</v>
      </c>
      <c r="J222" s="92">
        <v>3625.8654999999999</v>
      </c>
      <c r="K222" s="92">
        <v>0.30558099999999999</v>
      </c>
      <c r="L222" s="92">
        <v>1.3686449999999999</v>
      </c>
      <c r="M222" s="46">
        <f t="shared" si="6"/>
        <v>1.1850680584460038E-2</v>
      </c>
      <c r="N222" s="46">
        <f t="shared" si="7"/>
        <v>0.24034693099556548</v>
      </c>
      <c r="O222" s="49"/>
      <c r="P222" s="49"/>
    </row>
    <row r="223" spans="8:16">
      <c r="H223" s="87">
        <v>41901</v>
      </c>
      <c r="I223" s="92">
        <v>2425.2109999999998</v>
      </c>
      <c r="J223" s="92">
        <v>3677.5708</v>
      </c>
      <c r="K223" s="92">
        <v>0.68697799999999998</v>
      </c>
      <c r="L223" s="92">
        <v>1.426013</v>
      </c>
      <c r="M223" s="46">
        <f t="shared" si="6"/>
        <v>1.8801875608602137E-2</v>
      </c>
      <c r="N223" s="46">
        <f t="shared" si="7"/>
        <v>0.25803443489531164</v>
      </c>
      <c r="O223" s="49"/>
      <c r="P223" s="49"/>
    </row>
    <row r="224" spans="8:16">
      <c r="H224" s="87">
        <v>41904</v>
      </c>
      <c r="I224" s="92">
        <v>2378.92</v>
      </c>
      <c r="J224" s="92">
        <v>3613.0907000000002</v>
      </c>
      <c r="K224" s="92">
        <v>-1.908741</v>
      </c>
      <c r="L224" s="92">
        <v>-1.7533339999999999</v>
      </c>
      <c r="M224" s="46">
        <f t="shared" si="6"/>
        <v>-6.4441488892463816E-4</v>
      </c>
      <c r="N224" s="46">
        <f t="shared" si="7"/>
        <v>0.23597688914650039</v>
      </c>
      <c r="O224" s="49"/>
      <c r="P224" s="49"/>
    </row>
    <row r="225" spans="8:16">
      <c r="H225" s="87">
        <v>41905</v>
      </c>
      <c r="I225" s="92">
        <v>2399.462</v>
      </c>
      <c r="J225" s="92">
        <v>3665.4191999999998</v>
      </c>
      <c r="K225" s="92">
        <v>0.86350099999999996</v>
      </c>
      <c r="L225" s="92">
        <v>1.4483029999999999</v>
      </c>
      <c r="M225" s="46">
        <f t="shared" si="6"/>
        <v>7.9850314267781997E-3</v>
      </c>
      <c r="N225" s="46">
        <f t="shared" si="7"/>
        <v>0.25387757916895182</v>
      </c>
      <c r="O225" s="49"/>
      <c r="P225" s="49"/>
    </row>
    <row r="226" spans="8:16">
      <c r="H226" s="87">
        <v>41906</v>
      </c>
      <c r="I226" s="92">
        <v>2441.864</v>
      </c>
      <c r="J226" s="92">
        <v>3710.0009</v>
      </c>
      <c r="K226" s="92">
        <v>1.7671460000000001</v>
      </c>
      <c r="L226" s="92">
        <v>1.216278</v>
      </c>
      <c r="M226" s="46">
        <f t="shared" si="6"/>
        <v>2.5797599953622186E-2</v>
      </c>
      <c r="N226" s="46">
        <f t="shared" si="7"/>
        <v>0.26912822064298481</v>
      </c>
      <c r="O226" s="49"/>
      <c r="P226" s="49"/>
    </row>
    <row r="227" spans="8:16">
      <c r="H227" s="87">
        <v>41907</v>
      </c>
      <c r="I227" s="92">
        <v>2436.9650000000001</v>
      </c>
      <c r="J227" s="92">
        <v>3711.7482</v>
      </c>
      <c r="K227" s="92">
        <v>-0.200625</v>
      </c>
      <c r="L227" s="92">
        <v>4.7097E-2</v>
      </c>
      <c r="M227" s="46">
        <f t="shared" si="6"/>
        <v>2.3739589170805209E-2</v>
      </c>
      <c r="N227" s="46">
        <f t="shared" si="7"/>
        <v>0.26972594226076918</v>
      </c>
      <c r="O227" s="49"/>
      <c r="P227" s="49"/>
    </row>
    <row r="228" spans="8:16">
      <c r="H228" s="87">
        <v>41908</v>
      </c>
      <c r="I228" s="92">
        <v>2437.201</v>
      </c>
      <c r="J228" s="92">
        <v>3821.3105</v>
      </c>
      <c r="K228" s="92">
        <v>9.6839999999999999E-3</v>
      </c>
      <c r="L228" s="92">
        <v>2.9517709999999999</v>
      </c>
      <c r="M228" s="46">
        <f t="shared" si="6"/>
        <v>2.3838729922947444E-2</v>
      </c>
      <c r="N228" s="46">
        <f t="shared" si="7"/>
        <v>0.30720534202278893</v>
      </c>
      <c r="O228" s="49"/>
      <c r="P228" s="49"/>
    </row>
    <row r="229" spans="8:16">
      <c r="H229" s="87">
        <v>41911</v>
      </c>
      <c r="I229" s="92">
        <v>2447.799</v>
      </c>
      <c r="J229" s="92">
        <v>3876.5144</v>
      </c>
      <c r="K229" s="92">
        <v>0.43484299999999998</v>
      </c>
      <c r="L229" s="92">
        <v>1.4446330000000001</v>
      </c>
      <c r="M229" s="46">
        <f t="shared" si="6"/>
        <v>2.8290821834826341E-2</v>
      </c>
      <c r="N229" s="46">
        <f t="shared" si="7"/>
        <v>0.32608965749008512</v>
      </c>
      <c r="O229" s="49"/>
      <c r="P229" s="49"/>
    </row>
    <row r="230" spans="8:16">
      <c r="H230" s="87">
        <v>41912</v>
      </c>
      <c r="I230" s="92">
        <v>2450.9879999999998</v>
      </c>
      <c r="J230" s="92">
        <v>3847.5925000000002</v>
      </c>
      <c r="K230" s="92">
        <v>0.13028000000000001</v>
      </c>
      <c r="L230" s="92">
        <v>-0.74607999999999997</v>
      </c>
      <c r="M230" s="46">
        <f t="shared" si="6"/>
        <v>2.9630482252545054E-2</v>
      </c>
      <c r="N230" s="46">
        <f t="shared" si="7"/>
        <v>0.31619596730671784</v>
      </c>
      <c r="O230" s="49"/>
      <c r="P230" s="49"/>
    </row>
    <row r="231" spans="8:16">
      <c r="H231" s="87">
        <v>41920</v>
      </c>
      <c r="I231" s="92">
        <v>2478.3829999999998</v>
      </c>
      <c r="J231" s="92">
        <v>3914.2073</v>
      </c>
      <c r="K231" s="92">
        <v>1.117713</v>
      </c>
      <c r="L231" s="92">
        <v>1.7313369999999999</v>
      </c>
      <c r="M231" s="46">
        <f t="shared" si="6"/>
        <v>4.1138791171767997E-2</v>
      </c>
      <c r="N231" s="46">
        <f t="shared" si="7"/>
        <v>0.3389837576257142</v>
      </c>
      <c r="O231" s="49"/>
      <c r="P231" s="49"/>
    </row>
    <row r="232" spans="8:16">
      <c r="H232" s="87">
        <v>41921</v>
      </c>
      <c r="I232" s="92">
        <v>2481.9549999999999</v>
      </c>
      <c r="J232" s="92">
        <v>3935.9598000000001</v>
      </c>
      <c r="K232" s="92">
        <v>0.144126</v>
      </c>
      <c r="L232" s="92">
        <v>0.555732</v>
      </c>
      <c r="M232" s="46">
        <f t="shared" si="6"/>
        <v>4.2639345267751372E-2</v>
      </c>
      <c r="N232" s="46">
        <f t="shared" si="7"/>
        <v>0.34642491798218122</v>
      </c>
      <c r="O232" s="49"/>
      <c r="P232" s="49"/>
    </row>
    <row r="233" spans="8:16">
      <c r="H233" s="87">
        <v>41922</v>
      </c>
      <c r="I233" s="92">
        <v>2466.7890000000002</v>
      </c>
      <c r="J233" s="92">
        <v>3888.7121999999999</v>
      </c>
      <c r="K233" s="92">
        <v>-0.61105100000000001</v>
      </c>
      <c r="L233" s="92">
        <v>-1.2004090000000001</v>
      </c>
      <c r="M233" s="46">
        <f t="shared" si="6"/>
        <v>3.626829167881418E-2</v>
      </c>
      <c r="N233" s="46">
        <f t="shared" si="7"/>
        <v>0.33026231745083034</v>
      </c>
      <c r="O233" s="49"/>
      <c r="P233" s="49"/>
    </row>
    <row r="234" spans="8:16">
      <c r="H234" s="87">
        <v>41925</v>
      </c>
      <c r="I234" s="92">
        <v>2454.9459999999999</v>
      </c>
      <c r="J234" s="92">
        <v>3850.4027999999998</v>
      </c>
      <c r="K234" s="92">
        <v>-0.48009800000000002</v>
      </c>
      <c r="L234" s="92">
        <v>-0.98514400000000002</v>
      </c>
      <c r="M234" s="46">
        <f t="shared" si="6"/>
        <v>3.1293190290591522E-2</v>
      </c>
      <c r="N234" s="46">
        <f t="shared" si="7"/>
        <v>0.31715732314856471</v>
      </c>
      <c r="O234" s="49"/>
      <c r="P234" s="49"/>
    </row>
    <row r="235" spans="8:16">
      <c r="H235" s="87">
        <v>41926</v>
      </c>
      <c r="I235" s="92">
        <v>2446.5619999999999</v>
      </c>
      <c r="J235" s="92">
        <v>3852.7359999999999</v>
      </c>
      <c r="K235" s="92">
        <v>-0.34151500000000001</v>
      </c>
      <c r="L235" s="92">
        <v>6.0595999999999997E-2</v>
      </c>
      <c r="M235" s="46">
        <f t="shared" si="6"/>
        <v>2.7771173061945209E-2</v>
      </c>
      <c r="N235" s="46">
        <f t="shared" si="7"/>
        <v>0.3179554711933279</v>
      </c>
      <c r="O235" s="49"/>
      <c r="P235" s="49"/>
    </row>
    <row r="236" spans="8:16">
      <c r="H236" s="87">
        <v>41927</v>
      </c>
      <c r="I236" s="92">
        <v>2463.8739999999998</v>
      </c>
      <c r="J236" s="92">
        <v>3866.8110999999999</v>
      </c>
      <c r="K236" s="92">
        <v>0.70760500000000004</v>
      </c>
      <c r="L236" s="92">
        <v>0.36532700000000001</v>
      </c>
      <c r="M236" s="46">
        <f t="shared" si="6"/>
        <v>3.5043735354684191E-2</v>
      </c>
      <c r="N236" s="46">
        <f t="shared" si="7"/>
        <v>0.32277032356125379</v>
      </c>
      <c r="O236" s="49"/>
      <c r="P236" s="49"/>
    </row>
    <row r="237" spans="8:16">
      <c r="H237" s="87">
        <v>41928</v>
      </c>
      <c r="I237" s="92">
        <v>2444.395</v>
      </c>
      <c r="J237" s="92">
        <v>3809.9573</v>
      </c>
      <c r="K237" s="92">
        <v>-0.79058399999999995</v>
      </c>
      <c r="L237" s="92">
        <v>-1.470302</v>
      </c>
      <c r="M237" s="46">
        <f t="shared" si="6"/>
        <v>2.6860842511554406E-2</v>
      </c>
      <c r="N237" s="46">
        <f t="shared" si="7"/>
        <v>0.30332160535992059</v>
      </c>
      <c r="O237" s="49"/>
      <c r="P237" s="49"/>
    </row>
    <row r="238" spans="8:16">
      <c r="H238" s="87">
        <v>41929</v>
      </c>
      <c r="I238" s="92">
        <v>2441.732</v>
      </c>
      <c r="J238" s="92">
        <v>3765.6217000000001</v>
      </c>
      <c r="K238" s="92">
        <v>-0.108943</v>
      </c>
      <c r="L238" s="92">
        <v>-1.1636770000000001</v>
      </c>
      <c r="M238" s="46">
        <f t="shared" si="6"/>
        <v>2.5742148346491689E-2</v>
      </c>
      <c r="N238" s="46">
        <f t="shared" si="7"/>
        <v>0.28815515051104468</v>
      </c>
      <c r="O238" s="49"/>
      <c r="P238" s="49"/>
    </row>
    <row r="239" spans="8:16">
      <c r="H239" s="87">
        <v>41932</v>
      </c>
      <c r="I239" s="92">
        <v>2454.7109999999998</v>
      </c>
      <c r="J239" s="92">
        <v>3826.9870000000001</v>
      </c>
      <c r="K239" s="92">
        <v>0.53154900000000005</v>
      </c>
      <c r="L239" s="92">
        <v>1.6296189999999999</v>
      </c>
      <c r="M239" s="46">
        <f t="shared" si="6"/>
        <v>3.1194469626381949E-2</v>
      </c>
      <c r="N239" s="46">
        <f t="shared" si="7"/>
        <v>0.30914717614592346</v>
      </c>
      <c r="O239" s="49"/>
      <c r="P239" s="49"/>
    </row>
    <row r="240" spans="8:16">
      <c r="H240" s="87">
        <v>41933</v>
      </c>
      <c r="I240" s="92">
        <v>2433.3910000000001</v>
      </c>
      <c r="J240" s="92">
        <v>3804.9502000000002</v>
      </c>
      <c r="K240" s="92">
        <v>-0.86853400000000003</v>
      </c>
      <c r="L240" s="92">
        <v>-0.57582599999999995</v>
      </c>
      <c r="M240" s="46">
        <f t="shared" si="6"/>
        <v>2.2238194898956287E-2</v>
      </c>
      <c r="N240" s="46">
        <f t="shared" si="7"/>
        <v>0.30160876159387695</v>
      </c>
      <c r="O240" s="49"/>
      <c r="P240" s="49"/>
    </row>
    <row r="241" spans="8:16">
      <c r="H241" s="87">
        <v>41934</v>
      </c>
      <c r="I241" s="92">
        <v>2418.6410000000001</v>
      </c>
      <c r="J241" s="92">
        <v>3744.6205</v>
      </c>
      <c r="K241" s="92">
        <v>-0.60614999999999997</v>
      </c>
      <c r="L241" s="92">
        <v>-1.585558</v>
      </c>
      <c r="M241" s="46">
        <f t="shared" si="6"/>
        <v>1.604189789006627E-2</v>
      </c>
      <c r="N241" s="46">
        <f t="shared" si="7"/>
        <v>0.28097099710898821</v>
      </c>
      <c r="O241" s="49"/>
      <c r="P241" s="49"/>
    </row>
    <row r="242" spans="8:16">
      <c r="H242" s="87">
        <v>41935</v>
      </c>
      <c r="I242" s="92">
        <v>2395.9360000000001</v>
      </c>
      <c r="J242" s="92">
        <v>3701.7426999999998</v>
      </c>
      <c r="K242" s="92">
        <v>-0.93874999999999997</v>
      </c>
      <c r="L242" s="92">
        <v>-1.145051</v>
      </c>
      <c r="M242" s="46">
        <f t="shared" si="6"/>
        <v>6.5038013757039437E-3</v>
      </c>
      <c r="N242" s="46">
        <f t="shared" si="7"/>
        <v>0.26630323085074137</v>
      </c>
      <c r="O242" s="49"/>
      <c r="P242" s="49"/>
    </row>
    <row r="243" spans="8:16">
      <c r="H243" s="87">
        <v>41936</v>
      </c>
      <c r="I243" s="92">
        <v>2390.7060000000001</v>
      </c>
      <c r="J243" s="92">
        <v>3713.9810000000002</v>
      </c>
      <c r="K243" s="92">
        <v>-0.21828600000000001</v>
      </c>
      <c r="L243" s="92">
        <v>0.33060899999999999</v>
      </c>
      <c r="M243" s="46">
        <f t="shared" si="6"/>
        <v>4.3067414871280629E-3</v>
      </c>
      <c r="N243" s="46">
        <f t="shared" si="7"/>
        <v>0.27048974517279856</v>
      </c>
      <c r="O243" s="49"/>
      <c r="P243" s="49"/>
    </row>
    <row r="244" spans="8:16">
      <c r="H244" s="87">
        <v>41939</v>
      </c>
      <c r="I244" s="92">
        <v>2368.8319999999999</v>
      </c>
      <c r="J244" s="92">
        <v>3729.8647000000001</v>
      </c>
      <c r="K244" s="92">
        <v>-0.91496</v>
      </c>
      <c r="L244" s="92">
        <v>0.42767300000000003</v>
      </c>
      <c r="M244" s="46">
        <f t="shared" si="6"/>
        <v>-4.8822619550725754E-3</v>
      </c>
      <c r="N244" s="46">
        <f t="shared" si="7"/>
        <v>0.27592328884612405</v>
      </c>
      <c r="O244" s="49"/>
      <c r="P244" s="49"/>
    </row>
    <row r="245" spans="8:16">
      <c r="H245" s="87">
        <v>41940</v>
      </c>
      <c r="I245" s="92">
        <v>2416.6529999999998</v>
      </c>
      <c r="J245" s="92">
        <v>3809.9342000000001</v>
      </c>
      <c r="K245" s="92">
        <v>2.0187590000000002</v>
      </c>
      <c r="L245" s="92">
        <v>2.1467130000000001</v>
      </c>
      <c r="M245" s="46">
        <f t="shared" si="6"/>
        <v>1.5206763079647745E-2</v>
      </c>
      <c r="N245" s="46">
        <f t="shared" si="7"/>
        <v>0.30331370324272799</v>
      </c>
      <c r="O245" s="49"/>
      <c r="P245" s="49"/>
    </row>
    <row r="246" spans="8:16">
      <c r="H246" s="87">
        <v>41941</v>
      </c>
      <c r="I246" s="92">
        <v>2451.384</v>
      </c>
      <c r="J246" s="92">
        <v>3852.4785000000002</v>
      </c>
      <c r="K246" s="92">
        <v>1.4371529999999999</v>
      </c>
      <c r="L246" s="92">
        <v>1.116668</v>
      </c>
      <c r="M246" s="46">
        <f t="shared" ref="M246:M247" si="8">I246/$I$5-1</f>
        <v>2.9796837073936322E-2</v>
      </c>
      <c r="N246" s="46">
        <f t="shared" ref="N246:N247" si="9">J246/$J$5-1</f>
        <v>0.31786738482202392</v>
      </c>
      <c r="O246" s="49"/>
      <c r="P246" s="49"/>
    </row>
    <row r="247" spans="8:16">
      <c r="H247" s="87">
        <v>41942</v>
      </c>
      <c r="I247" s="92">
        <v>2468.9250000000002</v>
      </c>
      <c r="J247" s="92">
        <v>3841.7458000000001</v>
      </c>
      <c r="K247" s="92">
        <v>0.71555500000000005</v>
      </c>
      <c r="L247" s="92">
        <v>-0.27859200000000001</v>
      </c>
      <c r="M247" s="46">
        <f t="shared" si="8"/>
        <v>3.7165599503288016E-2</v>
      </c>
      <c r="N247" s="46">
        <f t="shared" si="9"/>
        <v>0.31419591065777386</v>
      </c>
      <c r="O247" s="49"/>
      <c r="P247" s="49"/>
    </row>
    <row r="248" spans="8:16">
      <c r="H248" s="87">
        <v>41943</v>
      </c>
      <c r="I248" s="92">
        <v>2508.3249999999998</v>
      </c>
      <c r="J248" s="92">
        <v>3831.4883</v>
      </c>
      <c r="K248" s="92">
        <v>1.595836</v>
      </c>
      <c r="L248" s="92">
        <v>-0.26700099999999999</v>
      </c>
      <c r="M248" s="46"/>
      <c r="N248" s="46"/>
    </row>
    <row r="249" spans="8:16">
      <c r="H249" s="87">
        <v>41946</v>
      </c>
      <c r="I249" s="92">
        <v>2512.5479999999998</v>
      </c>
      <c r="J249" s="92">
        <v>3873.3022000000001</v>
      </c>
      <c r="K249" s="92">
        <v>0.16835900000000001</v>
      </c>
      <c r="L249" s="92">
        <v>1.091323</v>
      </c>
      <c r="M249" s="46"/>
      <c r="N249" s="46"/>
    </row>
    <row r="250" spans="8:16">
      <c r="H250" s="87">
        <v>41947</v>
      </c>
      <c r="I250" s="92">
        <v>2513.172</v>
      </c>
      <c r="J250" s="92">
        <v>3882.9299000000001</v>
      </c>
      <c r="K250" s="92">
        <v>2.4834999999999999E-2</v>
      </c>
      <c r="L250" s="92">
        <v>0.24856600000000001</v>
      </c>
      <c r="M250" s="46"/>
      <c r="N250" s="46"/>
    </row>
    <row r="251" spans="8:16">
      <c r="H251" s="87"/>
      <c r="I251" s="92"/>
      <c r="J251" s="92"/>
      <c r="K251" s="92"/>
      <c r="L251" s="92"/>
      <c r="M251" s="46"/>
      <c r="N251" s="46"/>
    </row>
    <row r="252" spans="8:16">
      <c r="H252" s="87"/>
      <c r="I252" s="92"/>
      <c r="J252" s="92"/>
      <c r="K252" s="92"/>
      <c r="L252" s="92"/>
      <c r="M252" s="46"/>
      <c r="N252" s="46"/>
    </row>
    <row r="253" spans="8:16">
      <c r="H253" s="51"/>
      <c r="I253" s="46"/>
      <c r="J253" s="46"/>
      <c r="K253" s="46"/>
      <c r="L253" s="46"/>
      <c r="M253" s="46"/>
      <c r="N253" s="46"/>
    </row>
    <row r="254" spans="8:16">
      <c r="H254" s="51"/>
      <c r="I254" s="46"/>
      <c r="J254" s="46"/>
      <c r="K254" s="46"/>
      <c r="L254" s="46"/>
      <c r="M254" s="46"/>
      <c r="N254" s="46"/>
    </row>
    <row r="255" spans="8:16">
      <c r="H255" s="51"/>
      <c r="I255" s="46"/>
      <c r="J255" s="46"/>
      <c r="K255" s="46"/>
      <c r="L255" s="46"/>
      <c r="M255" s="46"/>
      <c r="N255" s="46"/>
    </row>
    <row r="256" spans="8:16">
      <c r="H256" s="51"/>
      <c r="I256" s="46"/>
      <c r="J256" s="46"/>
      <c r="K256" s="46"/>
      <c r="L256" s="46"/>
      <c r="M256" s="46"/>
      <c r="N256" s="46"/>
    </row>
    <row r="257" spans="8:14">
      <c r="H257" s="51"/>
      <c r="I257" s="46"/>
      <c r="J257" s="46"/>
      <c r="K257" s="46"/>
      <c r="L257" s="46"/>
      <c r="M257" s="46"/>
      <c r="N257" s="46"/>
    </row>
    <row r="258" spans="8:14">
      <c r="H258" s="51"/>
      <c r="I258" s="46"/>
      <c r="J258" s="46"/>
      <c r="K258" s="46"/>
      <c r="L258" s="46"/>
      <c r="M258" s="46"/>
      <c r="N258" s="46"/>
    </row>
    <row r="259" spans="8:14">
      <c r="H259" s="51"/>
      <c r="I259" s="46"/>
      <c r="J259" s="46"/>
      <c r="K259" s="46"/>
      <c r="L259" s="46"/>
      <c r="M259" s="46"/>
      <c r="N259" s="46"/>
    </row>
    <row r="260" spans="8:14">
      <c r="H260" s="51"/>
      <c r="I260" s="46"/>
      <c r="J260" s="46"/>
      <c r="K260" s="46"/>
      <c r="L260" s="46"/>
      <c r="M260" s="46"/>
      <c r="N260" s="46"/>
    </row>
    <row r="261" spans="8:14">
      <c r="H261" s="51"/>
      <c r="I261" s="46"/>
      <c r="J261" s="46"/>
      <c r="K261" s="46"/>
      <c r="L261" s="46"/>
      <c r="M261" s="46"/>
      <c r="N261" s="46"/>
    </row>
    <row r="262" spans="8:14">
      <c r="H262" s="51"/>
      <c r="I262" s="46"/>
      <c r="J262" s="46"/>
      <c r="K262" s="46"/>
      <c r="L262" s="46"/>
      <c r="M262" s="46"/>
      <c r="N262" s="46"/>
    </row>
    <row r="263" spans="8:14">
      <c r="H263" s="51"/>
      <c r="I263" s="46"/>
      <c r="J263" s="46"/>
      <c r="K263" s="46"/>
      <c r="L263" s="46"/>
      <c r="M263" s="46"/>
      <c r="N263" s="46"/>
    </row>
    <row r="264" spans="8:14">
      <c r="H264" s="51"/>
      <c r="I264" s="46"/>
      <c r="J264" s="46"/>
      <c r="K264" s="46"/>
      <c r="L264" s="46"/>
      <c r="M264" s="46"/>
      <c r="N264" s="46"/>
    </row>
    <row r="265" spans="8:14">
      <c r="H265" s="51"/>
      <c r="I265" s="46"/>
      <c r="J265" s="46"/>
      <c r="K265" s="46"/>
      <c r="L265" s="46"/>
      <c r="M265" s="46"/>
      <c r="N265" s="46"/>
    </row>
    <row r="266" spans="8:14">
      <c r="H266" s="51"/>
      <c r="I266" s="46"/>
      <c r="J266" s="46"/>
      <c r="K266" s="46"/>
      <c r="L266" s="46"/>
      <c r="M266" s="46"/>
      <c r="N266" s="46"/>
    </row>
    <row r="267" spans="8:14">
      <c r="H267" s="51"/>
      <c r="I267" s="46"/>
      <c r="J267" s="46"/>
      <c r="K267" s="46"/>
      <c r="L267" s="46"/>
      <c r="M267" s="46"/>
      <c r="N267" s="46"/>
    </row>
    <row r="268" spans="8:14">
      <c r="H268" s="51"/>
      <c r="I268" s="46"/>
      <c r="J268" s="46"/>
      <c r="K268" s="46"/>
      <c r="L268" s="46"/>
      <c r="M268" s="46"/>
      <c r="N268" s="46"/>
    </row>
    <row r="269" spans="8:14">
      <c r="H269" s="51"/>
      <c r="I269" s="46"/>
      <c r="J269" s="46"/>
      <c r="K269" s="46"/>
      <c r="L269" s="46"/>
      <c r="M269" s="46"/>
      <c r="N269" s="46"/>
    </row>
    <row r="270" spans="8:14">
      <c r="H270" s="51"/>
      <c r="I270" s="46"/>
      <c r="J270" s="46"/>
      <c r="K270" s="46"/>
      <c r="L270" s="46"/>
      <c r="M270" s="46"/>
      <c r="N270" s="46"/>
    </row>
    <row r="271" spans="8:14">
      <c r="H271" s="51"/>
      <c r="I271" s="46"/>
      <c r="J271" s="46"/>
      <c r="K271" s="46"/>
      <c r="L271" s="46"/>
      <c r="M271" s="46"/>
      <c r="N271" s="46"/>
    </row>
    <row r="272" spans="8:14">
      <c r="H272" s="51"/>
      <c r="I272" s="46"/>
      <c r="J272" s="46"/>
      <c r="K272" s="46"/>
      <c r="L272" s="46"/>
      <c r="M272" s="46"/>
      <c r="N272" s="46"/>
    </row>
    <row r="273" spans="8:14">
      <c r="H273" s="51"/>
      <c r="I273" s="46"/>
      <c r="J273" s="46"/>
      <c r="K273" s="46"/>
      <c r="L273" s="46"/>
      <c r="M273" s="46"/>
      <c r="N273" s="46"/>
    </row>
    <row r="274" spans="8:14">
      <c r="H274" s="51"/>
      <c r="I274" s="46"/>
      <c r="J274" s="46"/>
      <c r="K274" s="46"/>
      <c r="L274" s="46"/>
      <c r="M274" s="46"/>
      <c r="N274" s="46"/>
    </row>
    <row r="275" spans="8:14">
      <c r="H275" s="51"/>
      <c r="I275" s="46"/>
      <c r="J275" s="46"/>
      <c r="K275" s="46"/>
      <c r="L275" s="46"/>
      <c r="M275" s="46"/>
      <c r="N275" s="46"/>
    </row>
    <row r="276" spans="8:14">
      <c r="H276" s="51"/>
      <c r="I276" s="46"/>
      <c r="J276" s="46"/>
      <c r="K276" s="46"/>
      <c r="L276" s="46"/>
      <c r="M276" s="46"/>
      <c r="N276" s="46"/>
    </row>
    <row r="277" spans="8:14">
      <c r="H277" s="51"/>
      <c r="I277" s="46"/>
      <c r="J277" s="46"/>
      <c r="K277" s="46"/>
      <c r="L277" s="46"/>
      <c r="M277" s="46"/>
      <c r="N277" s="46"/>
    </row>
    <row r="278" spans="8:14">
      <c r="H278" s="51"/>
      <c r="I278" s="46"/>
      <c r="J278" s="46"/>
      <c r="K278" s="46"/>
      <c r="L278" s="46"/>
      <c r="M278" s="46"/>
      <c r="N278" s="46"/>
    </row>
    <row r="279" spans="8:14">
      <c r="H279" s="51"/>
      <c r="I279" s="46"/>
      <c r="J279" s="46"/>
      <c r="K279" s="46"/>
      <c r="L279" s="46"/>
      <c r="M279" s="46"/>
      <c r="N279" s="46"/>
    </row>
    <row r="280" spans="8:14">
      <c r="H280" s="51"/>
      <c r="I280" s="46"/>
      <c r="J280" s="46"/>
      <c r="K280" s="46"/>
      <c r="L280" s="46"/>
      <c r="M280" s="46"/>
      <c r="N280" s="46"/>
    </row>
    <row r="281" spans="8:14">
      <c r="H281" s="51"/>
      <c r="I281" s="46"/>
      <c r="J281" s="46"/>
      <c r="K281" s="46"/>
      <c r="L281" s="46"/>
      <c r="M281" s="46"/>
      <c r="N281" s="46"/>
    </row>
    <row r="282" spans="8:14">
      <c r="H282" s="51"/>
      <c r="I282" s="46"/>
      <c r="J282" s="46"/>
      <c r="K282" s="46"/>
      <c r="L282" s="46"/>
      <c r="M282" s="46"/>
      <c r="N282" s="46"/>
    </row>
    <row r="283" spans="8:14">
      <c r="H283" s="51"/>
      <c r="I283" s="46"/>
      <c r="J283" s="46"/>
      <c r="K283" s="46"/>
      <c r="L283" s="46"/>
      <c r="M283" s="46"/>
      <c r="N283" s="46"/>
    </row>
    <row r="284" spans="8:14">
      <c r="H284" s="51"/>
      <c r="I284" s="46"/>
      <c r="J284" s="46"/>
      <c r="K284" s="46"/>
      <c r="L284" s="46"/>
      <c r="M284" s="46"/>
      <c r="N284" s="46"/>
    </row>
    <row r="285" spans="8:14">
      <c r="H285" s="51"/>
      <c r="I285" s="46"/>
      <c r="J285" s="46"/>
      <c r="K285" s="46"/>
      <c r="L285" s="46"/>
      <c r="M285" s="46"/>
      <c r="N285" s="46"/>
    </row>
    <row r="286" spans="8:14">
      <c r="H286" s="51"/>
      <c r="I286" s="46"/>
      <c r="J286" s="46"/>
      <c r="K286" s="46"/>
      <c r="L286" s="46"/>
      <c r="M286" s="46"/>
      <c r="N286" s="46"/>
    </row>
    <row r="287" spans="8:14">
      <c r="H287" s="51"/>
      <c r="I287" s="46"/>
      <c r="J287" s="46"/>
      <c r="K287" s="46"/>
      <c r="L287" s="46"/>
      <c r="M287" s="46"/>
      <c r="N287" s="46"/>
    </row>
    <row r="288" spans="8:14">
      <c r="H288" s="51"/>
      <c r="I288" s="46"/>
      <c r="J288" s="46"/>
      <c r="K288" s="46"/>
      <c r="L288" s="46"/>
      <c r="M288" s="46"/>
      <c r="N288" s="46"/>
    </row>
    <row r="289" spans="8:14">
      <c r="H289" s="51"/>
      <c r="I289" s="46"/>
      <c r="J289" s="46"/>
      <c r="K289" s="46"/>
      <c r="L289" s="46"/>
      <c r="M289" s="46"/>
      <c r="N289" s="46"/>
    </row>
    <row r="290" spans="8:14">
      <c r="H290" s="51"/>
      <c r="I290" s="46"/>
      <c r="J290" s="46"/>
      <c r="K290" s="46"/>
      <c r="L290" s="46"/>
      <c r="M290" s="46"/>
      <c r="N290" s="46"/>
    </row>
    <row r="291" spans="8:14">
      <c r="H291" s="51"/>
      <c r="I291" s="46"/>
      <c r="J291" s="46"/>
      <c r="K291" s="46"/>
      <c r="L291" s="46"/>
      <c r="M291" s="46"/>
      <c r="N291" s="46"/>
    </row>
    <row r="292" spans="8:14">
      <c r="H292" s="51"/>
      <c r="I292" s="46"/>
      <c r="J292" s="46"/>
      <c r="K292" s="46"/>
      <c r="L292" s="46"/>
      <c r="M292" s="46"/>
      <c r="N292" s="46"/>
    </row>
    <row r="293" spans="8:14">
      <c r="H293" s="51"/>
      <c r="I293" s="46"/>
      <c r="J293" s="46"/>
      <c r="K293" s="46"/>
      <c r="L293" s="46"/>
      <c r="M293" s="46"/>
      <c r="N293" s="46"/>
    </row>
    <row r="294" spans="8:14">
      <c r="H294" s="51"/>
      <c r="I294" s="46"/>
      <c r="J294" s="46"/>
      <c r="K294" s="46"/>
      <c r="L294" s="46"/>
      <c r="M294" s="46"/>
      <c r="N294" s="46"/>
    </row>
    <row r="295" spans="8:14">
      <c r="H295" s="51"/>
      <c r="I295" s="46"/>
      <c r="J295" s="46"/>
      <c r="K295" s="46"/>
      <c r="L295" s="46"/>
      <c r="M295" s="46"/>
      <c r="N295" s="46"/>
    </row>
    <row r="296" spans="8:14">
      <c r="H296" s="51"/>
      <c r="I296" s="46"/>
      <c r="J296" s="46"/>
      <c r="K296" s="46"/>
      <c r="L296" s="46"/>
      <c r="M296" s="46"/>
      <c r="N296" s="46"/>
    </row>
    <row r="297" spans="8:14">
      <c r="H297" s="51"/>
      <c r="I297" s="46"/>
      <c r="J297" s="46"/>
      <c r="K297" s="46"/>
      <c r="L297" s="46"/>
      <c r="M297" s="46"/>
      <c r="N297" s="46"/>
    </row>
    <row r="298" spans="8:14">
      <c r="H298" s="51"/>
      <c r="I298" s="46"/>
      <c r="J298" s="46"/>
      <c r="K298" s="46"/>
      <c r="L298" s="46"/>
      <c r="M298" s="46"/>
      <c r="N298" s="46"/>
    </row>
    <row r="299" spans="8:14">
      <c r="H299" s="51"/>
      <c r="I299" s="46"/>
      <c r="J299" s="46"/>
      <c r="K299" s="46"/>
      <c r="L299" s="46"/>
      <c r="M299" s="46"/>
      <c r="N299" s="46"/>
    </row>
    <row r="300" spans="8:14">
      <c r="H300" s="51"/>
      <c r="I300" s="46"/>
      <c r="J300" s="46"/>
      <c r="K300" s="46"/>
      <c r="L300" s="46"/>
      <c r="M300" s="46"/>
      <c r="N300" s="46"/>
    </row>
    <row r="301" spans="8:14">
      <c r="H301" s="51"/>
      <c r="I301" s="46"/>
      <c r="J301" s="46"/>
      <c r="K301" s="46"/>
      <c r="L301" s="46"/>
      <c r="M301" s="46"/>
      <c r="N301" s="46"/>
    </row>
    <row r="302" spans="8:14">
      <c r="H302" s="51"/>
      <c r="I302" s="46"/>
      <c r="J302" s="46"/>
      <c r="K302" s="46"/>
      <c r="L302" s="46"/>
      <c r="M302" s="46"/>
      <c r="N302" s="46"/>
    </row>
    <row r="303" spans="8:14">
      <c r="H303" s="51"/>
      <c r="I303" s="46"/>
      <c r="J303" s="46"/>
      <c r="K303" s="46"/>
      <c r="L303" s="46"/>
      <c r="M303" s="46"/>
      <c r="N303" s="46"/>
    </row>
    <row r="304" spans="8:14">
      <c r="H304" s="51"/>
      <c r="I304" s="46"/>
      <c r="J304" s="46"/>
      <c r="K304" s="46"/>
      <c r="L304" s="46"/>
      <c r="M304" s="46"/>
      <c r="N304" s="46"/>
    </row>
    <row r="305" spans="8:12">
      <c r="H305" s="51"/>
      <c r="I305" s="46"/>
      <c r="J305" s="46"/>
      <c r="K305" s="46"/>
      <c r="L305" s="46"/>
    </row>
    <row r="306" spans="8:12">
      <c r="H306" s="51"/>
      <c r="I306" s="46"/>
      <c r="J306" s="46"/>
      <c r="K306" s="46"/>
      <c r="L306" s="46"/>
    </row>
    <row r="307" spans="8:12">
      <c r="H307" s="51"/>
      <c r="I307" s="46"/>
      <c r="J307" s="46"/>
      <c r="K307" s="46"/>
      <c r="L307" s="46"/>
    </row>
    <row r="308" spans="8:12">
      <c r="H308" s="51"/>
      <c r="I308" s="46"/>
      <c r="J308" s="46"/>
      <c r="K308" s="46"/>
      <c r="L308" s="46"/>
    </row>
    <row r="309" spans="8:12">
      <c r="H309" s="51"/>
      <c r="I309" s="46"/>
      <c r="J309" s="46"/>
      <c r="K309" s="46"/>
      <c r="L309" s="46"/>
    </row>
    <row r="310" spans="8:12">
      <c r="H310" s="51"/>
      <c r="I310" s="46"/>
      <c r="J310" s="46"/>
      <c r="K310" s="46"/>
      <c r="L310" s="46"/>
    </row>
    <row r="311" spans="8:12">
      <c r="H311" s="51"/>
      <c r="I311" s="46"/>
      <c r="J311" s="46"/>
      <c r="K311" s="46"/>
      <c r="L311" s="46"/>
    </row>
    <row r="312" spans="8:12">
      <c r="H312" s="51"/>
      <c r="I312" s="46"/>
      <c r="J312" s="46"/>
      <c r="K312" s="46"/>
      <c r="L312" s="46"/>
    </row>
    <row r="313" spans="8:12">
      <c r="H313" s="51"/>
      <c r="I313" s="46"/>
      <c r="J313" s="46"/>
      <c r="K313" s="46"/>
      <c r="L313" s="46"/>
    </row>
    <row r="314" spans="8:12">
      <c r="H314" s="51"/>
      <c r="I314" s="46"/>
      <c r="J314" s="46"/>
      <c r="K314" s="46"/>
      <c r="L314" s="46"/>
    </row>
    <row r="315" spans="8:12">
      <c r="H315" s="51"/>
      <c r="I315" s="46"/>
      <c r="J315" s="46"/>
      <c r="K315" s="46"/>
      <c r="L315" s="46"/>
    </row>
    <row r="316" spans="8:12">
      <c r="H316" s="51"/>
      <c r="I316" s="46"/>
      <c r="J316" s="46"/>
      <c r="K316" s="46"/>
      <c r="L316" s="46"/>
    </row>
    <row r="317" spans="8:12">
      <c r="H317" s="51"/>
      <c r="I317" s="46"/>
      <c r="J317" s="46"/>
      <c r="K317" s="46"/>
      <c r="L317" s="46"/>
    </row>
    <row r="318" spans="8:12">
      <c r="H318" s="51"/>
      <c r="I318" s="46"/>
      <c r="J318" s="46"/>
      <c r="K318" s="46"/>
      <c r="L318" s="46"/>
    </row>
    <row r="319" spans="8:12">
      <c r="H319" s="51"/>
      <c r="I319" s="46"/>
      <c r="J319" s="46"/>
      <c r="K319" s="46"/>
      <c r="L319" s="46"/>
    </row>
    <row r="320" spans="8:12">
      <c r="H320" s="51"/>
      <c r="I320" s="46"/>
      <c r="J320" s="46"/>
      <c r="K320" s="46"/>
      <c r="L320" s="46"/>
    </row>
    <row r="321" spans="8:12">
      <c r="H321" s="51"/>
      <c r="I321" s="46"/>
      <c r="J321" s="46"/>
      <c r="K321" s="46"/>
      <c r="L321" s="46"/>
    </row>
    <row r="322" spans="8:12">
      <c r="H322" s="51"/>
      <c r="I322" s="46"/>
      <c r="J322" s="46"/>
      <c r="K322" s="46"/>
      <c r="L322" s="46"/>
    </row>
    <row r="323" spans="8:12">
      <c r="H323" s="51"/>
      <c r="I323" s="46"/>
      <c r="J323" s="46"/>
      <c r="K323" s="46"/>
      <c r="L323" s="46"/>
    </row>
    <row r="324" spans="8:12">
      <c r="H324" s="51"/>
      <c r="I324" s="46"/>
      <c r="J324" s="46"/>
      <c r="K324" s="46"/>
      <c r="L324" s="46"/>
    </row>
    <row r="325" spans="8:12">
      <c r="H325" s="51"/>
      <c r="I325" s="46"/>
      <c r="J325" s="46"/>
      <c r="K325" s="46"/>
      <c r="L325" s="46"/>
    </row>
    <row r="326" spans="8:12">
      <c r="H326" s="51"/>
      <c r="I326" s="46"/>
      <c r="J326" s="46"/>
      <c r="K326" s="46"/>
      <c r="L326" s="46"/>
    </row>
    <row r="327" spans="8:12">
      <c r="H327" s="51"/>
      <c r="I327" s="46"/>
      <c r="J327" s="46"/>
      <c r="K327" s="46"/>
      <c r="L327" s="46"/>
    </row>
    <row r="328" spans="8:12">
      <c r="H328" s="51"/>
      <c r="I328" s="46"/>
      <c r="J328" s="46"/>
      <c r="K328" s="46"/>
      <c r="L328" s="46"/>
    </row>
    <row r="329" spans="8:12">
      <c r="H329" s="51"/>
      <c r="I329" s="46"/>
      <c r="J329" s="46"/>
      <c r="K329" s="46"/>
      <c r="L329" s="46"/>
    </row>
    <row r="330" spans="8:12">
      <c r="H330" s="51"/>
      <c r="I330" s="46"/>
      <c r="J330" s="46"/>
      <c r="K330" s="46"/>
      <c r="L330" s="46"/>
    </row>
    <row r="331" spans="8:12">
      <c r="H331" s="51"/>
      <c r="I331" s="46"/>
      <c r="J331" s="46"/>
      <c r="K331" s="46"/>
      <c r="L331" s="46"/>
    </row>
    <row r="332" spans="8:12">
      <c r="H332" s="51"/>
      <c r="I332" s="46"/>
      <c r="J332" s="46"/>
      <c r="K332" s="46"/>
      <c r="L332" s="46"/>
    </row>
    <row r="333" spans="8:12">
      <c r="H333" s="51"/>
      <c r="I333" s="46"/>
      <c r="J333" s="46"/>
      <c r="K333" s="46"/>
      <c r="L333" s="46"/>
    </row>
    <row r="334" spans="8:12">
      <c r="H334" s="51"/>
      <c r="I334" s="46"/>
      <c r="J334" s="46"/>
      <c r="K334" s="46"/>
      <c r="L334" s="46"/>
    </row>
    <row r="335" spans="8:12">
      <c r="H335" s="51"/>
      <c r="I335" s="46"/>
      <c r="J335" s="46"/>
      <c r="K335" s="46"/>
      <c r="L335" s="46"/>
    </row>
    <row r="336" spans="8:12">
      <c r="H336" s="51"/>
      <c r="I336" s="46"/>
      <c r="J336" s="46"/>
      <c r="K336" s="46"/>
      <c r="L336" s="46"/>
    </row>
    <row r="337" spans="8:12">
      <c r="H337" s="51"/>
      <c r="I337" s="46"/>
      <c r="J337" s="46"/>
      <c r="K337" s="46"/>
      <c r="L337" s="46"/>
    </row>
    <row r="338" spans="8:12">
      <c r="H338" s="51"/>
      <c r="I338" s="46"/>
      <c r="J338" s="46"/>
      <c r="K338" s="46"/>
      <c r="L338" s="46"/>
    </row>
    <row r="339" spans="8:12">
      <c r="H339" s="51"/>
      <c r="I339" s="46"/>
      <c r="J339" s="46"/>
      <c r="K339" s="46"/>
      <c r="L339" s="46"/>
    </row>
    <row r="340" spans="8:12">
      <c r="H340" s="51"/>
      <c r="I340" s="46"/>
      <c r="J340" s="46"/>
      <c r="K340" s="46"/>
      <c r="L340" s="46"/>
    </row>
    <row r="341" spans="8:12">
      <c r="H341" s="51"/>
      <c r="I341" s="46"/>
      <c r="J341" s="46"/>
      <c r="K341" s="46"/>
      <c r="L341" s="46"/>
    </row>
    <row r="342" spans="8:12">
      <c r="H342" s="51"/>
      <c r="I342" s="46"/>
      <c r="J342" s="46"/>
      <c r="K342" s="46"/>
      <c r="L342" s="46"/>
    </row>
    <row r="343" spans="8:12">
      <c r="H343" s="51"/>
      <c r="I343" s="46"/>
      <c r="J343" s="46"/>
      <c r="K343" s="46"/>
      <c r="L343" s="46"/>
    </row>
    <row r="344" spans="8:12">
      <c r="H344" s="51"/>
      <c r="I344" s="46"/>
      <c r="J344" s="46"/>
      <c r="K344" s="46"/>
      <c r="L344" s="46"/>
    </row>
    <row r="345" spans="8:12">
      <c r="H345" s="51"/>
      <c r="I345" s="46"/>
      <c r="J345" s="46"/>
      <c r="K345" s="46"/>
      <c r="L345" s="46"/>
    </row>
    <row r="346" spans="8:12">
      <c r="H346" s="51"/>
      <c r="I346" s="46"/>
      <c r="J346" s="46"/>
      <c r="K346" s="46"/>
      <c r="L346" s="46"/>
    </row>
    <row r="347" spans="8:12">
      <c r="H347" s="51"/>
      <c r="I347" s="46"/>
      <c r="J347" s="46"/>
      <c r="K347" s="46"/>
      <c r="L347" s="46"/>
    </row>
    <row r="348" spans="8:12">
      <c r="H348" s="51"/>
      <c r="I348" s="46"/>
      <c r="J348" s="46"/>
      <c r="K348" s="46"/>
      <c r="L348" s="46"/>
    </row>
    <row r="349" spans="8:12">
      <c r="H349" s="51"/>
      <c r="I349" s="46"/>
      <c r="J349" s="46"/>
      <c r="K349" s="46"/>
      <c r="L349" s="46"/>
    </row>
    <row r="350" spans="8:12">
      <c r="H350" s="51"/>
      <c r="I350" s="46"/>
      <c r="J350" s="46"/>
      <c r="K350" s="46"/>
      <c r="L350" s="46"/>
    </row>
    <row r="351" spans="8:12">
      <c r="H351" s="51"/>
      <c r="I351" s="46"/>
      <c r="J351" s="46"/>
      <c r="K351" s="46"/>
      <c r="L351" s="46"/>
    </row>
    <row r="352" spans="8:12">
      <c r="H352" s="51"/>
      <c r="I352" s="46"/>
      <c r="J352" s="46"/>
      <c r="K352" s="46"/>
      <c r="L352" s="46"/>
    </row>
    <row r="353" spans="8:12">
      <c r="H353" s="51"/>
      <c r="I353" s="46"/>
      <c r="J353" s="46"/>
      <c r="K353" s="46"/>
      <c r="L353" s="46"/>
    </row>
    <row r="354" spans="8:12">
      <c r="H354" s="51"/>
      <c r="I354" s="46"/>
      <c r="J354" s="46"/>
      <c r="K354" s="46"/>
      <c r="L354" s="46"/>
    </row>
    <row r="355" spans="8:12">
      <c r="H355" s="51"/>
      <c r="I355" s="46"/>
      <c r="J355" s="46"/>
      <c r="K355" s="46"/>
      <c r="L355" s="46"/>
    </row>
    <row r="356" spans="8:12">
      <c r="H356" s="51"/>
      <c r="I356" s="46"/>
      <c r="J356" s="46"/>
      <c r="K356" s="46"/>
      <c r="L356" s="46"/>
    </row>
    <row r="357" spans="8:12">
      <c r="H357" s="51"/>
      <c r="I357" s="46"/>
      <c r="J357" s="46"/>
      <c r="K357" s="46"/>
      <c r="L357" s="46"/>
    </row>
    <row r="358" spans="8:12">
      <c r="H358" s="51"/>
      <c r="I358" s="46"/>
      <c r="J358" s="46"/>
      <c r="K358" s="46"/>
      <c r="L358" s="46"/>
    </row>
    <row r="359" spans="8:12">
      <c r="H359" s="51"/>
      <c r="I359" s="46"/>
      <c r="J359" s="46"/>
      <c r="K359" s="46"/>
      <c r="L359" s="46"/>
    </row>
    <row r="360" spans="8:12">
      <c r="H360" s="51"/>
      <c r="I360" s="46"/>
      <c r="J360" s="46"/>
      <c r="K360" s="46"/>
      <c r="L360" s="46"/>
    </row>
    <row r="361" spans="8:12">
      <c r="H361" s="51"/>
      <c r="I361" s="46"/>
      <c r="J361" s="46"/>
      <c r="K361" s="46"/>
      <c r="L361" s="46"/>
    </row>
    <row r="362" spans="8:12">
      <c r="H362" s="51"/>
      <c r="I362" s="46"/>
      <c r="J362" s="46"/>
      <c r="K362" s="46"/>
      <c r="L362" s="46"/>
    </row>
    <row r="363" spans="8:12">
      <c r="H363" s="51"/>
      <c r="I363" s="46"/>
      <c r="J363" s="46"/>
      <c r="K363" s="46"/>
      <c r="L363" s="46"/>
    </row>
    <row r="364" spans="8:12">
      <c r="H364" s="51"/>
      <c r="I364" s="46"/>
      <c r="J364" s="46"/>
      <c r="K364" s="46"/>
      <c r="L364" s="46"/>
    </row>
    <row r="365" spans="8:12">
      <c r="H365" s="51"/>
      <c r="I365" s="46"/>
      <c r="J365" s="46"/>
      <c r="K365" s="46"/>
      <c r="L365" s="46"/>
    </row>
    <row r="366" spans="8:12">
      <c r="H366" s="51"/>
      <c r="I366" s="46"/>
      <c r="J366" s="46"/>
      <c r="K366" s="46"/>
      <c r="L366" s="46"/>
    </row>
    <row r="367" spans="8:12">
      <c r="H367" s="51"/>
      <c r="I367" s="46"/>
      <c r="J367" s="46"/>
      <c r="K367" s="46"/>
      <c r="L367" s="46"/>
    </row>
    <row r="368" spans="8:12">
      <c r="H368" s="51"/>
      <c r="I368" s="46"/>
      <c r="J368" s="46"/>
      <c r="K368" s="46"/>
      <c r="L368" s="46"/>
    </row>
    <row r="369" spans="8:12">
      <c r="H369" s="51"/>
      <c r="I369" s="46"/>
      <c r="J369" s="46"/>
      <c r="K369" s="46"/>
      <c r="L369" s="46"/>
    </row>
    <row r="370" spans="8:12">
      <c r="H370" s="51"/>
      <c r="I370" s="46"/>
      <c r="J370" s="46"/>
      <c r="K370" s="46"/>
      <c r="L370" s="46"/>
    </row>
    <row r="371" spans="8:12">
      <c r="H371" s="51"/>
      <c r="I371" s="46"/>
      <c r="J371" s="46"/>
      <c r="K371" s="46"/>
      <c r="L371" s="46"/>
    </row>
    <row r="372" spans="8:12">
      <c r="H372" s="51"/>
      <c r="I372" s="46"/>
      <c r="J372" s="46"/>
      <c r="K372" s="46"/>
      <c r="L372" s="46"/>
    </row>
    <row r="373" spans="8:12">
      <c r="H373" s="51"/>
      <c r="I373" s="46"/>
      <c r="J373" s="46"/>
      <c r="K373" s="46"/>
      <c r="L373" s="46"/>
    </row>
    <row r="374" spans="8:12">
      <c r="H374" s="51"/>
      <c r="I374" s="46"/>
      <c r="J374" s="46"/>
      <c r="K374" s="46"/>
      <c r="L374" s="46"/>
    </row>
    <row r="375" spans="8:12">
      <c r="H375" s="51"/>
      <c r="I375" s="46"/>
      <c r="J375" s="46"/>
      <c r="K375" s="46"/>
      <c r="L375" s="46"/>
    </row>
    <row r="376" spans="8:12">
      <c r="H376" s="51"/>
      <c r="I376" s="46"/>
      <c r="J376" s="46"/>
      <c r="K376" s="46"/>
      <c r="L376" s="46"/>
    </row>
    <row r="377" spans="8:12">
      <c r="H377" s="51"/>
      <c r="I377" s="46"/>
      <c r="J377" s="46"/>
      <c r="K377" s="46"/>
      <c r="L377" s="46"/>
    </row>
    <row r="378" spans="8:12">
      <c r="H378" s="51"/>
      <c r="I378" s="46"/>
      <c r="J378" s="46"/>
      <c r="K378" s="46"/>
      <c r="L378" s="46"/>
    </row>
    <row r="379" spans="8:12">
      <c r="H379" s="51"/>
      <c r="I379" s="46"/>
      <c r="J379" s="46"/>
      <c r="K379" s="46"/>
      <c r="L379" s="46"/>
    </row>
    <row r="380" spans="8:12">
      <c r="H380" s="51"/>
      <c r="I380" s="46"/>
      <c r="J380" s="46"/>
      <c r="K380" s="46"/>
      <c r="L380" s="46"/>
    </row>
    <row r="381" spans="8:12">
      <c r="H381" s="51"/>
      <c r="I381" s="46"/>
      <c r="J381" s="46"/>
      <c r="K381" s="46"/>
      <c r="L381" s="46"/>
    </row>
    <row r="382" spans="8:12">
      <c r="H382" s="51"/>
      <c r="I382" s="46"/>
      <c r="J382" s="46"/>
      <c r="K382" s="46"/>
      <c r="L382" s="46"/>
    </row>
    <row r="383" spans="8:12">
      <c r="H383" s="51"/>
      <c r="I383" s="46"/>
      <c r="J383" s="46"/>
      <c r="K383" s="46"/>
      <c r="L383" s="46"/>
    </row>
    <row r="384" spans="8:12">
      <c r="H384" s="51"/>
      <c r="I384" s="46"/>
      <c r="J384" s="46"/>
      <c r="K384" s="46"/>
      <c r="L384" s="46"/>
    </row>
    <row r="385" spans="8:12">
      <c r="H385" s="51"/>
      <c r="I385" s="46"/>
      <c r="J385" s="46"/>
      <c r="K385" s="46"/>
      <c r="L385" s="46"/>
    </row>
    <row r="386" spans="8:12">
      <c r="H386" s="51"/>
      <c r="I386" s="46"/>
      <c r="J386" s="46"/>
      <c r="K386" s="46"/>
      <c r="L386" s="46"/>
    </row>
    <row r="387" spans="8:12">
      <c r="H387" s="51"/>
      <c r="I387" s="46"/>
      <c r="J387" s="46"/>
      <c r="K387" s="46"/>
      <c r="L387" s="46"/>
    </row>
    <row r="388" spans="8:12">
      <c r="H388" s="51"/>
      <c r="I388" s="46"/>
      <c r="J388" s="46"/>
      <c r="K388" s="46"/>
      <c r="L388" s="46"/>
    </row>
    <row r="389" spans="8:12">
      <c r="H389" s="51"/>
      <c r="I389" s="46"/>
      <c r="J389" s="46"/>
      <c r="K389" s="46"/>
      <c r="L389" s="46"/>
    </row>
    <row r="390" spans="8:12">
      <c r="H390" s="51"/>
      <c r="I390" s="46"/>
      <c r="J390" s="46"/>
      <c r="K390" s="46"/>
      <c r="L390" s="46"/>
    </row>
    <row r="391" spans="8:12">
      <c r="H391" s="51"/>
      <c r="I391" s="46"/>
      <c r="J391" s="46"/>
      <c r="K391" s="46"/>
      <c r="L391" s="46"/>
    </row>
    <row r="392" spans="8:12">
      <c r="H392" s="51"/>
      <c r="I392" s="46"/>
      <c r="J392" s="46"/>
      <c r="K392" s="46"/>
      <c r="L392" s="46"/>
    </row>
    <row r="393" spans="8:12">
      <c r="H393" s="51"/>
      <c r="I393" s="46"/>
      <c r="J393" s="46"/>
      <c r="K393" s="46"/>
      <c r="L393" s="46"/>
    </row>
    <row r="394" spans="8:12">
      <c r="H394" s="51"/>
      <c r="I394" s="46"/>
      <c r="J394" s="46"/>
      <c r="K394" s="46"/>
      <c r="L394" s="46"/>
    </row>
    <row r="395" spans="8:12">
      <c r="H395" s="51"/>
      <c r="I395" s="46"/>
      <c r="J395" s="46"/>
      <c r="K395" s="46"/>
      <c r="L395" s="46"/>
    </row>
    <row r="396" spans="8:12">
      <c r="H396" s="51"/>
      <c r="I396" s="46"/>
      <c r="J396" s="46"/>
      <c r="K396" s="46"/>
      <c r="L396" s="46"/>
    </row>
    <row r="397" spans="8:12">
      <c r="H397" s="51"/>
      <c r="I397" s="46"/>
      <c r="J397" s="46"/>
      <c r="K397" s="46"/>
      <c r="L397" s="46"/>
    </row>
    <row r="398" spans="8:12">
      <c r="H398" s="51"/>
      <c r="I398" s="46"/>
      <c r="J398" s="46"/>
      <c r="K398" s="46"/>
      <c r="L398" s="46"/>
    </row>
    <row r="399" spans="8:12">
      <c r="H399" s="51"/>
      <c r="I399" s="46"/>
      <c r="J399" s="46"/>
      <c r="K399" s="46"/>
      <c r="L399" s="46"/>
    </row>
    <row r="400" spans="8:12">
      <c r="H400" s="51"/>
      <c r="I400" s="46"/>
      <c r="J400" s="46"/>
      <c r="K400" s="46"/>
      <c r="L400" s="46"/>
    </row>
    <row r="401" spans="8:12">
      <c r="H401" s="51"/>
      <c r="I401" s="46"/>
      <c r="J401" s="46"/>
      <c r="K401" s="46"/>
      <c r="L401" s="46"/>
    </row>
    <row r="402" spans="8:12">
      <c r="H402" s="51"/>
      <c r="I402" s="46"/>
      <c r="J402" s="46"/>
      <c r="K402" s="46"/>
      <c r="L402" s="46"/>
    </row>
    <row r="403" spans="8:12">
      <c r="H403" s="51"/>
      <c r="I403" s="46"/>
      <c r="J403" s="46"/>
      <c r="K403" s="46"/>
      <c r="L403" s="46"/>
    </row>
    <row r="404" spans="8:12">
      <c r="H404" s="51"/>
      <c r="I404" s="46"/>
      <c r="J404" s="46"/>
      <c r="K404" s="46"/>
      <c r="L404" s="46"/>
    </row>
    <row r="405" spans="8:12">
      <c r="H405" s="51"/>
      <c r="I405" s="46"/>
      <c r="J405" s="46"/>
      <c r="K405" s="46"/>
      <c r="L405" s="46"/>
    </row>
    <row r="406" spans="8:12">
      <c r="H406" s="51"/>
      <c r="I406" s="46"/>
      <c r="J406" s="46"/>
      <c r="K406" s="46"/>
      <c r="L406" s="46"/>
    </row>
    <row r="407" spans="8:12">
      <c r="H407" s="51"/>
      <c r="I407" s="46"/>
      <c r="J407" s="46"/>
      <c r="K407" s="46"/>
      <c r="L407" s="46"/>
    </row>
    <row r="408" spans="8:12">
      <c r="H408" s="51"/>
      <c r="I408" s="46"/>
      <c r="J408" s="46"/>
      <c r="K408" s="46"/>
      <c r="L408" s="46"/>
    </row>
    <row r="409" spans="8:12">
      <c r="H409" s="51"/>
      <c r="I409" s="46"/>
      <c r="J409" s="46"/>
      <c r="K409" s="46"/>
      <c r="L409" s="46"/>
    </row>
    <row r="410" spans="8:12">
      <c r="H410" s="51"/>
      <c r="I410" s="46"/>
      <c r="J410" s="46"/>
      <c r="K410" s="46"/>
      <c r="L410" s="46"/>
    </row>
    <row r="411" spans="8:12">
      <c r="H411" s="51"/>
      <c r="I411" s="46"/>
      <c r="J411" s="46"/>
      <c r="K411" s="46"/>
      <c r="L411" s="46"/>
    </row>
    <row r="412" spans="8:12">
      <c r="H412" s="51"/>
      <c r="I412" s="46"/>
      <c r="J412" s="46"/>
      <c r="K412" s="46"/>
      <c r="L412" s="46"/>
    </row>
    <row r="413" spans="8:12">
      <c r="H413" s="51"/>
      <c r="I413" s="46"/>
      <c r="J413" s="46"/>
      <c r="K413" s="46"/>
      <c r="L413" s="46"/>
    </row>
    <row r="414" spans="8:12">
      <c r="H414" s="51"/>
      <c r="I414" s="46"/>
      <c r="J414" s="46"/>
      <c r="K414" s="46"/>
      <c r="L414" s="46"/>
    </row>
    <row r="415" spans="8:12">
      <c r="H415" s="51"/>
      <c r="I415" s="46"/>
      <c r="J415" s="46"/>
      <c r="K415" s="46"/>
      <c r="L415" s="46"/>
    </row>
    <row r="416" spans="8:12">
      <c r="H416" s="51"/>
      <c r="I416" s="46"/>
      <c r="J416" s="46"/>
      <c r="K416" s="46"/>
      <c r="L416" s="46"/>
    </row>
    <row r="417" spans="8:12">
      <c r="H417" s="51"/>
      <c r="I417" s="46"/>
      <c r="J417" s="46"/>
      <c r="K417" s="46"/>
      <c r="L417" s="46"/>
    </row>
    <row r="418" spans="8:12">
      <c r="H418" s="51"/>
      <c r="I418" s="46"/>
      <c r="J418" s="46"/>
      <c r="K418" s="46"/>
      <c r="L418" s="46"/>
    </row>
    <row r="419" spans="8:12">
      <c r="H419" s="51"/>
      <c r="I419" s="46"/>
      <c r="J419" s="46"/>
      <c r="K419" s="46"/>
      <c r="L419" s="46"/>
    </row>
    <row r="420" spans="8:12">
      <c r="H420" s="51"/>
      <c r="I420" s="46"/>
      <c r="J420" s="46"/>
      <c r="K420" s="46"/>
      <c r="L420" s="46"/>
    </row>
    <row r="421" spans="8:12">
      <c r="H421" s="51"/>
      <c r="I421" s="46"/>
      <c r="J421" s="46"/>
      <c r="K421" s="46"/>
      <c r="L421" s="46"/>
    </row>
    <row r="422" spans="8:12">
      <c r="H422" s="51"/>
      <c r="I422" s="46"/>
      <c r="J422" s="46"/>
      <c r="K422" s="46"/>
      <c r="L422" s="46"/>
    </row>
    <row r="423" spans="8:12">
      <c r="H423" s="51"/>
      <c r="I423" s="46"/>
      <c r="J423" s="46"/>
      <c r="K423" s="46"/>
      <c r="L423" s="46"/>
    </row>
    <row r="424" spans="8:12">
      <c r="H424" s="51"/>
      <c r="I424" s="46"/>
      <c r="J424" s="46"/>
      <c r="K424" s="46"/>
      <c r="L424" s="46"/>
    </row>
    <row r="425" spans="8:12">
      <c r="H425" s="51"/>
      <c r="I425" s="46"/>
      <c r="J425" s="46"/>
      <c r="K425" s="46"/>
      <c r="L425" s="46"/>
    </row>
    <row r="426" spans="8:12">
      <c r="H426" s="51"/>
      <c r="I426" s="46"/>
      <c r="J426" s="46"/>
      <c r="K426" s="46"/>
      <c r="L426" s="46"/>
    </row>
    <row r="427" spans="8:12">
      <c r="H427" s="51"/>
      <c r="I427" s="46"/>
      <c r="J427" s="46"/>
      <c r="K427" s="46"/>
      <c r="L427" s="46"/>
    </row>
    <row r="428" spans="8:12">
      <c r="H428" s="51"/>
      <c r="I428" s="46"/>
      <c r="J428" s="46"/>
      <c r="K428" s="46"/>
      <c r="L428" s="46"/>
    </row>
    <row r="429" spans="8:12">
      <c r="H429" s="51"/>
      <c r="I429" s="46"/>
      <c r="J429" s="46"/>
      <c r="K429" s="46"/>
      <c r="L429" s="46"/>
    </row>
    <row r="430" spans="8:12">
      <c r="H430" s="51"/>
      <c r="I430" s="46"/>
      <c r="J430" s="46"/>
      <c r="K430" s="46"/>
      <c r="L430" s="46"/>
    </row>
    <row r="431" spans="8:12">
      <c r="H431" s="51"/>
      <c r="I431" s="46"/>
      <c r="J431" s="46"/>
      <c r="K431" s="46"/>
      <c r="L431" s="46"/>
    </row>
    <row r="432" spans="8:12">
      <c r="H432" s="51"/>
      <c r="I432" s="46"/>
      <c r="J432" s="46"/>
      <c r="K432" s="46"/>
      <c r="L432" s="46"/>
    </row>
    <row r="433" spans="8:12">
      <c r="H433" s="51"/>
      <c r="I433" s="46"/>
      <c r="J433" s="46"/>
      <c r="K433" s="46"/>
      <c r="L433" s="46"/>
    </row>
    <row r="434" spans="8:12">
      <c r="H434" s="51"/>
      <c r="I434" s="46"/>
      <c r="J434" s="46"/>
      <c r="K434" s="46"/>
      <c r="L434" s="46"/>
    </row>
    <row r="435" spans="8:12">
      <c r="H435" s="51"/>
      <c r="I435" s="46"/>
      <c r="J435" s="46"/>
      <c r="K435" s="46"/>
      <c r="L435" s="46"/>
    </row>
    <row r="436" spans="8:12">
      <c r="H436" s="51"/>
      <c r="I436" s="46"/>
      <c r="J436" s="46"/>
      <c r="K436" s="46"/>
      <c r="L436" s="46"/>
    </row>
    <row r="437" spans="8:12">
      <c r="H437" s="51"/>
      <c r="I437" s="46"/>
      <c r="J437" s="46"/>
      <c r="K437" s="46"/>
      <c r="L437" s="46"/>
    </row>
    <row r="438" spans="8:12">
      <c r="H438" s="51"/>
      <c r="I438" s="46"/>
      <c r="J438" s="46"/>
      <c r="K438" s="46"/>
      <c r="L438" s="46"/>
    </row>
    <row r="439" spans="8:12">
      <c r="H439" s="51"/>
    </row>
    <row r="440" spans="8:12">
      <c r="H440" s="51"/>
    </row>
    <row r="441" spans="8:12">
      <c r="H441" s="51"/>
    </row>
    <row r="442" spans="8:12">
      <c r="H442" s="51"/>
    </row>
    <row r="443" spans="8:12">
      <c r="H443" s="51"/>
    </row>
    <row r="444" spans="8:12">
      <c r="H444" s="51"/>
    </row>
    <row r="445" spans="8:12">
      <c r="H445" s="51"/>
    </row>
    <row r="446" spans="8:12">
      <c r="H446" s="51"/>
    </row>
    <row r="447" spans="8:12">
      <c r="H447" s="51"/>
    </row>
    <row r="448" spans="8:12">
      <c r="H448" s="51"/>
    </row>
    <row r="449" spans="8:8">
      <c r="H449" s="51"/>
    </row>
    <row r="450" spans="8:8">
      <c r="H450" s="51"/>
    </row>
    <row r="451" spans="8:8">
      <c r="H451" s="51"/>
    </row>
    <row r="452" spans="8:8">
      <c r="H452" s="51"/>
    </row>
    <row r="453" spans="8:8">
      <c r="H453" s="51"/>
    </row>
    <row r="454" spans="8:8">
      <c r="H454" s="51"/>
    </row>
    <row r="455" spans="8:8">
      <c r="H455" s="51"/>
    </row>
    <row r="456" spans="8:8">
      <c r="H456" s="51"/>
    </row>
    <row r="457" spans="8:8">
      <c r="H457" s="51"/>
    </row>
    <row r="458" spans="8:8">
      <c r="H458" s="51"/>
    </row>
    <row r="459" spans="8:8">
      <c r="H459" s="51"/>
    </row>
    <row r="460" spans="8:8">
      <c r="H460" s="51"/>
    </row>
    <row r="461" spans="8:8">
      <c r="H461" s="51"/>
    </row>
    <row r="462" spans="8:8">
      <c r="H462" s="51"/>
    </row>
    <row r="463" spans="8:8">
      <c r="H463" s="51"/>
    </row>
    <row r="464" spans="8:8">
      <c r="H464" s="51"/>
    </row>
    <row r="465" spans="8:8">
      <c r="H465" s="51"/>
    </row>
    <row r="466" spans="8:8">
      <c r="H466" s="51"/>
    </row>
    <row r="467" spans="8:8">
      <c r="H467" s="51"/>
    </row>
    <row r="468" spans="8:8">
      <c r="H468" s="51"/>
    </row>
    <row r="469" spans="8:8">
      <c r="H469" s="51"/>
    </row>
    <row r="470" spans="8:8">
      <c r="H470" s="51"/>
    </row>
    <row r="471" spans="8:8">
      <c r="H471" s="51"/>
    </row>
    <row r="472" spans="8:8">
      <c r="H472" s="51"/>
    </row>
    <row r="473" spans="8:8">
      <c r="H473" s="51"/>
    </row>
    <row r="474" spans="8:8">
      <c r="H474" s="51"/>
    </row>
    <row r="475" spans="8:8">
      <c r="H475" s="51"/>
    </row>
    <row r="476" spans="8:8">
      <c r="H476" s="51"/>
    </row>
    <row r="477" spans="8:8">
      <c r="H477" s="51"/>
    </row>
    <row r="478" spans="8:8">
      <c r="H478" s="51"/>
    </row>
    <row r="479" spans="8:8">
      <c r="H479" s="51"/>
    </row>
    <row r="480" spans="8:8">
      <c r="H480" s="51"/>
    </row>
    <row r="481" spans="8:8">
      <c r="H481" s="51"/>
    </row>
    <row r="482" spans="8:8">
      <c r="H482" s="51"/>
    </row>
    <row r="483" spans="8:8">
      <c r="H483" s="51"/>
    </row>
    <row r="484" spans="8:8">
      <c r="H484" s="51"/>
    </row>
    <row r="485" spans="8:8">
      <c r="H485" s="51"/>
    </row>
    <row r="486" spans="8:8">
      <c r="H486" s="51"/>
    </row>
    <row r="487" spans="8:8">
      <c r="H487" s="51"/>
    </row>
    <row r="488" spans="8:8">
      <c r="H488" s="51"/>
    </row>
    <row r="489" spans="8:8">
      <c r="H489" s="51"/>
    </row>
    <row r="490" spans="8:8">
      <c r="H490" s="51"/>
    </row>
    <row r="491" spans="8:8">
      <c r="H491" s="51"/>
    </row>
    <row r="492" spans="8:8">
      <c r="H492" s="51"/>
    </row>
    <row r="493" spans="8:8">
      <c r="H493" s="51"/>
    </row>
    <row r="494" spans="8:8">
      <c r="H494" s="51"/>
    </row>
    <row r="495" spans="8:8">
      <c r="H495" s="51"/>
    </row>
    <row r="496" spans="8:8">
      <c r="H496" s="51"/>
    </row>
    <row r="497" spans="8:8">
      <c r="H497" s="51"/>
    </row>
    <row r="498" spans="8:8">
      <c r="H498" s="51"/>
    </row>
    <row r="499" spans="8:8">
      <c r="H499" s="51"/>
    </row>
    <row r="500" spans="8:8">
      <c r="H500" s="51"/>
    </row>
    <row r="501" spans="8:8">
      <c r="H501" s="51"/>
    </row>
    <row r="502" spans="8:8">
      <c r="H502" s="51"/>
    </row>
    <row r="503" spans="8:8">
      <c r="H503" s="51"/>
    </row>
    <row r="504" spans="8:8">
      <c r="H504" s="51"/>
    </row>
    <row r="505" spans="8:8">
      <c r="H505" s="51"/>
    </row>
    <row r="506" spans="8:8">
      <c r="H506" s="51"/>
    </row>
    <row r="507" spans="8:8">
      <c r="H507" s="51"/>
    </row>
    <row r="508" spans="8:8">
      <c r="H508" s="51"/>
    </row>
    <row r="509" spans="8:8">
      <c r="H509" s="51"/>
    </row>
    <row r="510" spans="8:8">
      <c r="H510" s="51"/>
    </row>
    <row r="511" spans="8:8">
      <c r="H511" s="51"/>
    </row>
    <row r="512" spans="8:8">
      <c r="H512" s="51"/>
    </row>
    <row r="513" spans="8:8">
      <c r="H513" s="51"/>
    </row>
    <row r="514" spans="8:8">
      <c r="H514" s="51"/>
    </row>
    <row r="515" spans="8:8">
      <c r="H515" s="51"/>
    </row>
    <row r="516" spans="8:8">
      <c r="H516" s="51"/>
    </row>
    <row r="517" spans="8:8">
      <c r="H517" s="51"/>
    </row>
    <row r="518" spans="8:8">
      <c r="H518" s="51"/>
    </row>
    <row r="519" spans="8:8">
      <c r="H519" s="51"/>
    </row>
    <row r="520" spans="8:8">
      <c r="H520" s="51"/>
    </row>
    <row r="521" spans="8:8">
      <c r="H521" s="51"/>
    </row>
    <row r="522" spans="8:8">
      <c r="H522" s="51"/>
    </row>
    <row r="523" spans="8:8">
      <c r="H523" s="51"/>
    </row>
    <row r="524" spans="8:8">
      <c r="H524" s="51"/>
    </row>
    <row r="525" spans="8:8">
      <c r="H525" s="51"/>
    </row>
    <row r="526" spans="8:8">
      <c r="H526" s="51"/>
    </row>
    <row r="527" spans="8:8">
      <c r="H527" s="51"/>
    </row>
    <row r="528" spans="8:8">
      <c r="H528" s="51"/>
    </row>
    <row r="529" spans="8:8">
      <c r="H529" s="51"/>
    </row>
    <row r="530" spans="8:8">
      <c r="H530" s="51"/>
    </row>
    <row r="531" spans="8:8">
      <c r="H531" s="51"/>
    </row>
    <row r="532" spans="8:8">
      <c r="H532" s="51"/>
    </row>
    <row r="533" spans="8:8">
      <c r="H533" s="51"/>
    </row>
    <row r="534" spans="8:8">
      <c r="H534" s="51"/>
    </row>
    <row r="535" spans="8:8">
      <c r="H535" s="51"/>
    </row>
    <row r="536" spans="8:8">
      <c r="H536" s="51"/>
    </row>
    <row r="537" spans="8:8">
      <c r="H537" s="51"/>
    </row>
    <row r="538" spans="8:8">
      <c r="H538" s="51"/>
    </row>
    <row r="539" spans="8:8">
      <c r="H539" s="51"/>
    </row>
    <row r="540" spans="8:8">
      <c r="H540" s="51"/>
    </row>
    <row r="541" spans="8:8">
      <c r="H541" s="51"/>
    </row>
    <row r="542" spans="8:8">
      <c r="H542" s="51"/>
    </row>
    <row r="543" spans="8:8">
      <c r="H543" s="51"/>
    </row>
    <row r="544" spans="8:8">
      <c r="H544" s="51"/>
    </row>
    <row r="545" spans="8:8">
      <c r="H545" s="51"/>
    </row>
    <row r="546" spans="8:8">
      <c r="H546" s="51"/>
    </row>
    <row r="547" spans="8:8">
      <c r="H547" s="51"/>
    </row>
    <row r="548" spans="8:8">
      <c r="H548" s="51"/>
    </row>
    <row r="549" spans="8:8">
      <c r="H549" s="51"/>
    </row>
    <row r="550" spans="8:8">
      <c r="H550" s="51"/>
    </row>
    <row r="551" spans="8:8">
      <c r="H551" s="51"/>
    </row>
    <row r="552" spans="8:8">
      <c r="H552" s="51"/>
    </row>
    <row r="553" spans="8:8">
      <c r="H553" s="51"/>
    </row>
    <row r="554" spans="8:8">
      <c r="H554" s="51"/>
    </row>
    <row r="555" spans="8:8">
      <c r="H555" s="51"/>
    </row>
    <row r="556" spans="8:8">
      <c r="H556" s="51"/>
    </row>
    <row r="557" spans="8:8">
      <c r="H557" s="51"/>
    </row>
    <row r="558" spans="8:8">
      <c r="H558" s="51"/>
    </row>
    <row r="559" spans="8:8">
      <c r="H559" s="51"/>
    </row>
    <row r="560" spans="8:8">
      <c r="H560" s="51"/>
    </row>
    <row r="561" spans="8:8">
      <c r="H561" s="51"/>
    </row>
    <row r="562" spans="8:8">
      <c r="H562" s="51"/>
    </row>
    <row r="563" spans="8:8">
      <c r="H563" s="51"/>
    </row>
    <row r="564" spans="8:8">
      <c r="H564" s="51"/>
    </row>
    <row r="565" spans="8:8">
      <c r="H565" s="51"/>
    </row>
    <row r="566" spans="8:8">
      <c r="H566" s="51"/>
    </row>
    <row r="567" spans="8:8">
      <c r="H567" s="51"/>
    </row>
    <row r="568" spans="8:8">
      <c r="H568" s="51"/>
    </row>
    <row r="569" spans="8:8">
      <c r="H569" s="51"/>
    </row>
    <row r="570" spans="8:8">
      <c r="H570" s="51"/>
    </row>
    <row r="571" spans="8:8">
      <c r="H571" s="51"/>
    </row>
    <row r="572" spans="8:8">
      <c r="H572" s="51"/>
    </row>
    <row r="573" spans="8:8">
      <c r="H573" s="51"/>
    </row>
    <row r="574" spans="8:8">
      <c r="H574" s="51"/>
    </row>
    <row r="575" spans="8:8">
      <c r="H575" s="51"/>
    </row>
    <row r="576" spans="8:8">
      <c r="H576" s="51"/>
    </row>
    <row r="577" spans="8:8">
      <c r="H577" s="51"/>
    </row>
    <row r="578" spans="8:8">
      <c r="H578" s="51"/>
    </row>
    <row r="579" spans="8:8">
      <c r="H579" s="51"/>
    </row>
    <row r="580" spans="8:8">
      <c r="H580" s="51"/>
    </row>
    <row r="581" spans="8:8">
      <c r="H581" s="51"/>
    </row>
    <row r="582" spans="8:8">
      <c r="H582" s="51"/>
    </row>
    <row r="583" spans="8:8">
      <c r="H583" s="51"/>
    </row>
    <row r="584" spans="8:8">
      <c r="H584" s="51"/>
    </row>
    <row r="585" spans="8:8">
      <c r="H585" s="51"/>
    </row>
    <row r="586" spans="8:8">
      <c r="H586" s="51"/>
    </row>
    <row r="587" spans="8:8">
      <c r="H587" s="51"/>
    </row>
    <row r="588" spans="8:8">
      <c r="H588" s="51"/>
    </row>
    <row r="589" spans="8:8">
      <c r="H589" s="51"/>
    </row>
    <row r="590" spans="8:8">
      <c r="H590" s="51"/>
    </row>
    <row r="591" spans="8:8">
      <c r="H591" s="51"/>
    </row>
    <row r="592" spans="8:8">
      <c r="H592" s="51"/>
    </row>
    <row r="593" spans="8:8">
      <c r="H593" s="51"/>
    </row>
    <row r="594" spans="8:8">
      <c r="H594" s="51"/>
    </row>
    <row r="595" spans="8:8">
      <c r="H595" s="51"/>
    </row>
    <row r="596" spans="8:8">
      <c r="H596" s="51"/>
    </row>
    <row r="597" spans="8:8">
      <c r="H597" s="51"/>
    </row>
    <row r="598" spans="8:8">
      <c r="H598" s="51"/>
    </row>
    <row r="599" spans="8:8">
      <c r="H599" s="51"/>
    </row>
    <row r="600" spans="8:8">
      <c r="H600" s="51"/>
    </row>
    <row r="601" spans="8:8">
      <c r="H601" s="51"/>
    </row>
    <row r="602" spans="8:8">
      <c r="H602" s="51"/>
    </row>
    <row r="603" spans="8:8">
      <c r="H603" s="51"/>
    </row>
    <row r="604" spans="8:8">
      <c r="H604" s="51"/>
    </row>
    <row r="605" spans="8:8">
      <c r="H605" s="51"/>
    </row>
    <row r="606" spans="8:8">
      <c r="H606" s="51"/>
    </row>
    <row r="607" spans="8:8">
      <c r="H607" s="51"/>
    </row>
    <row r="608" spans="8:8">
      <c r="H608" s="51"/>
    </row>
    <row r="609" spans="8:8">
      <c r="H609" s="51"/>
    </row>
    <row r="610" spans="8:8">
      <c r="H610" s="51"/>
    </row>
    <row r="611" spans="8:8">
      <c r="H611" s="51"/>
    </row>
    <row r="612" spans="8:8">
      <c r="H612" s="51"/>
    </row>
    <row r="613" spans="8:8">
      <c r="H613" s="51"/>
    </row>
    <row r="614" spans="8:8">
      <c r="H614" s="51"/>
    </row>
    <row r="615" spans="8:8">
      <c r="H615" s="51"/>
    </row>
    <row r="616" spans="8:8">
      <c r="H616" s="51"/>
    </row>
    <row r="617" spans="8:8">
      <c r="H617" s="51"/>
    </row>
    <row r="618" spans="8:8">
      <c r="H618" s="51"/>
    </row>
    <row r="619" spans="8:8">
      <c r="H619" s="51"/>
    </row>
    <row r="620" spans="8:8">
      <c r="H620" s="51"/>
    </row>
    <row r="621" spans="8:8">
      <c r="H621" s="51"/>
    </row>
    <row r="622" spans="8:8">
      <c r="H622" s="51"/>
    </row>
    <row r="623" spans="8:8">
      <c r="H623" s="51"/>
    </row>
    <row r="624" spans="8:8">
      <c r="H624" s="51"/>
    </row>
    <row r="625" spans="8:8">
      <c r="H625" s="51"/>
    </row>
    <row r="626" spans="8:8">
      <c r="H626" s="51"/>
    </row>
    <row r="627" spans="8:8">
      <c r="H627" s="51"/>
    </row>
    <row r="628" spans="8:8">
      <c r="H628" s="51"/>
    </row>
    <row r="629" spans="8:8">
      <c r="H629" s="51"/>
    </row>
    <row r="630" spans="8:8">
      <c r="H630" s="51"/>
    </row>
    <row r="631" spans="8:8">
      <c r="H631" s="51"/>
    </row>
    <row r="632" spans="8:8">
      <c r="H632" s="51"/>
    </row>
    <row r="633" spans="8:8">
      <c r="H633" s="51"/>
    </row>
    <row r="634" spans="8:8">
      <c r="H634" s="51"/>
    </row>
    <row r="635" spans="8:8">
      <c r="H635" s="51"/>
    </row>
    <row r="636" spans="8:8">
      <c r="H636" s="51"/>
    </row>
    <row r="637" spans="8:8">
      <c r="H637" s="51"/>
    </row>
    <row r="638" spans="8:8">
      <c r="H638" s="51"/>
    </row>
    <row r="639" spans="8:8">
      <c r="H639" s="51"/>
    </row>
    <row r="640" spans="8:8">
      <c r="H640" s="51"/>
    </row>
    <row r="641" spans="8:8">
      <c r="H641" s="51"/>
    </row>
    <row r="642" spans="8:8">
      <c r="H642" s="51"/>
    </row>
    <row r="643" spans="8:8">
      <c r="H643" s="51"/>
    </row>
    <row r="644" spans="8:8">
      <c r="H644" s="51"/>
    </row>
    <row r="645" spans="8:8">
      <c r="H645" s="51"/>
    </row>
    <row r="646" spans="8:8">
      <c r="H646" s="51"/>
    </row>
    <row r="647" spans="8:8">
      <c r="H647" s="51"/>
    </row>
    <row r="648" spans="8:8">
      <c r="H648" s="51"/>
    </row>
    <row r="649" spans="8:8">
      <c r="H649" s="51"/>
    </row>
    <row r="650" spans="8:8">
      <c r="H650" s="51"/>
    </row>
    <row r="651" spans="8:8">
      <c r="H651" s="51"/>
    </row>
    <row r="652" spans="8:8">
      <c r="H652" s="51"/>
    </row>
    <row r="653" spans="8:8">
      <c r="H653" s="51"/>
    </row>
    <row r="654" spans="8:8">
      <c r="H654" s="51"/>
    </row>
    <row r="655" spans="8:8">
      <c r="H655" s="51"/>
    </row>
    <row r="656" spans="8:8">
      <c r="H656" s="51"/>
    </row>
    <row r="657" spans="8:8">
      <c r="H657" s="51"/>
    </row>
    <row r="658" spans="8:8">
      <c r="H658" s="51"/>
    </row>
    <row r="659" spans="8:8">
      <c r="H659" s="51"/>
    </row>
    <row r="660" spans="8:8">
      <c r="H660" s="51"/>
    </row>
    <row r="661" spans="8:8">
      <c r="H661" s="51"/>
    </row>
    <row r="662" spans="8:8">
      <c r="H662" s="51"/>
    </row>
    <row r="663" spans="8:8">
      <c r="H663" s="51"/>
    </row>
    <row r="664" spans="8:8">
      <c r="H664" s="51"/>
    </row>
    <row r="665" spans="8:8">
      <c r="H665" s="51"/>
    </row>
    <row r="666" spans="8:8">
      <c r="H666" s="51"/>
    </row>
    <row r="667" spans="8:8">
      <c r="H667" s="51"/>
    </row>
    <row r="668" spans="8:8">
      <c r="H668" s="51"/>
    </row>
    <row r="669" spans="8:8">
      <c r="H669" s="51"/>
    </row>
    <row r="670" spans="8:8">
      <c r="H670" s="51"/>
    </row>
    <row r="671" spans="8:8">
      <c r="H671" s="51"/>
    </row>
    <row r="672" spans="8:8">
      <c r="H672" s="51"/>
    </row>
    <row r="673" spans="8:8">
      <c r="H673" s="51"/>
    </row>
    <row r="674" spans="8:8">
      <c r="H674" s="51"/>
    </row>
    <row r="675" spans="8:8">
      <c r="H675" s="51"/>
    </row>
    <row r="676" spans="8:8">
      <c r="H676" s="51"/>
    </row>
    <row r="677" spans="8:8">
      <c r="H677" s="51"/>
    </row>
    <row r="678" spans="8:8">
      <c r="H678" s="51"/>
    </row>
    <row r="679" spans="8:8">
      <c r="H679" s="51"/>
    </row>
    <row r="680" spans="8:8">
      <c r="H680" s="51"/>
    </row>
    <row r="681" spans="8:8">
      <c r="H681" s="51"/>
    </row>
    <row r="682" spans="8:8">
      <c r="H682" s="51"/>
    </row>
    <row r="683" spans="8:8">
      <c r="H683" s="51"/>
    </row>
    <row r="684" spans="8:8">
      <c r="H684" s="51"/>
    </row>
    <row r="685" spans="8:8">
      <c r="H685" s="51"/>
    </row>
    <row r="686" spans="8:8">
      <c r="H686" s="51"/>
    </row>
    <row r="687" spans="8:8">
      <c r="H687" s="51"/>
    </row>
    <row r="688" spans="8:8">
      <c r="H688" s="51"/>
    </row>
    <row r="689" spans="8:8">
      <c r="H689" s="51"/>
    </row>
    <row r="690" spans="8:8">
      <c r="H690" s="51"/>
    </row>
    <row r="691" spans="8:8">
      <c r="H691" s="51"/>
    </row>
    <row r="692" spans="8:8">
      <c r="H692" s="51"/>
    </row>
    <row r="693" spans="8:8">
      <c r="H693" s="51"/>
    </row>
    <row r="694" spans="8:8">
      <c r="H694" s="51"/>
    </row>
    <row r="695" spans="8:8">
      <c r="H695" s="51"/>
    </row>
    <row r="696" spans="8:8">
      <c r="H696" s="51"/>
    </row>
    <row r="697" spans="8:8">
      <c r="H697" s="51"/>
    </row>
    <row r="698" spans="8:8">
      <c r="H698" s="51"/>
    </row>
    <row r="699" spans="8:8">
      <c r="H699" s="51"/>
    </row>
    <row r="700" spans="8:8">
      <c r="H700" s="51"/>
    </row>
    <row r="701" spans="8:8">
      <c r="H701" s="51"/>
    </row>
    <row r="813" spans="1:10">
      <c r="A813" t="s">
        <v>18</v>
      </c>
      <c r="I813"/>
      <c r="J813"/>
    </row>
  </sheetData>
  <autoFilter ref="P22:R51"/>
  <phoneticPr fontId="2" type="noConversion"/>
  <conditionalFormatting sqref="H247:H571">
    <cfRule type="expression" dxfId="47" priority="17" stopIfTrue="1">
      <formula>AND(H247&gt;0,H248&gt;0)</formula>
    </cfRule>
    <cfRule type="expression" dxfId="46"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45" priority="25" stopIfTrue="1">
      <formula>AND(H247&gt;0,#REF!&gt;0)</formula>
    </cfRule>
    <cfRule type="expression" dxfId="44" priority="26" stopIfTrue="1">
      <formula>AND(H247&gt;0,#REF!="")</formula>
    </cfRule>
  </conditionalFormatting>
  <conditionalFormatting sqref="H247:H331">
    <cfRule type="expression" dxfId="43" priority="15" stopIfTrue="1">
      <formula>AND(H247&gt;0,H248&gt;0)</formula>
    </cfRule>
    <cfRule type="expression" dxfId="42" priority="16" stopIfTrue="1">
      <formula>AND(H247&gt;0,H248="")</formula>
    </cfRule>
  </conditionalFormatting>
  <conditionalFormatting sqref="H247:H331">
    <cfRule type="expression" dxfId="41" priority="13" stopIfTrue="1">
      <formula>AND(H247&gt;0,H248&gt;0)</formula>
    </cfRule>
    <cfRule type="expression" dxfId="40" priority="14" stopIfTrue="1">
      <formula>AND(H247&gt;0,H248="")</formula>
    </cfRule>
  </conditionalFormatting>
  <conditionalFormatting sqref="H247:H701">
    <cfRule type="expression" dxfId="39" priority="5" stopIfTrue="1">
      <formula>AND(H247&gt;0,H248&gt;0)</formula>
    </cfRule>
    <cfRule type="expression" dxfId="38" priority="6" stopIfTrue="1">
      <formula>AND(H247&gt;0,H248="")</formula>
    </cfRule>
  </conditionalFormatting>
  <conditionalFormatting sqref="H5:H273">
    <cfRule type="expression" dxfId="37" priority="1" stopIfTrue="1">
      <formula>AND(H5&gt;0,H6&gt;0)</formula>
    </cfRule>
    <cfRule type="expression" dxfId="36"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opLeftCell="A10" workbookViewId="0">
      <selection activeCell="D4" sqref="D4"/>
    </sheetView>
  </sheetViews>
  <sheetFormatPr defaultRowHeight="14.25"/>
  <cols>
    <col min="1" max="1" width="9" style="104"/>
    <col min="2" max="2" width="9.5" style="104" bestFit="1" customWidth="1"/>
    <col min="3" max="3" width="13.875" style="104" bestFit="1" customWidth="1"/>
    <col min="4" max="4" width="9.5" style="104" bestFit="1" customWidth="1"/>
    <col min="5" max="15" width="9" style="104"/>
    <col min="16" max="16" width="10.5" style="104" bestFit="1" customWidth="1"/>
    <col min="17" max="16384" width="9" style="104"/>
  </cols>
  <sheetData>
    <row r="1" spans="1:19" ht="15.75">
      <c r="A1" s="103"/>
      <c r="B1" s="103"/>
      <c r="C1" s="103"/>
      <c r="D1" s="103"/>
      <c r="E1" s="103"/>
      <c r="F1" s="103"/>
      <c r="G1" s="103"/>
      <c r="H1" s="103"/>
      <c r="I1" s="103"/>
      <c r="J1" s="103"/>
      <c r="K1" s="103"/>
      <c r="L1" s="103"/>
      <c r="M1" s="103"/>
      <c r="N1" s="103"/>
      <c r="O1" s="103"/>
      <c r="P1" s="103"/>
      <c r="Q1" s="103"/>
    </row>
    <row r="2" spans="1:19" ht="15.75">
      <c r="A2" s="103"/>
      <c r="B2" s="103"/>
      <c r="C2" s="103"/>
      <c r="D2" s="103"/>
      <c r="E2" s="103"/>
      <c r="F2" s="103"/>
      <c r="G2" s="103"/>
      <c r="H2" s="103"/>
      <c r="I2" s="103"/>
      <c r="J2" s="103"/>
      <c r="K2" s="103"/>
      <c r="L2" s="103"/>
      <c r="M2" s="103"/>
      <c r="N2" s="103"/>
      <c r="O2" s="103"/>
      <c r="P2" s="103"/>
      <c r="Q2" s="103"/>
    </row>
    <row r="3" spans="1:19" ht="15.75">
      <c r="A3" s="103"/>
      <c r="B3" s="103"/>
      <c r="C3" s="103"/>
      <c r="D3" s="103"/>
      <c r="E3" s="103"/>
      <c r="F3" s="103"/>
      <c r="G3" s="103"/>
      <c r="H3" s="103"/>
      <c r="I3" s="103"/>
      <c r="J3" s="103"/>
      <c r="K3" s="103"/>
      <c r="L3" s="103"/>
      <c r="M3" s="103"/>
      <c r="N3" s="103"/>
      <c r="O3" s="103"/>
      <c r="P3" s="103"/>
      <c r="Q3" s="103"/>
    </row>
    <row r="4" spans="1:19" ht="15.75">
      <c r="A4" s="105" t="s">
        <v>50</v>
      </c>
      <c r="B4" s="106">
        <f>市场及表现!Q18</f>
        <v>41939</v>
      </c>
      <c r="C4" s="107" t="s">
        <v>51</v>
      </c>
      <c r="D4" s="106">
        <f>市场及表现!Q19</f>
        <v>41943</v>
      </c>
      <c r="E4" s="103"/>
      <c r="F4" s="103"/>
      <c r="G4" s="103"/>
      <c r="H4" s="103"/>
      <c r="I4" s="103"/>
      <c r="J4" s="103"/>
      <c r="K4" s="103"/>
      <c r="L4" s="103"/>
      <c r="M4" s="103"/>
      <c r="N4" s="103"/>
      <c r="O4" s="103"/>
      <c r="P4" s="103"/>
      <c r="Q4" s="103"/>
    </row>
    <row r="5" spans="1:19" ht="15.75" customHeight="1">
      <c r="A5" s="187" t="s">
        <v>303</v>
      </c>
      <c r="B5" s="187"/>
      <c r="C5" s="187"/>
      <c r="D5" s="187"/>
      <c r="E5" s="187"/>
      <c r="F5" s="187"/>
      <c r="G5" s="187"/>
      <c r="H5" s="187"/>
      <c r="I5" s="187"/>
      <c r="J5" s="187"/>
      <c r="K5" s="187"/>
      <c r="L5" s="187"/>
      <c r="M5" s="187"/>
      <c r="N5" s="187"/>
      <c r="O5" s="187"/>
      <c r="P5" s="108"/>
      <c r="Q5" s="103"/>
    </row>
    <row r="6" spans="1:19" ht="16.5" customHeight="1" thickBot="1">
      <c r="A6" s="188"/>
      <c r="B6" s="188"/>
      <c r="C6" s="188"/>
      <c r="D6" s="188"/>
      <c r="E6" s="188"/>
      <c r="F6" s="188"/>
      <c r="G6" s="188"/>
      <c r="H6" s="188"/>
      <c r="I6" s="188"/>
      <c r="J6" s="188"/>
      <c r="K6" s="188"/>
      <c r="L6" s="188"/>
      <c r="M6" s="188"/>
      <c r="N6" s="188"/>
      <c r="O6" s="188"/>
      <c r="P6" s="108"/>
      <c r="Q6" s="103"/>
    </row>
    <row r="7" spans="1:19" ht="14.25" customHeight="1">
      <c r="A7" s="189" t="s">
        <v>304</v>
      </c>
      <c r="B7" s="191" t="s">
        <v>305</v>
      </c>
      <c r="C7" s="191" t="s">
        <v>306</v>
      </c>
      <c r="D7" s="191" t="s">
        <v>307</v>
      </c>
      <c r="E7" s="191" t="s">
        <v>308</v>
      </c>
      <c r="F7" s="193" t="s">
        <v>309</v>
      </c>
      <c r="G7" s="194"/>
      <c r="H7" s="194"/>
      <c r="I7" s="195"/>
      <c r="J7" s="193" t="s">
        <v>310</v>
      </c>
      <c r="K7" s="194"/>
      <c r="L7" s="194"/>
      <c r="M7" s="194"/>
      <c r="N7" s="195"/>
      <c r="O7" s="109" t="s">
        <v>311</v>
      </c>
      <c r="P7" s="108"/>
      <c r="Q7" s="103"/>
    </row>
    <row r="8" spans="1:19" ht="16.5" thickBot="1">
      <c r="A8" s="190"/>
      <c r="B8" s="192"/>
      <c r="C8" s="192"/>
      <c r="D8" s="192"/>
      <c r="E8" s="192"/>
      <c r="F8" s="110" t="s">
        <v>312</v>
      </c>
      <c r="G8" s="110" t="s">
        <v>313</v>
      </c>
      <c r="H8" s="110" t="s">
        <v>314</v>
      </c>
      <c r="I8" s="110" t="s">
        <v>315</v>
      </c>
      <c r="J8" s="111" t="s">
        <v>312</v>
      </c>
      <c r="K8" s="110" t="s">
        <v>316</v>
      </c>
      <c r="L8" s="110" t="s">
        <v>326</v>
      </c>
      <c r="M8" s="110" t="s">
        <v>314</v>
      </c>
      <c r="N8" s="112" t="s">
        <v>315</v>
      </c>
      <c r="O8" s="110" t="s">
        <v>312</v>
      </c>
      <c r="P8" s="108"/>
      <c r="Q8" s="103"/>
    </row>
    <row r="9" spans="1:19" ht="15.75">
      <c r="A9" s="113" t="s">
        <v>121</v>
      </c>
      <c r="B9" s="114" t="str">
        <f>[7]!HKS_INFO_NAME(A9)</f>
        <v>隆平高科</v>
      </c>
      <c r="C9" s="114" t="str">
        <f>[7]!s_info_industry(A9,3,3)</f>
        <v>种子</v>
      </c>
      <c r="D9" s="114">
        <f>[7]!S_DQ_CLOSE(A9,$D$4,1)</f>
        <v>17.760000000000002</v>
      </c>
      <c r="E9" s="115">
        <f>[7]!s_pq_pctchange(A9,$B$4,$D$4)</f>
        <v>5.6338028169022891E-2</v>
      </c>
      <c r="F9" s="116">
        <f>[7]!s_fa_eps_basic(A9,"2011-12-31")</f>
        <v>0.48099999999999998</v>
      </c>
      <c r="G9" s="116">
        <f>[7]!s_fa_eps_diluted(A9,"2012-12-31")</f>
        <v>0.41</v>
      </c>
      <c r="H9" s="116">
        <f>[7]!s_est_eps($A9,2013,$D$4)</f>
        <v>0</v>
      </c>
      <c r="I9" s="116">
        <f>[7]!s_est_eps($A9,2014,$D$4)</f>
        <v>0.35839998722076416</v>
      </c>
      <c r="J9" s="117">
        <f>[7]!S_VAL_PE(A9,"2011-12-31",1)</f>
        <v>53.640171051025391</v>
      </c>
      <c r="K9" s="116">
        <f>[7]!S_VAL_PE_TTM($A9,$D$4)</f>
        <v>72.327934265136719</v>
      </c>
      <c r="L9" s="116">
        <f>D9/G9</f>
        <v>43.31707317073171</v>
      </c>
      <c r="M9" s="116">
        <f>[7]!S_VAL_ESTPE_NEW($A9,2013)</f>
        <v>0</v>
      </c>
      <c r="N9" s="118">
        <f>[7]!S_VAL_ESTPE_NEW($A9,2014)</f>
        <v>46.986610412597656</v>
      </c>
      <c r="O9" s="119">
        <f>[7]!S_VAL_PB(A9,$D$4,1)</f>
        <v>11.196072578430176</v>
      </c>
      <c r="P9" s="108"/>
      <c r="Q9" s="103"/>
      <c r="S9" s="120">
        <f>[7]!S_VAL_PE_TTM($A9,$D$4-7)</f>
        <v>82.97412109375</v>
      </c>
    </row>
    <row r="10" spans="1:19" ht="15.75">
      <c r="A10" s="113" t="s">
        <v>122</v>
      </c>
      <c r="B10" s="114" t="str">
        <f>[7]!HKS_INFO_NAME(A10)</f>
        <v>登海种业</v>
      </c>
      <c r="C10" s="114" t="str">
        <f>[7]!s_info_industry(A10,3,3)</f>
        <v>种子</v>
      </c>
      <c r="D10" s="114">
        <f>[7]!S_DQ_CLOSE(A10,$D$4,1)</f>
        <v>33.299999999999997</v>
      </c>
      <c r="E10" s="115">
        <f>[7]!s_pq_pctchange(A10,$B$4,$D$4)</f>
        <v>0.30120481927708997</v>
      </c>
      <c r="F10" s="116">
        <f>[7]!s_fa_eps_basic(A10,"2011-12-31")</f>
        <v>0.65969999999999995</v>
      </c>
      <c r="G10" s="116">
        <f>[7]!s_fa_eps_diluted(A10,"2012-12-31")</f>
        <v>0.73229999999999995</v>
      </c>
      <c r="H10" s="116">
        <f>[7]!s_est_eps($A10,2013,$D$4)</f>
        <v>0</v>
      </c>
      <c r="I10" s="116">
        <f>[7]!s_est_eps($A10,2014,$D$4)</f>
        <v>1.0995999574661255</v>
      </c>
      <c r="J10" s="117">
        <f>[7]!S_VAL_PE(A10,"2011-12-31",1)</f>
        <v>43.382118225097656</v>
      </c>
      <c r="K10" s="116">
        <f>[7]!S_VAL_PE_TTM($A10,$D$4)</f>
        <v>32.270919799804687</v>
      </c>
      <c r="L10" s="116">
        <f t="shared" ref="L10:L26" si="0">D10/G10</f>
        <v>45.473166734944691</v>
      </c>
      <c r="M10" s="116">
        <f>[7]!S_VAL_ESTPE_NEW($A10,2013)</f>
        <v>0</v>
      </c>
      <c r="N10" s="118">
        <f>[7]!S_VAL_ESTPE_NEW($A10,2014)</f>
        <v>31.014730453491211</v>
      </c>
      <c r="O10" s="119">
        <f>[7]!S_VAL_PB(A10,$D$4,1)</f>
        <v>7.0809159278869629</v>
      </c>
      <c r="P10" s="108"/>
      <c r="Q10" s="108"/>
      <c r="S10" s="120">
        <f>[7]!S_VAL_PE_TTM($A10,$D$4-7)</f>
        <v>33.615497589111328</v>
      </c>
    </row>
    <row r="11" spans="1:19" ht="15.75">
      <c r="A11" s="113" t="s">
        <v>125</v>
      </c>
      <c r="B11" s="114" t="str">
        <f>[7]!HKS_INFO_NAME(A11)</f>
        <v>亚盛集团</v>
      </c>
      <c r="C11" s="114" t="str">
        <f>[7]!s_info_industry(A11,3,3)</f>
        <v>种子</v>
      </c>
      <c r="D11" s="114">
        <f>[7]!S_DQ_CLOSE(A11,$D$4,1)</f>
        <v>7.8</v>
      </c>
      <c r="E11" s="115">
        <f>[7]!s_pq_pctchange(A11,$B$4,$D$4)</f>
        <v>-0.38314176245211051</v>
      </c>
      <c r="F11" s="116">
        <f>[7]!s_fa_eps_basic(A11,"2011-12-31")</f>
        <v>6.3700000000000007E-2</v>
      </c>
      <c r="G11" s="116">
        <f>[7]!s_fa_eps_diluted(A11,"2012-12-31")</f>
        <v>0.24129999999999999</v>
      </c>
      <c r="H11" s="116">
        <f>[7]!s_est_eps($A11,2013,$D$4)</f>
        <v>0</v>
      </c>
      <c r="I11" s="116">
        <f>[7]!s_est_eps($A11,2014,$D$4)</f>
        <v>0.1785999983549118</v>
      </c>
      <c r="J11" s="117">
        <f>[7]!S_VAL_PE(A11,"2011-12-31",1)</f>
        <v>76.880401611328125</v>
      </c>
      <c r="K11" s="116">
        <f>[7]!S_VAL_PE_TTM($A11,$D$4)</f>
        <v>47.207046508789063</v>
      </c>
      <c r="L11" s="116">
        <f t="shared" si="0"/>
        <v>32.324906755076668</v>
      </c>
      <c r="M11" s="116">
        <f>[7]!S_VAL_ESTPE_NEW($A11,2013)</f>
        <v>0</v>
      </c>
      <c r="N11" s="118">
        <f>[7]!S_VAL_ESTPE_NEW($A11,2014)</f>
        <v>44.456886291503906</v>
      </c>
      <c r="O11" s="119">
        <f>[7]!S_VAL_PB(A11,$D$4,1)</f>
        <v>3.2555413246154785</v>
      </c>
      <c r="P11" s="108"/>
      <c r="Q11" s="108"/>
      <c r="S11" s="120">
        <f>[7]!S_VAL_PE_TTM($A11,$D$4-7)</f>
        <v>41.893581390380859</v>
      </c>
    </row>
    <row r="12" spans="1:19" ht="15.75">
      <c r="A12" s="113" t="s">
        <v>319</v>
      </c>
      <c r="B12" s="114" t="str">
        <f>[7]!HKS_INFO_NAME(A12)</f>
        <v>中粮屯河</v>
      </c>
      <c r="C12" s="114" t="str">
        <f>[7]!s_info_industry(A12,3,3)</f>
        <v>果蔬饮料</v>
      </c>
      <c r="D12" s="114">
        <f>[7]!S_DQ_CLOSE(A12,$D$4,1)</f>
        <v>6.46</v>
      </c>
      <c r="E12" s="115">
        <f>[7]!s_pq_pctchange(A12,$B$4,$D$4)</f>
        <v>-1.3740458015267243</v>
      </c>
      <c r="F12" s="116">
        <f>[7]!s_fa_eps_basic(A12,"2011-12-31")</f>
        <v>3.2199999999999999E-2</v>
      </c>
      <c r="G12" s="116">
        <f>[7]!s_fa_eps_diluted(A12,"2012-12-31")</f>
        <v>-0.73250000000000004</v>
      </c>
      <c r="H12" s="116">
        <f>[7]!s_est_eps($A12,2013,$D$4)</f>
        <v>0</v>
      </c>
      <c r="I12" s="116">
        <f>[7]!s_est_eps($A12,2014,$D$4)</f>
        <v>4.7600001096725464E-2</v>
      </c>
      <c r="J12" s="117">
        <f>[7]!S_VAL_PE(A12,"2011-12-31",1)</f>
        <v>186.65885925292969</v>
      </c>
      <c r="K12" s="116">
        <f>[7]!S_VAL_PE_TTM($A12,$D$4)</f>
        <v>-878.0540771484375</v>
      </c>
      <c r="L12" s="116">
        <f t="shared" si="0"/>
        <v>-8.8191126279863479</v>
      </c>
      <c r="M12" s="116">
        <f>[7]!S_VAL_ESTPE_NEW($A12,2013)</f>
        <v>0</v>
      </c>
      <c r="N12" s="118">
        <f>[7]!S_VAL_ESTPE_NEW($A12,2014)</f>
        <v>148.52940368652344</v>
      </c>
      <c r="O12" s="119">
        <f>[7]!S_VAL_PB(A12,$D$4,1)</f>
        <v>2.2021214962005615</v>
      </c>
      <c r="P12" s="108"/>
      <c r="Q12" s="108"/>
      <c r="S12" s="120">
        <f>[7]!S_VAL_PE_TTM($A12,$D$4-7)</f>
        <v>496.36904907226562</v>
      </c>
    </row>
    <row r="13" spans="1:19" ht="15.75">
      <c r="A13" s="113" t="s">
        <v>320</v>
      </c>
      <c r="B13" s="114" t="str">
        <f>[7]!HKS_INFO_NAME(A13)</f>
        <v>安琪酵母</v>
      </c>
      <c r="C13" s="114" t="str">
        <f>[7]!s_info_industry(A13,3,3)</f>
        <v>农产品加工及流通</v>
      </c>
      <c r="D13" s="114">
        <f>[7]!S_DQ_CLOSE(A13,$D$4,1)</f>
        <v>18.41</v>
      </c>
      <c r="E13" s="115">
        <f>[7]!s_pq_pctchange(A13,$B$4,$D$4)</f>
        <v>5.8654399079930863</v>
      </c>
      <c r="F13" s="116">
        <f>[7]!s_fa_eps_basic(A13,"2011-12-31")</f>
        <v>0.95069999999999999</v>
      </c>
      <c r="G13" s="116">
        <f>[7]!s_fa_eps_diluted(A13,"2012-12-31")</f>
        <v>0.73770000000000002</v>
      </c>
      <c r="H13" s="116">
        <f>[7]!s_est_eps($A13,2013,$D$4)</f>
        <v>0</v>
      </c>
      <c r="I13" s="116">
        <f>[7]!s_est_eps($A13,2014,$D$4)</f>
        <v>0.49790000915527344</v>
      </c>
      <c r="J13" s="117">
        <f>[7]!S_VAL_PE(A13,"2011-12-31",1)</f>
        <v>32.486011505126953</v>
      </c>
      <c r="K13" s="116">
        <f>[7]!S_VAL_PE_TTM($A13,$D$4)</f>
        <v>44.253154754638672</v>
      </c>
      <c r="L13" s="116">
        <f t="shared" si="0"/>
        <v>24.955944150738784</v>
      </c>
      <c r="M13" s="116">
        <f>[7]!S_VAL_ESTPE_NEW($A13,2013)</f>
        <v>0</v>
      </c>
      <c r="N13" s="118">
        <f>[7]!S_VAL_ESTPE_NEW($A13,2014)</f>
        <v>36.674030303955078</v>
      </c>
      <c r="O13" s="119">
        <f>[7]!S_VAL_PB(A13,$D$4,1)</f>
        <v>2.2181096076965332</v>
      </c>
      <c r="P13" s="108"/>
      <c r="Q13" s="108"/>
      <c r="S13" s="120">
        <f>[7]!S_VAL_PE_TTM($A13,$D$4-7)</f>
        <v>41.801322937011719</v>
      </c>
    </row>
    <row r="14" spans="1:19" ht="15.75">
      <c r="A14" s="113" t="s">
        <v>193</v>
      </c>
      <c r="B14" s="114" t="str">
        <f>[7]!HKS_INFO_NAME(A14)</f>
        <v>*ST大荒</v>
      </c>
      <c r="C14" s="114" t="str">
        <f>[7]!s_info_industry(A14,3,3)</f>
        <v>农产品加工及流通</v>
      </c>
      <c r="D14" s="114">
        <f>[7]!S_DQ_CLOSE(A14,$D$4,1)</f>
        <v>10.01</v>
      </c>
      <c r="E14" s="115">
        <f>[7]!s_pq_pctchange(A14,$B$4,$D$4)</f>
        <v>2.1428571428571352</v>
      </c>
      <c r="F14" s="116">
        <f>[7]!s_fa_eps_basic(A14,"2011-12-31")</f>
        <v>0.25</v>
      </c>
      <c r="G14" s="116">
        <f>[7]!s_fa_eps_diluted(A14,"2012-12-31")</f>
        <v>-0.11</v>
      </c>
      <c r="H14" s="116">
        <f>[7]!s_est_eps($A14,2013,$D$4)</f>
        <v>0</v>
      </c>
      <c r="I14" s="116">
        <f>[7]!s_est_eps($A14,2014,$D$4)</f>
        <v>0.51090002059936523</v>
      </c>
      <c r="J14" s="117">
        <f>[7]!S_VAL_PE(A14,"2011-12-31",1)</f>
        <v>34.920394897460938</v>
      </c>
      <c r="K14" s="116">
        <f>[7]!S_VAL_PE_TTM($A14,$D$4)</f>
        <v>24.330095291137695</v>
      </c>
      <c r="L14" s="116">
        <f t="shared" si="0"/>
        <v>-91</v>
      </c>
      <c r="M14" s="116">
        <f>[7]!S_VAL_ESTPE_NEW($A14,2013)</f>
        <v>0</v>
      </c>
      <c r="N14" s="118">
        <f>[7]!S_VAL_ESTPE_NEW($A14,2014)</f>
        <v>19.671167373657227</v>
      </c>
      <c r="O14" s="119">
        <f>[7]!S_VAL_PB(A14,$D$4,1)</f>
        <v>3.6430189609527588</v>
      </c>
      <c r="P14" s="108"/>
      <c r="Q14" s="108"/>
      <c r="S14" s="120">
        <f>[7]!S_VAL_PE_TTM($A14,$D$4-7)</f>
        <v>30.694377899169922</v>
      </c>
    </row>
    <row r="15" spans="1:19" ht="15.75">
      <c r="A15" s="113" t="s">
        <v>198</v>
      </c>
      <c r="B15" s="114" t="str">
        <f>[7]!HKS_INFO_NAME(A15)</f>
        <v>海南橡胶</v>
      </c>
      <c r="C15" s="114" t="str">
        <f>[7]!s_info_industry(A15,3,3)</f>
        <v>农产品加工及流通</v>
      </c>
      <c r="D15" s="114">
        <f>[7]!S_DQ_CLOSE(A15,$D$4,1)</f>
        <v>7.94</v>
      </c>
      <c r="E15" s="115">
        <f>[7]!s_pq_pctchange(A15,$B$4,$D$4)</f>
        <v>-0.74999999999998401</v>
      </c>
      <c r="F15" s="116">
        <f>[7]!s_fa_eps_basic(A15,"2011-12-31")</f>
        <v>0.19400000000000001</v>
      </c>
      <c r="G15" s="116">
        <f>[7]!s_fa_eps_diluted(A15,"2012-12-31")</f>
        <v>7.4999999999999997E-2</v>
      </c>
      <c r="H15" s="116">
        <f>[7]!s_est_eps($A15,2013,$D$4)</f>
        <v>0</v>
      </c>
      <c r="I15" s="116">
        <f>[7]!s_est_eps($A15,2014,$D$4)</f>
        <v>0</v>
      </c>
      <c r="J15" s="117">
        <f>[7]!S_VAL_PE(A15,"2011-12-31",1)</f>
        <v>35.125946044921875</v>
      </c>
      <c r="K15" s="116">
        <f>[7]!S_VAL_PE_TTM($A15,$D$4)</f>
        <v>10864.3994140625</v>
      </c>
      <c r="L15" s="116">
        <f t="shared" si="0"/>
        <v>105.86666666666667</v>
      </c>
      <c r="M15" s="116">
        <f>[7]!S_VAL_ESTPE_NEW($A15,2013)</f>
        <v>0</v>
      </c>
      <c r="N15" s="118">
        <f>[7]!S_VAL_ESTPE_NEW($A15,2014)</f>
        <v>0</v>
      </c>
      <c r="O15" s="119">
        <f>[7]!S_VAL_PB(A15,$D$4,1)</f>
        <v>3.4377706050872803</v>
      </c>
      <c r="P15" s="108"/>
      <c r="Q15" s="108"/>
      <c r="S15" s="120">
        <f>[7]!S_VAL_PE_TTM($A15,$D$4-7)</f>
        <v>1570.6031494140625</v>
      </c>
    </row>
    <row r="16" spans="1:19" ht="15.75">
      <c r="A16" s="113" t="s">
        <v>141</v>
      </c>
      <c r="B16" s="114" t="str">
        <f>[7]!HKS_INFO_NAME(A16)</f>
        <v>新希望</v>
      </c>
      <c r="C16" s="114" t="str">
        <f>[7]!s_info_industry(A16,3,3)</f>
        <v>饲料</v>
      </c>
      <c r="D16" s="114">
        <f>[7]!S_DQ_CLOSE(A16,$D$4,1)</f>
        <v>13.7</v>
      </c>
      <c r="E16" s="115">
        <f>[7]!s_pq_pctchange(A16,$B$4,$D$4)</f>
        <v>4.6600458365164243</v>
      </c>
      <c r="F16" s="116">
        <f>[7]!s_fa_eps_basic(A16,"2011-12-31")</f>
        <v>1.52</v>
      </c>
      <c r="G16" s="116">
        <f>[7]!s_fa_eps_diluted(A16,"2012-12-31")</f>
        <v>0.98</v>
      </c>
      <c r="H16" s="116">
        <f>[7]!s_est_eps($A16,2013,$D$4)</f>
        <v>0</v>
      </c>
      <c r="I16" s="116">
        <f>[7]!s_est_eps($A16,2014,$D$4)</f>
        <v>1.1862000226974487</v>
      </c>
      <c r="J16" s="117">
        <f>[7]!S_VAL_PE(A16,"2011-12-31",1)</f>
        <v>11.013245582580566</v>
      </c>
      <c r="K16" s="116">
        <f>[7]!S_VAL_PE_TTM($A16,$D$4)</f>
        <v>13.726318359375</v>
      </c>
      <c r="L16" s="116">
        <f t="shared" si="0"/>
        <v>13.979591836734693</v>
      </c>
      <c r="M16" s="116">
        <f>[7]!S_VAL_ESTPE_NEW($A16,2013)</f>
        <v>0</v>
      </c>
      <c r="N16" s="118">
        <f>[7]!S_VAL_ESTPE_NEW($A16,2014)</f>
        <v>11.085820198059082</v>
      </c>
      <c r="O16" s="119">
        <f>[7]!S_VAL_PB(A16,$D$4,1)</f>
        <v>2.1928048133850098</v>
      </c>
      <c r="P16" s="108"/>
      <c r="Q16" s="108"/>
      <c r="S16" s="120">
        <f>[7]!S_VAL_PE_TTM($A16,$D$4-7)</f>
        <v>13.636343002319336</v>
      </c>
    </row>
    <row r="17" spans="1:19" ht="15.75">
      <c r="A17" s="113" t="s">
        <v>158</v>
      </c>
      <c r="B17" s="114" t="str">
        <f>[7]!HKS_INFO_NAME(A17)</f>
        <v>海大集团</v>
      </c>
      <c r="C17" s="114" t="str">
        <f>[7]!s_info_industry(A17,3,3)</f>
        <v>饲料</v>
      </c>
      <c r="D17" s="114">
        <f>[7]!S_DQ_CLOSE(A17,$D$4,1)</f>
        <v>11.41</v>
      </c>
      <c r="E17" s="115">
        <f>[7]!s_pq_pctchange(A17,$B$4,$D$4)</f>
        <v>3.7272727272727124</v>
      </c>
      <c r="F17" s="116">
        <f>[7]!s_fa_eps_basic(A17,"2011-12-31")</f>
        <v>0.59</v>
      </c>
      <c r="G17" s="116">
        <f>[7]!s_fa_eps_diluted(A17,"2012-12-31")</f>
        <v>0.59</v>
      </c>
      <c r="H17" s="116">
        <f>[7]!s_est_eps($A17,2013,$D$4)</f>
        <v>0</v>
      </c>
      <c r="I17" s="116">
        <f>[7]!s_est_eps($A17,2014,$D$4)</f>
        <v>0.50370001792907715</v>
      </c>
      <c r="J17" s="117">
        <f>[7]!S_VAL_PE(A17,"2011-12-31",1)</f>
        <v>30.126522064208984</v>
      </c>
      <c r="K17" s="116">
        <f>[7]!S_VAL_PE_TTM($A17,$D$4)</f>
        <v>23.132656097412109</v>
      </c>
      <c r="L17" s="116">
        <f t="shared" si="0"/>
        <v>19.33898305084746</v>
      </c>
      <c r="M17" s="116">
        <f>[7]!S_VAL_ESTPE_NEW($A17,2013)</f>
        <v>0</v>
      </c>
      <c r="N17" s="118">
        <f>[7]!S_VAL_ESTPE_NEW($A17,2014)</f>
        <v>22.612665176391602</v>
      </c>
      <c r="O17" s="119">
        <f>[7]!S_VAL_PB(A17,$D$4,1)</f>
        <v>3.0838387012481689</v>
      </c>
      <c r="P17" s="108"/>
      <c r="Q17" s="108"/>
      <c r="S17" s="120">
        <f>[7]!S_VAL_PE_TTM($A17,$D$4-7)</f>
        <v>28.939155578613281</v>
      </c>
    </row>
    <row r="18" spans="1:19" ht="15.75">
      <c r="A18" s="113" t="s">
        <v>161</v>
      </c>
      <c r="B18" s="114" t="str">
        <f>[7]!HKS_INFO_NAME(A18)</f>
        <v>大北农</v>
      </c>
      <c r="C18" s="114" t="str">
        <f>[7]!s_info_industry(A18,3,3)</f>
        <v>饲料</v>
      </c>
      <c r="D18" s="114">
        <f>[7]!S_DQ_CLOSE(A18,$D$4,1)</f>
        <v>13.03</v>
      </c>
      <c r="E18" s="115">
        <f>[7]!s_pq_pctchange(A18,$B$4,$D$4)</f>
        <v>0.5401234567901092</v>
      </c>
      <c r="F18" s="116">
        <f>[7]!s_fa_eps_basic(A18,"2011-12-31")</f>
        <v>1.26</v>
      </c>
      <c r="G18" s="116">
        <f>[7]!s_fa_eps_diluted(A18,"2012-12-31")</f>
        <v>0.84</v>
      </c>
      <c r="H18" s="116">
        <f>[7]!s_est_eps($A18,2013,$D$4)</f>
        <v>0</v>
      </c>
      <c r="I18" s="116">
        <f>[7]!s_est_eps($A18,2014,$D$4)</f>
        <v>0.54439997673034668</v>
      </c>
      <c r="J18" s="117">
        <f>[7]!S_VAL_PE(A18,"2011-12-31",1)</f>
        <v>25.857393264770508</v>
      </c>
      <c r="K18" s="116">
        <f>[7]!S_VAL_PE_TTM($A18,$D$4)</f>
        <v>28.080556869506836</v>
      </c>
      <c r="L18" s="116">
        <f t="shared" si="0"/>
        <v>15.511904761904761</v>
      </c>
      <c r="M18" s="116">
        <f>[7]!S_VAL_ESTPE_NEW($A18,2013)</f>
        <v>0</v>
      </c>
      <c r="N18" s="118">
        <f>[7]!S_VAL_ESTPE_NEW($A18,2014)</f>
        <v>23.36517333984375</v>
      </c>
      <c r="O18" s="119">
        <f>[7]!S_VAL_PB(A18,$D$4,1)</f>
        <v>4.2450284957885742</v>
      </c>
      <c r="P18" s="108"/>
      <c r="Q18" s="108"/>
      <c r="S18" s="120">
        <f>[7]!S_VAL_PE_TTM($A18,$D$4-7)</f>
        <v>28.957145690917969</v>
      </c>
    </row>
    <row r="19" spans="1:19" ht="15.75">
      <c r="A19" s="113" t="s">
        <v>153</v>
      </c>
      <c r="B19" s="114" t="str">
        <f>[7]!HKS_INFO_NAME(A19)</f>
        <v>*ST民和</v>
      </c>
      <c r="C19" s="114" t="str">
        <f>[7]!s_info_industry(A19,3,3)</f>
        <v>畜牧养殖</v>
      </c>
      <c r="D19" s="114">
        <f>[7]!S_DQ_CLOSE(A19,$D$4,1)</f>
        <v>9.56</v>
      </c>
      <c r="E19" s="115">
        <f>[7]!s_pq_pctchange(A19,$B$4,$D$4)</f>
        <v>4.824561403508798</v>
      </c>
      <c r="F19" s="116">
        <f>[7]!s_fa_eps_basic(A19,"2011-12-31")</f>
        <v>1.68</v>
      </c>
      <c r="G19" s="116">
        <f>[7]!s_fa_eps_diluted(A19,"2012-12-31")</f>
        <v>-0.27</v>
      </c>
      <c r="H19" s="116">
        <f>[7]!s_est_eps($A19,2013,$D$4)</f>
        <v>0</v>
      </c>
      <c r="I19" s="116">
        <f>[7]!s_est_eps($A19,2014,$D$4)</f>
        <v>0.24560000002384186</v>
      </c>
      <c r="J19" s="117">
        <f>[7]!S_VAL_PE(A19,"2011-12-31",1)</f>
        <v>21.701654434204102</v>
      </c>
      <c r="K19" s="116">
        <f>[7]!S_VAL_PE_TTM($A19,$D$4)</f>
        <v>-53.598354339599609</v>
      </c>
      <c r="L19" s="116">
        <f t="shared" si="0"/>
        <v>-35.407407407407405</v>
      </c>
      <c r="M19" s="116">
        <f>[7]!S_VAL_ESTPE_NEW($A19,2013)</f>
        <v>0</v>
      </c>
      <c r="N19" s="118">
        <f>[7]!S_VAL_ESTPE_NEW($A19,2014)</f>
        <v>38.802932739257813</v>
      </c>
      <c r="O19" s="119">
        <f>[7]!S_VAL_PB(A19,$D$4,1)</f>
        <v>2.5568561553955078</v>
      </c>
      <c r="P19" s="108"/>
      <c r="Q19" s="108"/>
      <c r="S19" s="120">
        <f>[7]!S_VAL_PE_TTM($A19,$D$4-7)</f>
        <v>-17.711025238037109</v>
      </c>
    </row>
    <row r="20" spans="1:19" ht="15.75">
      <c r="A20" s="113" t="s">
        <v>157</v>
      </c>
      <c r="B20" s="114" t="str">
        <f>[7]!HKS_INFO_NAME(A20)</f>
        <v>圣农发展</v>
      </c>
      <c r="C20" s="114" t="str">
        <f>[7]!s_info_industry(A20,3,3)</f>
        <v>畜牧养殖</v>
      </c>
      <c r="D20" s="114">
        <f>[7]!S_DQ_CLOSE(A20,$D$4,1)</f>
        <v>14.62</v>
      </c>
      <c r="E20" s="115">
        <f>[7]!s_pq_pctchange(A20,$B$4,$D$4)</f>
        <v>4.2052744119743357</v>
      </c>
      <c r="F20" s="116">
        <f>[7]!s_fa_eps_basic(A20,"2011-12-31")</f>
        <v>0.54</v>
      </c>
      <c r="G20" s="116">
        <f>[7]!s_fa_eps_diluted(A20,"2012-12-31")</f>
        <v>2.8999999999999998E-3</v>
      </c>
      <c r="H20" s="116">
        <f>[7]!s_est_eps($A20,2013,$D$4)</f>
        <v>0</v>
      </c>
      <c r="I20" s="116">
        <f>[7]!s_est_eps($A20,2014,$D$4)</f>
        <v>0.25060001015663147</v>
      </c>
      <c r="J20" s="117">
        <f>[7]!S_VAL_PE(A20,"2011-12-31",1)</f>
        <v>28.836605072021484</v>
      </c>
      <c r="K20" s="116">
        <f>[7]!S_VAL_PE_TTM($A20,$D$4)</f>
        <v>106.84352874755859</v>
      </c>
      <c r="L20" s="116">
        <f t="shared" si="0"/>
        <v>5041.3793103448279</v>
      </c>
      <c r="M20" s="116">
        <f>[7]!S_VAL_ESTPE_NEW($A20,2013)</f>
        <v>0</v>
      </c>
      <c r="N20" s="118">
        <f>[7]!S_VAL_ESTPE_NEW($A20,2014)</f>
        <v>56.424579620361328</v>
      </c>
      <c r="O20" s="119">
        <f>[7]!S_VAL_PB(A20,$D$4,1)</f>
        <v>4.2906508445739746</v>
      </c>
      <c r="P20" s="108"/>
      <c r="Q20" s="108"/>
      <c r="S20" s="120">
        <f>[7]!S_VAL_PE_TTM($A20,$D$4-7)</f>
        <v>223.95436096191406</v>
      </c>
    </row>
    <row r="21" spans="1:19" ht="15.75">
      <c r="A21" s="113" t="s">
        <v>163</v>
      </c>
      <c r="B21" s="114" t="str">
        <f>[7]!HKS_INFO_NAME(A21)</f>
        <v>益生股份</v>
      </c>
      <c r="C21" s="114" t="str">
        <f>[7]!s_info_industry(A21,3,3)</f>
        <v>畜牧养殖</v>
      </c>
      <c r="D21" s="114">
        <f>[7]!S_DQ_CLOSE(A21,$D$4,1)</f>
        <v>13.3</v>
      </c>
      <c r="E21" s="115">
        <f>[7]!s_pq_pctchange(A21,$B$4,$D$4)</f>
        <v>0</v>
      </c>
      <c r="F21" s="116">
        <f>[7]!s_fa_eps_basic(A21,"2011-12-31")</f>
        <v>1.67</v>
      </c>
      <c r="G21" s="116">
        <f>[7]!s_fa_eps_diluted(A21,"2012-12-31")</f>
        <v>0.04</v>
      </c>
      <c r="H21" s="116">
        <f>[7]!s_est_eps($A21,2013,$D$4)</f>
        <v>0</v>
      </c>
      <c r="I21" s="116">
        <f>[7]!s_est_eps($A21,2014,$D$4)</f>
        <v>8.919999748468399E-2</v>
      </c>
      <c r="J21" s="117">
        <f>[7]!S_VAL_PE(A21,"2011-12-31",1)</f>
        <v>14.420249938964844</v>
      </c>
      <c r="K21" s="116">
        <f>[7]!S_VAL_PE_TTM($A21,$D$4)</f>
        <v>-22.500726699829102</v>
      </c>
      <c r="L21" s="116">
        <f t="shared" si="0"/>
        <v>332.5</v>
      </c>
      <c r="M21" s="116">
        <f>[7]!S_VAL_ESTPE_NEW($A21,2013)</f>
        <v>0</v>
      </c>
      <c r="N21" s="118">
        <f>[7]!S_VAL_ESTPE_NEW($A21,2014)</f>
        <v>149.1031494140625</v>
      </c>
      <c r="O21" s="119">
        <f>[7]!S_VAL_PB(A21,$D$4,1)</f>
        <v>5.6408581733703613</v>
      </c>
      <c r="P21" s="108"/>
      <c r="Q21" s="108"/>
      <c r="S21" s="120">
        <f>[7]!S_VAL_PE_TTM($A21,$D$4-7)</f>
        <v>-14.543586730957031</v>
      </c>
    </row>
    <row r="22" spans="1:19" ht="15.75">
      <c r="A22" s="113" t="s">
        <v>164</v>
      </c>
      <c r="B22" s="114" t="str">
        <f>[7]!HKS_INFO_NAME(A22)</f>
        <v>雏鹰农牧</v>
      </c>
      <c r="C22" s="114" t="str">
        <f>[7]!s_info_industry(A22,3,3)</f>
        <v>畜牧养殖</v>
      </c>
      <c r="D22" s="114">
        <f>[7]!S_DQ_CLOSE(A22,$D$4,1)</f>
        <v>10.9</v>
      </c>
      <c r="E22" s="115">
        <f>[7]!s_pq_pctchange(A22,$B$4,$D$4)</f>
        <v>0</v>
      </c>
      <c r="F22" s="116">
        <f>[7]!s_fa_eps_basic(A22,"2011-12-31")</f>
        <v>1.6053999999999999</v>
      </c>
      <c r="G22" s="116">
        <f>[7]!s_fa_eps_diluted(A22,"2012-12-31")</f>
        <v>0</v>
      </c>
      <c r="H22" s="116">
        <f>[7]!s_est_eps($A22,2013,$D$4)</f>
        <v>0</v>
      </c>
      <c r="I22" s="116">
        <f>[7]!s_est_eps($A22,2014,$D$4)</f>
        <v>6.3000001013278961E-2</v>
      </c>
      <c r="J22" s="117">
        <f>[7]!S_VAL_PE(A22,"2011-12-31",1)</f>
        <v>14.339319229125977</v>
      </c>
      <c r="K22" s="116">
        <f>[7]!S_VAL_PE_TTM($A22,$D$4)</f>
        <v>-152.45811462402344</v>
      </c>
      <c r="L22" s="116" t="e">
        <f t="shared" si="0"/>
        <v>#DIV/0!</v>
      </c>
      <c r="M22" s="116">
        <f>[7]!S_VAL_ESTPE_NEW($A22,2013)</f>
        <v>0</v>
      </c>
      <c r="N22" s="118">
        <f>[7]!S_VAL_ESTPE_NEW($A22,2014)</f>
        <v>166.19047546386719</v>
      </c>
      <c r="O22" s="119">
        <f>[7]!S_VAL_PB(A22,$D$4,1)</f>
        <v>4.8858542442321777</v>
      </c>
      <c r="P22" s="108"/>
      <c r="Q22" s="108"/>
      <c r="S22" s="120">
        <f>[7]!S_VAL_PE_TTM($A22,$D$4-7)</f>
        <v>-89.77532958984375</v>
      </c>
    </row>
    <row r="23" spans="1:19" ht="15.75">
      <c r="A23" s="113" t="s">
        <v>197</v>
      </c>
      <c r="B23" s="114" t="str">
        <f>[7]!HKS_INFO_NAME(A23)</f>
        <v>宜华木业</v>
      </c>
      <c r="C23" s="114" t="str">
        <f>[7]!s_info_industry(A23,3,3)</f>
        <v>林木及加工</v>
      </c>
      <c r="D23" s="114">
        <f>[7]!S_DQ_CLOSE(A23,$D$4,1)</f>
        <v>5.63</v>
      </c>
      <c r="E23" s="115">
        <f>[7]!s_pq_pctchange(A23,$B$4,$D$4)</f>
        <v>3.1135531135531247</v>
      </c>
      <c r="F23" s="116">
        <f>[7]!s_fa_eps_basic(A23,"2011-12-31")</f>
        <v>0.22</v>
      </c>
      <c r="G23" s="116">
        <f>[7]!s_fa_eps_diluted(A23,"2012-12-31")</f>
        <v>0.26</v>
      </c>
      <c r="H23" s="116">
        <f>[7]!s_est_eps($A23,2013,$D$4)</f>
        <v>0</v>
      </c>
      <c r="I23" s="116">
        <f>[7]!s_est_eps($A23,2014,$D$4)</f>
        <v>0.37189999222755432</v>
      </c>
      <c r="J23" s="117">
        <f>[7]!S_VAL_PE(A23,"2011-12-31",1)</f>
        <v>17.018617630004883</v>
      </c>
      <c r="K23" s="116">
        <f>[7]!S_VAL_PE_TTM($A23,$D$4)</f>
        <v>16.357063293457031</v>
      </c>
      <c r="L23" s="116">
        <f t="shared" si="0"/>
        <v>21.653846153846153</v>
      </c>
      <c r="M23" s="116">
        <f>[7]!S_VAL_ESTPE_NEW($A23,2013)</f>
        <v>0</v>
      </c>
      <c r="N23" s="118">
        <f>[7]!S_VAL_ESTPE_NEW($A23,2014)</f>
        <v>15.057811737060547</v>
      </c>
      <c r="O23" s="119">
        <f>[7]!S_VAL_PB(A23,$D$4,1)</f>
        <v>1.7894819974899292</v>
      </c>
      <c r="P23" s="108"/>
      <c r="Q23" s="108"/>
      <c r="S23" s="120">
        <f>[7]!S_VAL_PE_TTM($A23,$D$4-7)</f>
        <v>16.603025436401367</v>
      </c>
    </row>
    <row r="24" spans="1:19" ht="15.75">
      <c r="A24" s="113" t="s">
        <v>146</v>
      </c>
      <c r="B24" s="114" t="str">
        <f>[7]!HKS_INFO_NAME(A24)</f>
        <v>獐子岛</v>
      </c>
      <c r="C24" s="114" t="str">
        <f>[7]!s_info_industry(A24,3,3)</f>
        <v>水产养殖</v>
      </c>
      <c r="D24" s="114">
        <f>[7]!S_DQ_CLOSE(A24,$D$4,1)</f>
        <v>15.46</v>
      </c>
      <c r="E24" s="115">
        <f>[7]!s_pq_pctchange(A24,$B$4,$D$4)</f>
        <v>0</v>
      </c>
      <c r="F24" s="116">
        <f>[7]!s_fa_eps_basic(A24,"2011-12-31")</f>
        <v>0.71</v>
      </c>
      <c r="G24" s="116">
        <f>[7]!s_fa_eps_diluted(A24,"2012-12-31")</f>
        <v>0.15</v>
      </c>
      <c r="H24" s="116">
        <f>[7]!s_est_eps($A24,2013,$D$4)</f>
        <v>0</v>
      </c>
      <c r="I24" s="116">
        <f>[7]!s_est_eps($A24,2014,$D$4)</f>
        <v>-8.9400000870227814E-2</v>
      </c>
      <c r="J24" s="117">
        <f>[7]!S_VAL_PE(A24,"2011-12-31",1)</f>
        <v>35.07177734375</v>
      </c>
      <c r="K24" s="116">
        <f>[7]!S_VAL_PE_TTM($A24,$D$4)</f>
        <v>-14.122806549072266</v>
      </c>
      <c r="L24" s="116">
        <f t="shared" si="0"/>
        <v>103.06666666666668</v>
      </c>
      <c r="M24" s="116">
        <f>[7]!S_VAL_ESTPE_NEW($A24,2013)</f>
        <v>0</v>
      </c>
      <c r="N24" s="118">
        <f>[7]!S_VAL_ESTPE_NEW($A24,2014)</f>
        <v>-65.619697570800781</v>
      </c>
      <c r="O24" s="119">
        <f>[7]!S_VAL_PB(A24,$D$4,1)</f>
        <v>4.5543904304504395</v>
      </c>
      <c r="P24" s="108"/>
      <c r="Q24" s="108"/>
      <c r="S24" s="120">
        <f>[7]!S_VAL_PE_TTM($A24,$D$4-7)</f>
        <v>118.60609436035156</v>
      </c>
    </row>
    <row r="25" spans="1:19" ht="15.75">
      <c r="A25" s="113" t="s">
        <v>162</v>
      </c>
      <c r="B25" s="114" t="str">
        <f>[7]!HKS_INFO_NAME(A25)</f>
        <v>壹桥苗业</v>
      </c>
      <c r="C25" s="114" t="str">
        <f>[7]!s_info_industry(A25,3,3)</f>
        <v>水产养殖</v>
      </c>
      <c r="D25" s="114">
        <f>[7]!S_DQ_CLOSE(A25,$D$4,1)</f>
        <v>17.13</v>
      </c>
      <c r="E25" s="115">
        <f>[7]!s_pq_pctchange(A25,$B$4,$D$4)</f>
        <v>3.8181818181818095</v>
      </c>
      <c r="F25" s="116">
        <f>[7]!s_fa_eps_basic(A25,"2011-12-31")</f>
        <v>0.75</v>
      </c>
      <c r="G25" s="116">
        <f>[7]!s_fa_eps_diluted(A25,"2012-12-31")</f>
        <v>0.6</v>
      </c>
      <c r="H25" s="116">
        <f>[7]!s_est_eps($A25,2013,$D$4)</f>
        <v>0</v>
      </c>
      <c r="I25" s="116">
        <f>[7]!s_est_eps($A25,2014,$D$4)</f>
        <v>0.45039999485015869</v>
      </c>
      <c r="J25" s="117">
        <f>[7]!S_VAL_PE(A25,"2011-12-31",1)</f>
        <v>40.394241333007813</v>
      </c>
      <c r="K25" s="116">
        <f>[7]!S_VAL_PE_TTM($A25,$D$4)</f>
        <v>44.875900268554688</v>
      </c>
      <c r="L25" s="116">
        <f t="shared" si="0"/>
        <v>28.55</v>
      </c>
      <c r="M25" s="116">
        <f>[7]!S_VAL_ESTPE_NEW($A25,2013)</f>
        <v>0</v>
      </c>
      <c r="N25" s="118">
        <f>[7]!S_VAL_ESTPE_NEW($A25,2014)</f>
        <v>37.033748626708984</v>
      </c>
      <c r="O25" s="119">
        <f>[7]!S_VAL_PB(A25,$D$4,1)</f>
        <v>7.4667291641235352</v>
      </c>
      <c r="P25" s="108"/>
      <c r="Q25" s="108"/>
      <c r="S25" s="121">
        <f>[7]!S_VAL_PE_TTM($A25,$D$4-7)</f>
        <v>47.007732391357422</v>
      </c>
    </row>
    <row r="26" spans="1:19" ht="15.75">
      <c r="A26" s="113" t="s">
        <v>191</v>
      </c>
      <c r="B26" s="114" t="str">
        <f>[7]!HKS_INFO_NAME(A26)</f>
        <v>好当家</v>
      </c>
      <c r="C26" s="114" t="str">
        <f>[7]!s_info_industry(A26,3,3)</f>
        <v>水产养殖</v>
      </c>
      <c r="D26" s="114">
        <f>[7]!S_DQ_CLOSE(A26,$D$4,1)</f>
        <v>6.05</v>
      </c>
      <c r="E26" s="115">
        <f>[7]!s_pq_pctchange(A26,$B$4,$D$4)</f>
        <v>4.4905008635578669</v>
      </c>
      <c r="F26" s="116">
        <f>[7]!s_fa_eps_basic(A26,"2011-12-31")</f>
        <v>0.32</v>
      </c>
      <c r="G26" s="116">
        <f>[7]!s_fa_eps_diluted(A26,"2012-12-31")</f>
        <v>0.3</v>
      </c>
      <c r="H26" s="116">
        <f>[7]!s_est_eps($A26,2013,$D$4)</f>
        <v>0</v>
      </c>
      <c r="I26" s="116">
        <f>[7]!s_est_eps($A26,2014,$D$4)</f>
        <v>0.12080000340938568</v>
      </c>
      <c r="J26" s="117">
        <f>[7]!S_VAL_PE(A26,"2011-12-31",1)</f>
        <v>32.5306396484375</v>
      </c>
      <c r="K26" s="116">
        <f>[7]!S_VAL_PE_TTM($A26,$D$4)</f>
        <v>66.221839904785156</v>
      </c>
      <c r="L26" s="116">
        <f t="shared" si="0"/>
        <v>20.166666666666668</v>
      </c>
      <c r="M26" s="116">
        <f>[7]!S_VAL_ESTPE_NEW($A26,2013)</f>
        <v>0</v>
      </c>
      <c r="N26" s="118">
        <f>[7]!S_VAL_ESTPE_NEW($A26,2014)</f>
        <v>49.917217254638672</v>
      </c>
      <c r="O26" s="119">
        <f>[7]!S_VAL_PB(A26,$D$4,1)</f>
        <v>1.5144258737564087</v>
      </c>
      <c r="P26" s="108"/>
      <c r="Q26" s="108"/>
      <c r="S26" s="121"/>
    </row>
    <row r="27" spans="1:19" ht="16.5" thickBot="1">
      <c r="A27" s="122"/>
      <c r="B27" s="122"/>
      <c r="C27" s="123"/>
      <c r="D27" s="123"/>
      <c r="E27" s="123"/>
      <c r="F27" s="123"/>
      <c r="G27" s="123"/>
      <c r="H27" s="124"/>
      <c r="I27" s="125" t="s">
        <v>317</v>
      </c>
      <c r="J27" s="126">
        <f t="shared" ref="J27:O27" si="1">AVERAGE(J18:J26)</f>
        <v>25.574499766031902</v>
      </c>
      <c r="K27" s="126">
        <f t="shared" si="1"/>
        <v>2.1887652079264321</v>
      </c>
      <c r="L27" s="127" t="e">
        <f t="shared" si="1"/>
        <v>#DIV/0!</v>
      </c>
      <c r="M27" s="127">
        <f t="shared" si="1"/>
        <v>0</v>
      </c>
      <c r="N27" s="127">
        <f t="shared" si="1"/>
        <v>52.252821180555557</v>
      </c>
      <c r="O27" s="128">
        <f t="shared" si="1"/>
        <v>4.1049194865756569</v>
      </c>
      <c r="P27" s="108"/>
      <c r="Q27" s="108"/>
      <c r="S27" s="121">
        <f>AVERAGE(S18:S26)</f>
        <v>39.137302160263062</v>
      </c>
    </row>
    <row r="28" spans="1:19" ht="16.5" thickTop="1">
      <c r="A28" s="129" t="s">
        <v>318</v>
      </c>
      <c r="B28" s="130"/>
      <c r="C28" s="130"/>
      <c r="D28" s="130"/>
      <c r="E28" s="130"/>
      <c r="F28" s="130"/>
      <c r="G28" s="130"/>
      <c r="H28" s="130"/>
      <c r="I28" s="130"/>
      <c r="J28" s="130"/>
      <c r="K28" s="130"/>
      <c r="L28" s="130"/>
      <c r="M28" s="130"/>
      <c r="N28" s="130"/>
      <c r="O28" s="108"/>
      <c r="P28" s="108"/>
      <c r="S28" s="121"/>
    </row>
    <row r="29" spans="1:19" ht="15.75">
      <c r="A29" s="103"/>
      <c r="B29" s="103"/>
      <c r="C29" s="103"/>
      <c r="D29" s="103"/>
      <c r="E29" s="103"/>
      <c r="F29" s="103"/>
      <c r="G29" s="103"/>
      <c r="H29" s="103"/>
      <c r="I29" s="103"/>
      <c r="J29" s="103"/>
      <c r="K29" s="103"/>
      <c r="L29" s="103"/>
      <c r="M29" s="103"/>
      <c r="N29" s="103"/>
      <c r="O29" s="103"/>
      <c r="P29" s="103"/>
      <c r="S29" s="121"/>
    </row>
    <row r="30" spans="1:19" ht="15.75">
      <c r="A30" s="103"/>
      <c r="B30" s="103"/>
      <c r="C30" s="103"/>
      <c r="D30" s="103"/>
      <c r="E30" s="103"/>
      <c r="F30" s="103"/>
      <c r="G30" s="103"/>
      <c r="H30" s="103"/>
      <c r="I30" s="103"/>
      <c r="J30" s="103"/>
      <c r="K30" s="103"/>
      <c r="L30" s="103"/>
      <c r="M30" s="103"/>
      <c r="N30" s="103"/>
      <c r="O30" s="103"/>
      <c r="P30" s="103"/>
    </row>
    <row r="31" spans="1:19" ht="15.75">
      <c r="A31" s="103"/>
      <c r="B31" s="103"/>
      <c r="C31" s="103"/>
      <c r="D31" s="103"/>
      <c r="E31" s="103"/>
      <c r="F31" s="103"/>
      <c r="G31" s="103"/>
      <c r="H31" s="103"/>
      <c r="I31" s="103"/>
      <c r="J31" s="103"/>
      <c r="K31" s="103"/>
      <c r="L31" s="103"/>
      <c r="M31" s="103"/>
      <c r="N31" s="103"/>
      <c r="O31" s="103"/>
      <c r="P31" s="103"/>
    </row>
    <row r="32" spans="1:19" ht="15.75">
      <c r="A32" s="103"/>
      <c r="B32" s="103"/>
      <c r="C32" s="103"/>
      <c r="D32" s="103"/>
      <c r="E32" s="103"/>
      <c r="F32" s="103"/>
      <c r="G32" s="103"/>
      <c r="H32" s="103"/>
      <c r="I32" s="103"/>
      <c r="J32" s="103"/>
      <c r="K32" s="103"/>
      <c r="L32" s="103"/>
      <c r="M32" s="103"/>
      <c r="N32" s="103"/>
      <c r="O32" s="103"/>
      <c r="P32" s="103"/>
    </row>
    <row r="33" spans="1:16" ht="15.75">
      <c r="A33" s="103"/>
      <c r="B33" s="103"/>
      <c r="C33" s="103"/>
      <c r="D33" s="103"/>
      <c r="E33" s="103"/>
      <c r="F33" s="103"/>
      <c r="G33" s="103"/>
      <c r="H33" s="103"/>
      <c r="I33" s="103"/>
      <c r="J33" s="103"/>
      <c r="K33" s="103"/>
      <c r="L33" s="103"/>
      <c r="M33" s="103"/>
      <c r="N33" s="103"/>
      <c r="O33" s="103"/>
      <c r="P33" s="103"/>
    </row>
    <row r="34" spans="1:16" ht="15.75">
      <c r="A34" s="103"/>
      <c r="B34" s="103"/>
      <c r="C34" s="103"/>
      <c r="D34" s="103"/>
      <c r="E34" s="103"/>
      <c r="F34" s="103"/>
      <c r="G34" s="103"/>
      <c r="H34" s="103"/>
      <c r="I34" s="103"/>
      <c r="J34" s="103"/>
      <c r="K34" s="103"/>
      <c r="L34" s="103"/>
      <c r="M34" s="103"/>
      <c r="N34" s="103"/>
      <c r="O34" s="103"/>
      <c r="P34" s="103"/>
    </row>
    <row r="35" spans="1:16" ht="15.75">
      <c r="A35" s="103"/>
      <c r="B35" s="103"/>
      <c r="C35" s="103"/>
      <c r="D35" s="103"/>
      <c r="E35" s="103"/>
      <c r="F35" s="103"/>
      <c r="G35" s="103"/>
      <c r="H35" s="103"/>
      <c r="I35" s="103"/>
      <c r="J35" s="103"/>
      <c r="K35" s="103"/>
      <c r="L35" s="103"/>
      <c r="M35" s="103"/>
      <c r="N35" s="103"/>
      <c r="O35" s="103"/>
      <c r="P35" s="103"/>
    </row>
    <row r="36" spans="1:16" ht="15.75">
      <c r="A36" s="103"/>
      <c r="B36" s="103"/>
      <c r="C36" s="103"/>
      <c r="D36" s="103"/>
      <c r="E36" s="103"/>
      <c r="F36" s="103"/>
      <c r="G36" s="103"/>
      <c r="H36" s="103"/>
      <c r="I36" s="103"/>
      <c r="J36" s="103"/>
      <c r="K36" s="103"/>
      <c r="L36" s="103"/>
      <c r="M36" s="103"/>
      <c r="N36" s="103"/>
      <c r="O36" s="103"/>
      <c r="P36" s="103"/>
    </row>
    <row r="37" spans="1:16" ht="15.75">
      <c r="A37" s="103"/>
      <c r="B37" s="103"/>
      <c r="C37" s="103"/>
      <c r="D37" s="103"/>
      <c r="E37" s="103"/>
      <c r="F37" s="103"/>
      <c r="G37" s="103"/>
      <c r="H37" s="103"/>
      <c r="I37" s="103"/>
      <c r="J37" s="103"/>
      <c r="K37" s="103"/>
      <c r="L37" s="103"/>
      <c r="M37" s="103"/>
      <c r="N37" s="103"/>
      <c r="O37" s="103"/>
      <c r="P37" s="103"/>
    </row>
  </sheetData>
  <mergeCells count="8">
    <mergeCell ref="A5:O6"/>
    <mergeCell ref="A7:A8"/>
    <mergeCell ref="B7:B8"/>
    <mergeCell ref="C7:C8"/>
    <mergeCell ref="D7:D8"/>
    <mergeCell ref="E7:E8"/>
    <mergeCell ref="F7:I7"/>
    <mergeCell ref="J7:N7"/>
  </mergeCells>
  <phoneticPr fontId="2" type="noConversion"/>
  <conditionalFormatting sqref="L9:L26">
    <cfRule type="dataBar" priority="2">
      <dataBar>
        <cfvo type="min"/>
        <cfvo type="max"/>
        <color rgb="FF638EC6"/>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16"/>
  <sheetViews>
    <sheetView workbookViewId="0">
      <pane xSplit="3" ySplit="6" topLeftCell="D7" activePane="bottomRight" state="frozen"/>
      <selection pane="topRight" activeCell="D1" sqref="D1"/>
      <selection pane="bottomLeft" activeCell="A7" sqref="A7"/>
      <selection pane="bottomRight" activeCell="E7" sqref="E7:E88"/>
    </sheetView>
  </sheetViews>
  <sheetFormatPr defaultRowHeight="14.25"/>
  <cols>
    <col min="2" max="3" width="9.75" bestFit="1" customWidth="1"/>
    <col min="4" max="4" width="14.125" bestFit="1" customWidth="1"/>
    <col min="5" max="5" width="19.75" bestFit="1" customWidth="1"/>
    <col min="6" max="6" width="9.625" bestFit="1" customWidth="1"/>
    <col min="7" max="7" width="9.625" customWidth="1"/>
    <col min="8" max="8" width="7.5" bestFit="1" customWidth="1"/>
    <col min="9" max="9" width="15" customWidth="1"/>
    <col min="10" max="10" width="15" bestFit="1" customWidth="1"/>
    <col min="11" max="11" width="15" customWidth="1"/>
    <col min="12" max="12" width="39.625" bestFit="1" customWidth="1"/>
    <col min="13" max="13" width="39.625" customWidth="1"/>
    <col min="14" max="14" width="9" style="131"/>
    <col min="15" max="15" width="11.625" style="132" bestFit="1" customWidth="1"/>
    <col min="16" max="16" width="10.5" style="131" bestFit="1" customWidth="1"/>
    <col min="17" max="17" width="7.5" style="131" bestFit="1" customWidth="1"/>
    <col min="18" max="18" width="10.5" style="131" bestFit="1" customWidth="1"/>
    <col min="19" max="27" width="9" style="131"/>
  </cols>
  <sheetData>
    <row r="1" spans="1:27">
      <c r="A1" s="70"/>
      <c r="B1" s="70"/>
      <c r="C1" s="70"/>
      <c r="D1" s="70"/>
      <c r="E1" s="70"/>
      <c r="F1" s="70"/>
      <c r="G1" s="70"/>
      <c r="H1" s="70"/>
      <c r="I1" s="70"/>
      <c r="J1" s="70"/>
      <c r="K1" s="70"/>
      <c r="L1" s="70"/>
      <c r="M1" s="70"/>
      <c r="N1" s="136"/>
      <c r="O1" s="155"/>
      <c r="P1" s="136"/>
      <c r="Q1" s="136"/>
      <c r="R1" s="137"/>
      <c r="S1" s="137"/>
      <c r="T1" s="137"/>
      <c r="U1" s="137"/>
      <c r="V1" s="137"/>
      <c r="W1" s="137"/>
      <c r="X1" s="137"/>
      <c r="Y1" s="137"/>
      <c r="Z1" s="137"/>
      <c r="AA1" s="137"/>
    </row>
    <row r="2" spans="1:27">
      <c r="A2" s="70"/>
      <c r="B2" s="70"/>
      <c r="C2" s="70"/>
      <c r="D2" s="70"/>
      <c r="E2" s="70"/>
      <c r="F2" s="70"/>
      <c r="G2" s="70"/>
      <c r="H2" s="70"/>
      <c r="I2" s="70"/>
      <c r="J2" s="70"/>
      <c r="K2" s="70"/>
      <c r="L2" s="70"/>
      <c r="M2" s="70"/>
      <c r="N2" s="136"/>
      <c r="O2" s="155"/>
      <c r="P2" s="136"/>
      <c r="Q2" s="136"/>
      <c r="R2" s="137"/>
      <c r="S2" s="137"/>
      <c r="T2" s="137"/>
      <c r="U2" s="137"/>
      <c r="V2" s="137"/>
      <c r="W2" s="137"/>
      <c r="X2" s="137"/>
      <c r="Y2" s="137"/>
      <c r="Z2" s="137"/>
      <c r="AA2" s="137"/>
    </row>
    <row r="3" spans="1:27">
      <c r="A3" s="136"/>
      <c r="B3" s="138"/>
      <c r="C3" s="136"/>
      <c r="D3" s="70"/>
      <c r="E3" s="70"/>
      <c r="F3" s="70"/>
      <c r="G3" s="70"/>
      <c r="H3" s="70"/>
      <c r="I3" s="70"/>
      <c r="J3" s="70"/>
      <c r="K3" s="70"/>
      <c r="L3" s="70"/>
      <c r="M3" s="70"/>
      <c r="N3" s="136"/>
      <c r="O3" s="155"/>
      <c r="P3" s="136"/>
      <c r="Q3" s="136"/>
      <c r="R3" s="137"/>
      <c r="S3" s="137"/>
      <c r="T3" s="137"/>
      <c r="U3" s="137"/>
      <c r="V3" s="137"/>
      <c r="W3" s="137"/>
      <c r="X3" s="137"/>
      <c r="Y3" s="137"/>
      <c r="Z3" s="137"/>
      <c r="AA3" s="137"/>
    </row>
    <row r="4" spans="1:27">
      <c r="A4" s="70"/>
      <c r="B4" s="70"/>
      <c r="C4" s="70"/>
      <c r="D4" s="70"/>
      <c r="E4" s="70"/>
      <c r="F4" s="70"/>
      <c r="G4" s="70"/>
      <c r="H4" s="70"/>
      <c r="I4" s="70"/>
      <c r="J4" s="70"/>
      <c r="K4" s="70"/>
      <c r="L4" s="70"/>
      <c r="M4" s="70"/>
      <c r="N4" s="136"/>
      <c r="O4" s="155"/>
      <c r="P4" s="136"/>
      <c r="Q4" s="136"/>
      <c r="R4" s="137"/>
      <c r="S4" s="137"/>
      <c r="T4" s="137"/>
      <c r="U4" s="137"/>
      <c r="V4" s="137"/>
      <c r="W4" s="137"/>
      <c r="X4" s="137"/>
      <c r="Y4" s="137"/>
      <c r="Z4" s="137"/>
      <c r="AA4" s="137"/>
    </row>
    <row r="5" spans="1:27">
      <c r="A5" s="66" t="s">
        <v>50</v>
      </c>
      <c r="B5" s="69">
        <f>市场及表现!Q18</f>
        <v>41939</v>
      </c>
      <c r="C5" s="66" t="s">
        <v>51</v>
      </c>
      <c r="D5" s="69">
        <f>市场及表现!Q19</f>
        <v>41943</v>
      </c>
      <c r="F5" s="70"/>
      <c r="G5" s="70"/>
      <c r="H5" s="70"/>
      <c r="I5" s="70"/>
      <c r="J5" s="70"/>
      <c r="K5" s="70"/>
      <c r="L5" s="70"/>
      <c r="M5" s="70"/>
      <c r="N5" s="136"/>
      <c r="O5" s="155"/>
      <c r="P5" s="136"/>
      <c r="Q5" s="136"/>
      <c r="R5" s="137"/>
      <c r="S5" s="137"/>
      <c r="T5" s="137"/>
      <c r="U5" s="137"/>
      <c r="V5" s="137"/>
      <c r="W5" s="137"/>
      <c r="X5" s="137"/>
      <c r="Y5" s="137"/>
      <c r="Z5" s="137"/>
      <c r="AA5" s="137"/>
    </row>
    <row r="6" spans="1:27" ht="27.75" customHeight="1">
      <c r="A6" s="67"/>
      <c r="B6" s="68" t="s">
        <v>53</v>
      </c>
      <c r="C6" s="68" t="s">
        <v>54</v>
      </c>
      <c r="D6" s="68" t="s">
        <v>55</v>
      </c>
      <c r="E6" s="68" t="s">
        <v>56</v>
      </c>
      <c r="F6" s="68" t="s">
        <v>52</v>
      </c>
      <c r="G6" s="102" t="s">
        <v>302</v>
      </c>
      <c r="H6" s="68" t="s">
        <v>301</v>
      </c>
      <c r="I6" s="89" t="s">
        <v>209</v>
      </c>
      <c r="J6" s="89" t="s">
        <v>119</v>
      </c>
      <c r="K6" s="89" t="s">
        <v>210</v>
      </c>
      <c r="L6" s="89" t="s">
        <v>211</v>
      </c>
      <c r="M6" s="90" t="s">
        <v>224</v>
      </c>
      <c r="N6" s="136"/>
      <c r="O6" s="155"/>
      <c r="P6" s="136"/>
      <c r="Q6" s="136"/>
      <c r="R6" s="137"/>
      <c r="S6" s="137"/>
      <c r="T6" s="137"/>
      <c r="U6" s="137"/>
      <c r="V6" s="137"/>
      <c r="W6" s="137"/>
      <c r="X6" s="137"/>
      <c r="Y6" s="137"/>
      <c r="Z6" s="137"/>
      <c r="AA6" s="137"/>
    </row>
    <row r="7" spans="1:27">
      <c r="A7" s="197" t="s">
        <v>200</v>
      </c>
      <c r="B7" s="153" t="s">
        <v>120</v>
      </c>
      <c r="C7" s="143" t="str">
        <f>[7]!S_INFO_NAME(B7)</f>
        <v>丰乐种业</v>
      </c>
      <c r="D7" s="144">
        <f>[7]!S_DQ_CLOSE(B7,$D$5,1)</f>
        <v>7.78</v>
      </c>
      <c r="E7" s="144">
        <f>[7]!s_pq_pctchange(B7,$B$5,$D$5)</f>
        <v>0</v>
      </c>
      <c r="F7" s="144">
        <f>[7]!S_VAL_PE_TTM(B7,$D$5)</f>
        <v>23.929790496826172</v>
      </c>
      <c r="G7" s="144">
        <f>IF([7]!s_val_estpe(B7,"2013-01-30",2012)&lt;&gt;0,[7]!s_val_estpe(B7,"2013-01-30",2012),"")</f>
        <v>65.195526123046875</v>
      </c>
      <c r="H7" s="144">
        <f>[7]!s_val_pb_lf(B7,$D$5)</f>
        <v>1.8518990278244019</v>
      </c>
      <c r="I7" s="144">
        <f>[7]!s_val_ashrmarketvalue(B7,$D$5)/100000000</f>
        <v>23.252366469000002</v>
      </c>
      <c r="J7" s="144">
        <f>[7]!S_VAL_MV(B7,$D$5)/100000000</f>
        <v>23.2525503104</v>
      </c>
      <c r="K7" s="144">
        <f t="shared" ref="K7:K38" si="0">I7/J7</f>
        <v>0.99999209371025788</v>
      </c>
      <c r="L7" s="144" t="str">
        <f>[7]!s_holder_name(B7,$D$5,1)</f>
        <v>合肥市建设投资控股(集团)有限公司</v>
      </c>
      <c r="M7" s="65">
        <f>[7]!s_holder_pct(B7,$D$5,1)</f>
        <v>34.110000610351563</v>
      </c>
      <c r="N7" s="136"/>
      <c r="O7" s="137"/>
      <c r="P7" s="137"/>
      <c r="Q7" s="137"/>
      <c r="R7" s="137"/>
      <c r="S7" s="137"/>
      <c r="T7" s="137"/>
      <c r="U7" s="137"/>
      <c r="V7" s="137"/>
      <c r="W7" s="137"/>
      <c r="X7" s="137"/>
      <c r="Y7" s="137"/>
      <c r="Z7" s="137"/>
      <c r="AA7" s="137"/>
    </row>
    <row r="8" spans="1:27" s="137" customFormat="1">
      <c r="A8" s="197"/>
      <c r="B8" s="142" t="s">
        <v>121</v>
      </c>
      <c r="C8" s="143" t="str">
        <f>[7]!S_INFO_NAME(B8)</f>
        <v>隆平高科</v>
      </c>
      <c r="D8" s="144">
        <f>[7]!S_DQ_CLOSE(B8,$D$5,1)</f>
        <v>17.760000000000002</v>
      </c>
      <c r="E8" s="144">
        <f>[7]!s_pq_pctchange(B8,$B$5,$D$5)</f>
        <v>5.6338028169022891E-2</v>
      </c>
      <c r="F8" s="144">
        <f>[7]!S_VAL_PE_TTM(B8,$D$5)</f>
        <v>72.327934265136719</v>
      </c>
      <c r="G8" s="144">
        <f>IF([7]!s_val_estpe(B8,"2013-01-30",2012)&lt;&gt;0,[7]!s_val_estpe(B8,"2013-01-30",2012),"")</f>
        <v>36.327411651611328</v>
      </c>
      <c r="H8" s="144">
        <f>[7]!s_val_pb_lf(B8,$D$5)</f>
        <v>10.759471893310547</v>
      </c>
      <c r="I8" s="144">
        <f>[7]!s_val_ashrmarketvalue(B8,$D$5)/100000000</f>
        <v>147.62748660480003</v>
      </c>
      <c r="J8" s="144">
        <f>[7]!S_VAL_MV(B8,$D$5)/100000000</f>
        <v>176.90736000000001</v>
      </c>
      <c r="K8" s="144">
        <f t="shared" si="0"/>
        <v>0.83449036040558189</v>
      </c>
      <c r="L8" s="144" t="str">
        <f>[7]!s_holder_name(B8,$D$5,1)</f>
        <v>湖南新大新股份有限公司</v>
      </c>
      <c r="M8" s="135">
        <f>[7]!s_holder_pct(B8,$D$5,1)</f>
        <v>14.399999618530273</v>
      </c>
      <c r="N8" s="136"/>
    </row>
    <row r="9" spans="1:27" s="137" customFormat="1">
      <c r="A9" s="197"/>
      <c r="B9" s="142" t="s">
        <v>122</v>
      </c>
      <c r="C9" s="143" t="str">
        <f>[7]!S_INFO_NAME(B9)</f>
        <v>登海种业</v>
      </c>
      <c r="D9" s="144">
        <f>[7]!S_DQ_CLOSE(B9,$D$5,1)</f>
        <v>33.299999999999997</v>
      </c>
      <c r="E9" s="144">
        <f>[7]!s_pq_pctchange(B9,$B$5,$D$5)</f>
        <v>0.30120481927708997</v>
      </c>
      <c r="F9" s="144">
        <f>[7]!S_VAL_PE_TTM(B9,$D$5)</f>
        <v>32.270919799804687</v>
      </c>
      <c r="G9" s="144">
        <f>IF([7]!s_val_estpe(B9,"2013-01-30",2012)&lt;&gt;0,[7]!s_val_estpe(B9,"2013-01-30",2012),"")</f>
        <v>33.884521484375</v>
      </c>
      <c r="H9" s="144">
        <f>[7]!s_val_pb_lf(B9,$D$5)</f>
        <v>6.5824599266052246</v>
      </c>
      <c r="I9" s="144">
        <f>[7]!s_val_ashrmarketvalue(B9,$D$5)/100000000</f>
        <v>109.70294823899999</v>
      </c>
      <c r="J9" s="144">
        <f>[7]!S_VAL_MV(B9,$D$5)/100000000</f>
        <v>117.21599999999998</v>
      </c>
      <c r="K9" s="144">
        <f t="shared" si="0"/>
        <v>0.93590421306818194</v>
      </c>
      <c r="L9" s="144" t="str">
        <f>[7]!s_holder_name(B9,$D$5,1)</f>
        <v>莱州市农业科学院</v>
      </c>
      <c r="M9" s="135">
        <f>[7]!s_holder_pct(B9,$D$5,1)</f>
        <v>53.099998474121094</v>
      </c>
      <c r="N9" s="136"/>
    </row>
    <row r="10" spans="1:27">
      <c r="A10" s="197"/>
      <c r="B10" s="153" t="s">
        <v>123</v>
      </c>
      <c r="C10" s="143" t="str">
        <f>[7]!S_INFO_NAME(B10)</f>
        <v>荃银高科</v>
      </c>
      <c r="D10" s="144">
        <f>[7]!S_DQ_CLOSE(B10,$D$5,1)</f>
        <v>12.83</v>
      </c>
      <c r="E10" s="144">
        <f>[7]!s_pq_pctchange(B10,$B$5,$D$5)</f>
        <v>8.728813559322024</v>
      </c>
      <c r="F10" s="144">
        <f>[7]!S_VAL_PE_TTM(B10,$D$5)</f>
        <v>182.09713745117187</v>
      </c>
      <c r="G10" s="144">
        <f>IF([7]!s_val_estpe(B10,"2013-01-30",2012)&lt;&gt;0,[7]!s_val_estpe(B10,"2013-01-30",2012),"")</f>
        <v>50.641021728515625</v>
      </c>
      <c r="H10" s="144">
        <f>[7]!s_val_pb_lf(B10,$D$5)</f>
        <v>3.6724579334259033</v>
      </c>
      <c r="I10" s="144">
        <f>[7]!s_val_ashrmarketvalue(B10,$D$5)/100000000</f>
        <v>13.701752183700002</v>
      </c>
      <c r="J10" s="144">
        <f>[7]!S_VAL_MV(B10,$D$5)/100000000</f>
        <v>20.32272</v>
      </c>
      <c r="K10" s="144">
        <f t="shared" si="0"/>
        <v>0.67420857954545466</v>
      </c>
      <c r="L10" s="144" t="str">
        <f>[7]!s_holder_name(B10,$D$5,1)</f>
        <v>贾桂兰</v>
      </c>
      <c r="M10" s="65">
        <f>[7]!s_holder_pct(B10,$D$5,1)</f>
        <v>11.390000343322754</v>
      </c>
      <c r="N10" s="136"/>
      <c r="O10" s="137"/>
      <c r="P10" s="137"/>
      <c r="Q10" s="137"/>
      <c r="R10" s="137"/>
      <c r="S10" s="137"/>
      <c r="T10" s="137"/>
      <c r="U10" s="137"/>
      <c r="V10" s="137"/>
      <c r="W10" s="137"/>
      <c r="X10" s="137"/>
      <c r="Y10" s="137"/>
      <c r="Z10" s="137"/>
      <c r="AA10" s="137"/>
    </row>
    <row r="11" spans="1:27">
      <c r="A11" s="197"/>
      <c r="B11" s="153" t="s">
        <v>124</v>
      </c>
      <c r="C11" s="143" t="str">
        <f>[7]!S_INFO_NAME(B11)</f>
        <v>神农大丰</v>
      </c>
      <c r="D11" s="144">
        <f>[7]!S_DQ_CLOSE(B11,$D$5,1)</f>
        <v>7.86</v>
      </c>
      <c r="E11" s="144">
        <f>[7]!s_pq_pctchange(B11,$B$5,$D$5)</f>
        <v>0</v>
      </c>
      <c r="F11" s="144">
        <f>[7]!S_VAL_PE_TTM(B11,$D$5)</f>
        <v>-113.99815368652344</v>
      </c>
      <c r="G11" s="144">
        <f>IF([7]!s_val_estpe(B11,"2013-01-30",2012)&lt;&gt;0,[7]!s_val_estpe(B11,"2013-01-30",2012),"")</f>
        <v>35.191184997558594</v>
      </c>
      <c r="H11" s="144">
        <f>[7]!s_val_pb_lf(B11,$D$5)</f>
        <v>2.4755611419677734</v>
      </c>
      <c r="I11" s="144">
        <f>[7]!s_val_ashrmarketvalue(B11,$D$5)/100000000</f>
        <v>32.043647999999997</v>
      </c>
      <c r="J11" s="144">
        <f>[7]!S_VAL_MV(B11,$D$5)/100000000</f>
        <v>32.194560000000003</v>
      </c>
      <c r="K11" s="144">
        <f t="shared" si="0"/>
        <v>0.99531249999999982</v>
      </c>
      <c r="L11" s="144" t="str">
        <f>[7]!s_holder_name(B11,$D$5,1)</f>
        <v>黄培劲</v>
      </c>
      <c r="M11" s="65">
        <f>[7]!s_holder_pct(B11,$D$5,1)</f>
        <v>17.729999542236328</v>
      </c>
      <c r="N11" s="136"/>
      <c r="O11" s="137"/>
      <c r="P11" s="137"/>
      <c r="Q11" s="137"/>
      <c r="R11" s="137"/>
      <c r="S11" s="137"/>
      <c r="T11" s="137"/>
      <c r="U11" s="137"/>
      <c r="V11" s="137"/>
      <c r="W11" s="137"/>
      <c r="X11" s="137"/>
      <c r="Y11" s="137"/>
      <c r="Z11" s="137"/>
      <c r="AA11" s="137"/>
    </row>
    <row r="12" spans="1:27" s="137" customFormat="1">
      <c r="A12" s="197"/>
      <c r="B12" s="142" t="s">
        <v>125</v>
      </c>
      <c r="C12" s="143" t="str">
        <f>[7]!S_INFO_NAME(B12)</f>
        <v>亚盛集团</v>
      </c>
      <c r="D12" s="144">
        <f>[7]!S_DQ_CLOSE(B12,$D$5,1)</f>
        <v>7.8</v>
      </c>
      <c r="E12" s="144">
        <f>[7]!s_pq_pctchange(B12,$B$5,$D$5)</f>
        <v>-0.38314176245211051</v>
      </c>
      <c r="F12" s="144">
        <f>[7]!S_VAL_PE_TTM(B12,$D$5)</f>
        <v>47.207046508789063</v>
      </c>
      <c r="G12" s="144">
        <f>IF([7]!s_val_estpe(B12,"2013-01-30",2012)&lt;&gt;0,[7]!s_val_estpe(B12,"2013-01-30",2012),"")</f>
        <v>38.090068817138672</v>
      </c>
      <c r="H12" s="144">
        <f>[7]!s_val_pb_lf(B12,$D$5)</f>
        <v>3.3778128623962402</v>
      </c>
      <c r="I12" s="144">
        <f>[7]!s_val_ashrmarketvalue(B12,$D$5)/100000000</f>
        <v>151.85937943799999</v>
      </c>
      <c r="J12" s="144">
        <f>[7]!S_VAL_MV(B12,$D$5)/100000000</f>
        <v>151.85937943799999</v>
      </c>
      <c r="K12" s="144">
        <f t="shared" si="0"/>
        <v>1</v>
      </c>
      <c r="L12" s="144" t="str">
        <f>[7]!s_holder_name(B12,$D$5,1)</f>
        <v>甘肃省农垦集团有限责任公司</v>
      </c>
      <c r="M12" s="135">
        <f>[7]!s_holder_pct(B12,$D$5,1)</f>
        <v>15.829999923706055</v>
      </c>
      <c r="N12" s="136"/>
      <c r="R12" s="141">
        <f>市场及表现!AG25</f>
        <v>0</v>
      </c>
    </row>
    <row r="13" spans="1:27">
      <c r="A13" s="197"/>
      <c r="B13" s="153" t="s">
        <v>126</v>
      </c>
      <c r="C13" s="143" t="str">
        <f>[7]!S_INFO_NAME(B13)</f>
        <v>敦煌种业</v>
      </c>
      <c r="D13" s="144">
        <f>[7]!S_DQ_CLOSE(B13,$D$5,1)</f>
        <v>7.56</v>
      </c>
      <c r="E13" s="144">
        <f>[7]!s_pq_pctchange(B13,$B$5,$D$5)</f>
        <v>1.0695187165775444</v>
      </c>
      <c r="F13" s="144">
        <f>[7]!S_VAL_PE_TTM(B13,$D$5)</f>
        <v>-176.11555480957031</v>
      </c>
      <c r="G13" s="144">
        <f>IF([7]!s_val_estpe(B13,"2013-01-30",2012)&lt;&gt;0,[7]!s_val_estpe(B13,"2013-01-30",2012),"")</f>
        <v>-74.311111450195313</v>
      </c>
      <c r="H13" s="144">
        <f>[7]!s_val_pb_lf(B13,$D$5)</f>
        <v>4.1049256324768066</v>
      </c>
      <c r="I13" s="144">
        <f>[7]!s_val_ashrmarketvalue(B13,$D$5)/100000000</f>
        <v>33.853837247999998</v>
      </c>
      <c r="J13" s="144">
        <f>[7]!S_VAL_MV(B13,$D$5)/100000000</f>
        <v>33.853837247999998</v>
      </c>
      <c r="K13" s="144">
        <f t="shared" si="0"/>
        <v>1</v>
      </c>
      <c r="L13" s="144" t="str">
        <f>[7]!s_holder_name(B13,$D$5,1)</f>
        <v>酒泉地区现代农业(控股集团)有限责任公司</v>
      </c>
      <c r="M13" s="65">
        <f>[7]!s_holder_pct(B13,$D$5,1)</f>
        <v>15.220000267028809</v>
      </c>
      <c r="N13" s="136"/>
      <c r="O13" s="137"/>
      <c r="P13" s="137"/>
      <c r="Q13" s="137"/>
      <c r="R13" s="137"/>
      <c r="S13" s="137"/>
      <c r="T13" s="137"/>
      <c r="U13" s="137"/>
      <c r="V13" s="137"/>
      <c r="W13" s="137"/>
      <c r="X13" s="137"/>
      <c r="Y13" s="137"/>
      <c r="Z13" s="137"/>
      <c r="AA13" s="137"/>
    </row>
    <row r="14" spans="1:27">
      <c r="A14" s="197"/>
      <c r="B14" s="154" t="s">
        <v>127</v>
      </c>
      <c r="C14" s="149" t="str">
        <f>[7]!S_INFO_NAME(B14)</f>
        <v>万向德农</v>
      </c>
      <c r="D14" s="150">
        <f>[7]!S_DQ_CLOSE(B14,$D$5,1)</f>
        <v>12.66</v>
      </c>
      <c r="E14" s="150">
        <f>[7]!s_pq_pctchange(B14,$B$5,$D$5)</f>
        <v>3.7704918032787083</v>
      </c>
      <c r="F14" s="150">
        <f>[7]!S_VAL_PE_TTM(B14,$D$5)</f>
        <v>-41.922740936279297</v>
      </c>
      <c r="G14" s="150">
        <f>IF([7]!s_val_estpe(B14,"2013-01-30",2012)&lt;&gt;0,[7]!s_val_estpe(B14,"2013-01-30",2012),"")</f>
        <v>30.454633712768555</v>
      </c>
      <c r="H14" s="150">
        <f>[7]!s_val_pb_lf(B14,$D$5)</f>
        <v>7.8539481163024902</v>
      </c>
      <c r="I14" s="150">
        <f>[7]!s_val_ashrmarketvalue(B14,$D$5)/100000000</f>
        <v>25.902360000000002</v>
      </c>
      <c r="J14" s="150">
        <f>[7]!S_VAL_MV(B14,$D$5)/100000000</f>
        <v>25.902360000000002</v>
      </c>
      <c r="K14" s="150">
        <f t="shared" si="0"/>
        <v>1</v>
      </c>
      <c r="L14" s="150" t="str">
        <f>[7]!s_holder_name(B14,$D$5,1)</f>
        <v>万向三农集团有限公司</v>
      </c>
      <c r="M14" s="91">
        <f>[7]!s_holder_pct(B14,$D$5,1)</f>
        <v>48.759998321533203</v>
      </c>
      <c r="N14" s="136"/>
      <c r="O14" s="137"/>
      <c r="P14" s="137"/>
      <c r="Q14" s="137"/>
      <c r="R14" s="137"/>
      <c r="S14" s="137"/>
      <c r="T14" s="137"/>
      <c r="U14" s="137"/>
      <c r="V14" s="137"/>
      <c r="W14" s="137"/>
      <c r="X14" s="137"/>
      <c r="Y14" s="137"/>
      <c r="Z14" s="137"/>
      <c r="AA14" s="137"/>
    </row>
    <row r="15" spans="1:27">
      <c r="A15" s="197" t="s">
        <v>201</v>
      </c>
      <c r="B15" s="153" t="s">
        <v>128</v>
      </c>
      <c r="C15" s="143" t="str">
        <f>[7]!S_INFO_NAME(B15)</f>
        <v>新中基</v>
      </c>
      <c r="D15" s="144">
        <f>[7]!S_DQ_CLOSE(B15,$D$5,1)</f>
        <v>4.93</v>
      </c>
      <c r="E15" s="144">
        <f>[7]!s_pq_pctchange(B15,$B$5,$D$5)</f>
        <v>2.7083333333333348</v>
      </c>
      <c r="F15" s="144">
        <f>[7]!S_VAL_PE_TTM(B15,$D$5)</f>
        <v>-14.572508811950684</v>
      </c>
      <c r="G15" s="144" t="str">
        <f>IF([7]!s_val_estpe(B15,"2013-01-30",2012)&lt;&gt;0,[7]!s_val_estpe(B15,"2013-01-30",2012),"")</f>
        <v/>
      </c>
      <c r="H15" s="144">
        <f>[7]!s_val_pb_lf(B15,$D$5)</f>
        <v>4.4445958137512207</v>
      </c>
      <c r="I15" s="144">
        <f>[7]!s_val_ashrmarketvalue(B15,$D$5)/100000000</f>
        <v>38.024280444699997</v>
      </c>
      <c r="J15" s="144">
        <f>[7]!S_VAL_MV(B15,$D$5)/100000000</f>
        <v>38.024280444699997</v>
      </c>
      <c r="K15" s="144">
        <f t="shared" si="0"/>
        <v>1</v>
      </c>
      <c r="L15" s="144" t="str">
        <f>[7]!s_holder_name(B15,$D$5,1)</f>
        <v>农六师国有资产经营有限责任公司</v>
      </c>
      <c r="M15" s="65">
        <f>[7]!s_holder_pct(B15,$D$5,1)</f>
        <v>15.460000038146973</v>
      </c>
      <c r="N15" s="136"/>
      <c r="O15" s="137"/>
      <c r="P15" s="137"/>
      <c r="Q15" s="137"/>
      <c r="R15" s="137"/>
      <c r="S15" s="137"/>
      <c r="T15" s="137"/>
      <c r="U15" s="137"/>
      <c r="V15" s="137"/>
      <c r="W15" s="137"/>
      <c r="X15" s="137"/>
      <c r="Y15" s="137"/>
      <c r="Z15" s="137"/>
      <c r="AA15" s="137"/>
    </row>
    <row r="16" spans="1:27">
      <c r="A16" s="197"/>
      <c r="B16" s="153" t="s">
        <v>129</v>
      </c>
      <c r="C16" s="143" t="str">
        <f>[7]!S_INFO_NAME(B16)</f>
        <v>朗源股份</v>
      </c>
      <c r="D16" s="144">
        <f>[7]!S_DQ_CLOSE(B16,$D$5,1)</f>
        <v>7.25</v>
      </c>
      <c r="E16" s="144">
        <f>[7]!s_pq_pctchange(B16,$B$5,$D$5)</f>
        <v>1.2569832402234749</v>
      </c>
      <c r="F16" s="144">
        <f>[7]!S_VAL_PE_TTM(B16,$D$5)</f>
        <v>32.966419219970703</v>
      </c>
      <c r="G16" s="144">
        <f>IF([7]!s_val_estpe(B16,"2013-01-30",2012)&lt;&gt;0,[7]!s_val_estpe(B16,"2013-01-30",2012),"")</f>
        <v>24.499998092651367</v>
      </c>
      <c r="H16" s="144">
        <f>[7]!s_val_pb_lf(B16,$D$5)</f>
        <v>4.1752638816833496</v>
      </c>
      <c r="I16" s="144">
        <f>[7]!s_val_ashrmarketvalue(B16,$D$5)/100000000</f>
        <v>33.6975291125</v>
      </c>
      <c r="J16" s="144">
        <f>[7]!S_VAL_MV(B16,$D$5)/100000000</f>
        <v>34.133000000000003</v>
      </c>
      <c r="K16" s="144">
        <f t="shared" si="0"/>
        <v>0.98724193925233639</v>
      </c>
      <c r="L16" s="144" t="str">
        <f>[7]!s_holder_name(B16,$D$5,1)</f>
        <v>新疆尚龙股权投资管理有限公司</v>
      </c>
      <c r="M16" s="65">
        <f>[7]!s_holder_pct(B16,$D$5,1)</f>
        <v>39.840000152587891</v>
      </c>
      <c r="N16" s="136"/>
      <c r="O16" s="137"/>
      <c r="P16" s="137"/>
      <c r="Q16" s="137"/>
      <c r="R16" s="137"/>
      <c r="S16" s="137"/>
      <c r="T16" s="137"/>
      <c r="U16" s="137"/>
      <c r="V16" s="137"/>
      <c r="W16" s="137"/>
      <c r="X16" s="137"/>
      <c r="Y16" s="137"/>
      <c r="Z16" s="137"/>
      <c r="AA16" s="137"/>
    </row>
    <row r="17" spans="1:27">
      <c r="A17" s="197"/>
      <c r="B17" s="153" t="s">
        <v>130</v>
      </c>
      <c r="C17" s="143" t="str">
        <f>[7]!S_INFO_NAME(B17)</f>
        <v>香梨股份</v>
      </c>
      <c r="D17" s="144">
        <f>[7]!S_DQ_CLOSE(B17,$D$5,1)</f>
        <v>12.79</v>
      </c>
      <c r="E17" s="144">
        <f>[7]!s_pq_pctchange(B17,$B$5,$D$5)</f>
        <v>0.39246467817894981</v>
      </c>
      <c r="F17" s="144">
        <f>[7]!S_VAL_PE_TTM(B17,$D$5)</f>
        <v>-580.1270751953125</v>
      </c>
      <c r="G17" s="144" t="str">
        <f>IF([7]!s_val_estpe(B17,"2013-01-30",2012)&lt;&gt;0,[7]!s_val_estpe(B17,"2013-01-30",2012),"")</f>
        <v/>
      </c>
      <c r="H17" s="144">
        <f>[7]!s_val_pb_lf(B17,$D$5)</f>
        <v>6.7529511451721191</v>
      </c>
      <c r="I17" s="144">
        <f>[7]!s_val_ashrmarketvalue(B17,$D$5)/100000000</f>
        <v>18.891709056699998</v>
      </c>
      <c r="J17" s="144">
        <f>[7]!S_VAL_MV(B17,$D$5)/100000000</f>
        <v>18.891709056699998</v>
      </c>
      <c r="K17" s="144">
        <f t="shared" si="0"/>
        <v>1</v>
      </c>
      <c r="L17" s="144" t="str">
        <f>[7]!s_holder_name(B17,$D$5,1)</f>
        <v>新疆融盛投资有限公司</v>
      </c>
      <c r="M17" s="65">
        <f>[7]!s_holder_pct(B17,$D$5,1)</f>
        <v>25.219999313354492</v>
      </c>
      <c r="N17" s="136"/>
      <c r="O17" s="137"/>
      <c r="P17" s="137"/>
      <c r="Q17" s="137"/>
      <c r="R17" s="137"/>
      <c r="S17" s="137"/>
      <c r="T17" s="137"/>
      <c r="U17" s="137"/>
      <c r="V17" s="137"/>
      <c r="W17" s="137"/>
      <c r="X17" s="137"/>
      <c r="Y17" s="137"/>
      <c r="Z17" s="137"/>
      <c r="AA17" s="137"/>
    </row>
    <row r="18" spans="1:27" s="137" customFormat="1">
      <c r="A18" s="197"/>
      <c r="B18" s="142" t="s">
        <v>131</v>
      </c>
      <c r="C18" s="143" t="str">
        <f>[7]!S_INFO_NAME(B18)</f>
        <v>中粮屯河</v>
      </c>
      <c r="D18" s="144">
        <f>[7]!S_DQ_CLOSE(B18,$D$5,1)</f>
        <v>6.46</v>
      </c>
      <c r="E18" s="144">
        <f>[7]!s_pq_pctchange(B18,$B$5,$D$5)</f>
        <v>-1.3740458015267243</v>
      </c>
      <c r="F18" s="144">
        <f>[7]!S_VAL_PE_TTM(B18,$D$5)</f>
        <v>-878.0540771484375</v>
      </c>
      <c r="G18" s="144">
        <f>IF([7]!s_val_estpe(B18,"2013-01-30",2012)&lt;&gt;0,[7]!s_val_estpe(B18,"2013-01-30",2012),"")</f>
        <v>-20.25743293762207</v>
      </c>
      <c r="H18" s="144">
        <f>[7]!s_val_pb_lf(B18,$D$5)</f>
        <v>2.2014248371124268</v>
      </c>
      <c r="I18" s="144">
        <f>[7]!s_val_ashrmarketvalue(B18,$D$5)/100000000</f>
        <v>85.444059193000001</v>
      </c>
      <c r="J18" s="144">
        <f>[7]!S_VAL_MV(B18,$D$5)/100000000</f>
        <v>132.55119961300002</v>
      </c>
      <c r="K18" s="144">
        <f t="shared" si="0"/>
        <v>0.64461173827520779</v>
      </c>
      <c r="L18" s="144" t="str">
        <f>[7]!s_holder_name(B18,$D$5,1)</f>
        <v>中粮集团有限公司</v>
      </c>
      <c r="M18" s="135">
        <f>[7]!s_holder_pct(B18,$D$5,1)</f>
        <v>55</v>
      </c>
      <c r="N18" s="136"/>
    </row>
    <row r="19" spans="1:27">
      <c r="A19" s="197"/>
      <c r="B19" s="154" t="s">
        <v>132</v>
      </c>
      <c r="C19" s="149" t="str">
        <f>[7]!S_INFO_NAME(B19)</f>
        <v>国投中鲁</v>
      </c>
      <c r="D19" s="150">
        <f>[7]!S_DQ_CLOSE(B19,$D$5,1)</f>
        <v>15.49</v>
      </c>
      <c r="E19" s="150">
        <f>[7]!s_pq_pctchange(B19,$B$5,$D$5)</f>
        <v>14.486326681448647</v>
      </c>
      <c r="F19" s="150">
        <f>[7]!S_VAL_PE_TTM(B19,$D$5)</f>
        <v>-50.270137786865234</v>
      </c>
      <c r="G19" s="150" t="str">
        <f>IF([7]!s_val_estpe(B19,"2013-01-30",2012)&lt;&gt;0,[7]!s_val_estpe(B19,"2013-01-30",2012),"")</f>
        <v/>
      </c>
      <c r="H19" s="150">
        <f>[7]!s_val_pb_lf(B19,$D$5)</f>
        <v>4.8149809837341309</v>
      </c>
      <c r="I19" s="150">
        <f>[7]!s_val_ashrmarketvalue(B19,$D$5)/100000000</f>
        <v>39.347698000000001</v>
      </c>
      <c r="J19" s="150">
        <f>[7]!S_VAL_MV(B19,$D$5)/100000000</f>
        <v>40.616329</v>
      </c>
      <c r="K19" s="150">
        <f t="shared" si="0"/>
        <v>0.96876549330689143</v>
      </c>
      <c r="L19" s="150" t="str">
        <f>[7]!s_holder_name(B19,$D$5,1)</f>
        <v>国家开发投资公司</v>
      </c>
      <c r="M19" s="150">
        <f>[7]!s_holder_pct(B19,$D$5,1)</f>
        <v>44.369998931884766</v>
      </c>
      <c r="N19" s="136"/>
      <c r="O19" s="137"/>
      <c r="P19" s="137"/>
      <c r="Q19" s="137"/>
      <c r="R19" s="137"/>
      <c r="S19" s="137"/>
      <c r="T19" s="137"/>
      <c r="U19" s="137"/>
      <c r="V19" s="137"/>
      <c r="W19" s="137"/>
      <c r="X19" s="137"/>
      <c r="Y19" s="137"/>
      <c r="Z19" s="137"/>
      <c r="AA19" s="137"/>
    </row>
    <row r="20" spans="1:27">
      <c r="A20" s="197" t="s">
        <v>202</v>
      </c>
      <c r="B20" s="153" t="s">
        <v>134</v>
      </c>
      <c r="C20" s="143" t="str">
        <f>[7]!S_INFO_NAME(B20)</f>
        <v>农产品</v>
      </c>
      <c r="D20" s="144">
        <f>[7]!S_DQ_CLOSE(B20,$D$5,1)</f>
        <v>12.12</v>
      </c>
      <c r="E20" s="144">
        <f>[7]!s_pq_pctchange(B20,$B$5,$D$5)</f>
        <v>3.678357570573132</v>
      </c>
      <c r="F20" s="144">
        <f>[7]!S_VAL_PE_TTM(B20,$D$5)</f>
        <v>184.34646606445312</v>
      </c>
      <c r="G20" s="144">
        <f>IF([7]!s_val_estpe(B20,"2013-01-30",2012)&lt;&gt;0,[7]!s_val_estpe(B20,"2013-01-30",2012),"")</f>
        <v>30.870841979980469</v>
      </c>
      <c r="H20" s="144">
        <f>[7]!s_val_pb_lf(B20,$D$5)</f>
        <v>4.2462263107299805</v>
      </c>
      <c r="I20" s="144">
        <f>[7]!s_val_ashrmarketvalue(B20,$D$5)/100000000</f>
        <v>194.61052124399998</v>
      </c>
      <c r="J20" s="144">
        <f>[7]!S_VAL_MV(B20,$D$5)/100000000</f>
        <v>205.67205267719999</v>
      </c>
      <c r="K20" s="144">
        <f t="shared" si="0"/>
        <v>0.94621762515026309</v>
      </c>
      <c r="L20" s="144" t="str">
        <f>[7]!s_holder_name(B20,$D$5,1)</f>
        <v>深圳市人民政府国有资产监督管理委员会</v>
      </c>
      <c r="M20" s="144">
        <f>[7]!s_holder_pct(B20,$D$5,1)</f>
        <v>24.760000228881836</v>
      </c>
      <c r="N20" s="136"/>
      <c r="O20" s="137"/>
      <c r="P20" s="137"/>
      <c r="Q20" s="137"/>
      <c r="R20" s="137"/>
      <c r="S20" s="137"/>
      <c r="T20" s="137"/>
      <c r="U20" s="137"/>
      <c r="V20" s="137"/>
      <c r="W20" s="137"/>
      <c r="X20" s="137"/>
      <c r="Y20" s="137"/>
      <c r="Z20" s="137"/>
      <c r="AA20" s="137"/>
    </row>
    <row r="21" spans="1:27">
      <c r="A21" s="197"/>
      <c r="B21" s="153" t="s">
        <v>136</v>
      </c>
      <c r="C21" s="143" t="str">
        <f>[7]!S_INFO_NAME(B21)</f>
        <v>西王食品</v>
      </c>
      <c r="D21" s="144">
        <f>[7]!S_DQ_CLOSE(B21,$D$5,1)</f>
        <v>17.760000000000002</v>
      </c>
      <c r="E21" s="144">
        <f>[7]!s_pq_pctchange(B21,$B$5,$D$5)</f>
        <v>-0.16863406408094139</v>
      </c>
      <c r="F21" s="144">
        <f>[7]!S_VAL_PE_TTM(B21,$D$5)</f>
        <v>22.8172607421875</v>
      </c>
      <c r="G21" s="144">
        <f>IF([7]!s_val_estpe(B21,"2013-01-30",2012)&lt;&gt;0,[7]!s_val_estpe(B21,"2013-01-30",2012),"")</f>
        <v>24.571176528930664</v>
      </c>
      <c r="H21" s="144">
        <f>[7]!s_val_pb_lf(B21,$D$5)</f>
        <v>2.7991714477539062</v>
      </c>
      <c r="I21" s="144">
        <f>[7]!s_val_ashrmarketvalue(B21,$D$5)/100000000</f>
        <v>33.446135318400003</v>
      </c>
      <c r="J21" s="144">
        <f>[7]!S_VAL_MV(B21,$D$5)/100000000</f>
        <v>33.446135318400003</v>
      </c>
      <c r="K21" s="144">
        <f t="shared" si="0"/>
        <v>1</v>
      </c>
      <c r="L21" s="144" t="str">
        <f>[7]!s_holder_name(B21,$D$5,1)</f>
        <v>西王集团有限公司</v>
      </c>
      <c r="M21" s="144">
        <f>[7]!s_holder_pct(B21,$D$5,1)</f>
        <v>41.959999084472656</v>
      </c>
      <c r="N21" s="136"/>
      <c r="O21" s="137"/>
      <c r="P21" s="137"/>
      <c r="Q21" s="137"/>
      <c r="R21" s="137"/>
      <c r="S21" s="137"/>
      <c r="T21" s="137"/>
      <c r="U21" s="137"/>
      <c r="V21" s="137"/>
      <c r="W21" s="137"/>
      <c r="X21" s="137"/>
      <c r="Y21" s="137"/>
      <c r="Z21" s="137"/>
      <c r="AA21" s="137"/>
    </row>
    <row r="22" spans="1:27">
      <c r="A22" s="197"/>
      <c r="B22" s="153" t="s">
        <v>142</v>
      </c>
      <c r="C22" s="143" t="str">
        <f>[7]!S_INFO_NAME(B22)</f>
        <v>东凌粮油</v>
      </c>
      <c r="D22" s="144">
        <f>[7]!S_DQ_CLOSE(B22,$D$5,1)</f>
        <v>13.82</v>
      </c>
      <c r="E22" s="144">
        <f>[7]!s_pq_pctchange(B22,$B$5,$D$5)</f>
        <v>4.6969696969697106</v>
      </c>
      <c r="F22" s="144">
        <f>[7]!S_VAL_PE_TTM(B22,$D$5)</f>
        <v>-31.733488082885742</v>
      </c>
      <c r="G22" s="144">
        <f>IF([7]!s_val_estpe(B22,"2013-01-30",2012)&lt;&gt;0,[7]!s_val_estpe(B22,"2013-01-30",2012),"")</f>
        <v>30.208105087280273</v>
      </c>
      <c r="H22" s="144">
        <f>[7]!s_val_pb_lf(B22,$D$5)</f>
        <v>7.0967850685119629</v>
      </c>
      <c r="I22" s="144">
        <f>[7]!s_val_ashrmarketvalue(B22,$D$5)/100000000</f>
        <v>53.597562874000005</v>
      </c>
      <c r="J22" s="144">
        <f>[7]!S_VAL_MV(B22,$D$5)/100000000</f>
        <v>56.339993999999997</v>
      </c>
      <c r="K22" s="144">
        <f t="shared" si="0"/>
        <v>0.95132354600534763</v>
      </c>
      <c r="L22" s="144" t="str">
        <f>[7]!s_holder_name(B22,$D$5,1)</f>
        <v>广州东凌实业投资集团有限公司</v>
      </c>
      <c r="M22" s="144">
        <f>[7]!s_holder_pct(B22,$D$5,1)</f>
        <v>40.220001220703125</v>
      </c>
      <c r="N22" s="136"/>
      <c r="O22" s="137"/>
      <c r="P22" s="137"/>
      <c r="Q22" s="137"/>
      <c r="R22" s="137"/>
      <c r="S22" s="137"/>
      <c r="T22" s="137"/>
      <c r="U22" s="137"/>
      <c r="V22" s="137"/>
      <c r="W22" s="137"/>
      <c r="X22" s="137"/>
      <c r="Y22" s="137"/>
      <c r="Z22" s="137"/>
      <c r="AA22" s="137"/>
    </row>
    <row r="23" spans="1:27">
      <c r="A23" s="197"/>
      <c r="B23" s="153" t="s">
        <v>144</v>
      </c>
      <c r="C23" s="143" t="str">
        <f>[7]!S_INFO_NAME(B23)</f>
        <v>南宁糖业</v>
      </c>
      <c r="D23" s="144">
        <f>[7]!S_DQ_CLOSE(B23,$D$5,1)</f>
        <v>9.67</v>
      </c>
      <c r="E23" s="144">
        <f>[7]!s_pq_pctchange(B23,$B$5,$D$5)</f>
        <v>-1.3265306122449028</v>
      </c>
      <c r="F23" s="144">
        <f>[7]!S_VAL_PE_TTM(B23,$D$5)</f>
        <v>56.398696899414062</v>
      </c>
      <c r="G23" s="144">
        <f>IF([7]!s_val_estpe(B23,"2013-01-30",2012)&lt;&gt;0,[7]!s_val_estpe(B23,"2013-01-30",2012),"")</f>
        <v>-96.411483764648438</v>
      </c>
      <c r="H23" s="144">
        <f>[7]!s_val_pb_lf(B23,$D$5)</f>
        <v>2.310255765914917</v>
      </c>
      <c r="I23" s="144">
        <f>[7]!s_val_ashrmarketvalue(B23,$D$5)/100000000</f>
        <v>27.718088000000002</v>
      </c>
      <c r="J23" s="144">
        <f>[7]!S_VAL_MV(B23,$D$5)/100000000</f>
        <v>27.718088000000002</v>
      </c>
      <c r="K23" s="144">
        <f t="shared" si="0"/>
        <v>1</v>
      </c>
      <c r="L23" s="144" t="str">
        <f>[7]!s_holder_name(B23,$D$5,1)</f>
        <v>南宁振宁资产经营有限责任公司</v>
      </c>
      <c r="M23" s="144">
        <f>[7]!s_holder_pct(B23,$D$5,1)</f>
        <v>47.709999084472656</v>
      </c>
      <c r="N23" s="136"/>
      <c r="O23" s="137"/>
      <c r="P23" s="137"/>
      <c r="Q23" s="137"/>
      <c r="R23" s="137"/>
      <c r="S23" s="137"/>
      <c r="T23" s="137"/>
      <c r="U23" s="137"/>
      <c r="V23" s="137"/>
      <c r="W23" s="137"/>
      <c r="X23" s="137"/>
      <c r="Y23" s="137"/>
      <c r="Z23" s="137"/>
      <c r="AA23" s="137"/>
    </row>
    <row r="24" spans="1:27">
      <c r="A24" s="197"/>
      <c r="B24" s="153" t="s">
        <v>145</v>
      </c>
      <c r="C24" s="143" t="str">
        <f>[7]!S_INFO_NAME(B24)</f>
        <v>中粮生化</v>
      </c>
      <c r="D24" s="144">
        <f>[7]!S_DQ_CLOSE(B24,$D$5,1)</f>
        <v>5.62</v>
      </c>
      <c r="E24" s="144">
        <f>[7]!s_pq_pctchange(B24,$B$5,$D$5)</f>
        <v>5.2434456928839079</v>
      </c>
      <c r="F24" s="144">
        <f>[7]!S_VAL_PE_TTM(B24,$D$5)</f>
        <v>223.97361755371094</v>
      </c>
      <c r="G24" s="144" t="str">
        <f>IF([7]!s_val_estpe(B24,"2013-01-30",2012)&lt;&gt;0,[7]!s_val_estpe(B24,"2013-01-30",2012),"")</f>
        <v/>
      </c>
      <c r="H24" s="144">
        <f>[7]!s_val_pb_lf(B24,$D$5)</f>
        <v>1.8752895593643188</v>
      </c>
      <c r="I24" s="144">
        <f>[7]!s_val_ashrmarketvalue(B24,$D$5)/100000000</f>
        <v>54.199904663000005</v>
      </c>
      <c r="J24" s="144">
        <f>[7]!S_VAL_MV(B24,$D$5)/100000000</f>
        <v>54.199904663000005</v>
      </c>
      <c r="K24" s="144">
        <f t="shared" si="0"/>
        <v>1</v>
      </c>
      <c r="L24" s="144" t="str">
        <f>[7]!s_holder_name(B24,$D$5,1)</f>
        <v>大耀香港有限公司</v>
      </c>
      <c r="M24" s="144">
        <f>[7]!s_holder_pct(B24,$D$5,1)</f>
        <v>20.739999771118164</v>
      </c>
      <c r="N24" s="136"/>
      <c r="O24" s="137"/>
      <c r="P24" s="137"/>
      <c r="Q24" s="137"/>
      <c r="R24" s="137"/>
      <c r="S24" s="137"/>
      <c r="T24" s="137"/>
      <c r="U24" s="137"/>
      <c r="V24" s="137"/>
      <c r="W24" s="137"/>
      <c r="X24" s="137"/>
      <c r="Y24" s="137"/>
      <c r="Z24" s="137"/>
      <c r="AA24" s="137"/>
    </row>
    <row r="25" spans="1:27">
      <c r="A25" s="197"/>
      <c r="B25" s="153" t="s">
        <v>156</v>
      </c>
      <c r="C25" s="143" t="str">
        <f>[7]!S_INFO_NAME(B25)</f>
        <v>保龄宝</v>
      </c>
      <c r="D25" s="144">
        <f>[7]!S_DQ_CLOSE(B25,$D$5,1)</f>
        <v>9.86</v>
      </c>
      <c r="E25" s="144">
        <f>[7]!s_pq_pctchange(B25,$B$5,$D$5)</f>
        <v>7.290533188248105</v>
      </c>
      <c r="F25" s="144">
        <f>[7]!S_VAL_PE_TTM(B25,$D$5)</f>
        <v>106.04119873046875</v>
      </c>
      <c r="G25" s="144">
        <f>IF([7]!s_val_estpe(B25,"2013-01-30",2012)&lt;&gt;0,[7]!s_val_estpe(B25,"2013-01-30",2012),"")</f>
        <v>27.614253997802734</v>
      </c>
      <c r="H25" s="144">
        <f>[7]!s_val_pb_lf(B25,$D$5)</f>
        <v>2.4986486434936523</v>
      </c>
      <c r="I25" s="144">
        <f>[7]!s_val_ashrmarketvalue(B25,$D$5)/100000000</f>
        <v>33.036853881999996</v>
      </c>
      <c r="J25" s="144">
        <f>[7]!S_VAL_MV(B25,$D$5)/100000000</f>
        <v>36.408641600000003</v>
      </c>
      <c r="K25" s="144">
        <f t="shared" si="0"/>
        <v>0.90739045540221397</v>
      </c>
      <c r="L25" s="144" t="str">
        <f>[7]!s_holder_name(B25,$D$5,1)</f>
        <v>刘宗利</v>
      </c>
      <c r="M25" s="144">
        <f>[7]!s_holder_pct(B25,$D$5,1)</f>
        <v>25.010000228881836</v>
      </c>
      <c r="N25" s="136"/>
      <c r="O25" s="137"/>
      <c r="P25" s="137"/>
      <c r="Q25" s="137"/>
      <c r="R25" s="137"/>
      <c r="S25" s="137"/>
      <c r="T25" s="137"/>
      <c r="U25" s="137"/>
      <c r="V25" s="137"/>
      <c r="W25" s="137"/>
      <c r="X25" s="137"/>
      <c r="Y25" s="137"/>
      <c r="Z25" s="137"/>
      <c r="AA25" s="137"/>
    </row>
    <row r="26" spans="1:27">
      <c r="A26" s="197"/>
      <c r="B26" s="153" t="s">
        <v>168</v>
      </c>
      <c r="C26" s="143" t="str">
        <f>[7]!S_INFO_NAME(B26)</f>
        <v>龙力生物</v>
      </c>
      <c r="D26" s="144">
        <f>[7]!S_DQ_CLOSE(B26,$D$5,1)</f>
        <v>15.09</v>
      </c>
      <c r="E26" s="144">
        <f>[7]!s_pq_pctchange(B26,$B$5,$D$5)</f>
        <v>3.356164383561655</v>
      </c>
      <c r="F26" s="144">
        <f>[7]!S_VAL_PE_TTM(B26,$D$5)</f>
        <v>46.186428070068359</v>
      </c>
      <c r="G26" s="144">
        <f>IF([7]!s_val_estpe(B26,"2013-01-30",2012)&lt;&gt;0,[7]!s_val_estpe(B26,"2013-01-30",2012),"")</f>
        <v>31.231409072875977</v>
      </c>
      <c r="H26" s="144">
        <f>[7]!s_val_pb_lf(B26,$D$5)</f>
        <v>2.5718929767608643</v>
      </c>
      <c r="I26" s="144">
        <f>[7]!s_val_ashrmarketvalue(B26,$D$5)/100000000</f>
        <v>46.986273976499994</v>
      </c>
      <c r="J26" s="144">
        <f>[7]!S_VAL_MV(B26,$D$5)/100000000</f>
        <v>47.535914400000003</v>
      </c>
      <c r="K26" s="144">
        <f t="shared" si="0"/>
        <v>0.98843736508621771</v>
      </c>
      <c r="L26" s="144" t="str">
        <f>[7]!s_holder_name(B26,$D$5,1)</f>
        <v>程少博</v>
      </c>
      <c r="M26" s="144">
        <f>[7]!s_holder_pct(B26,$D$5,1)</f>
        <v>17.850000381469727</v>
      </c>
      <c r="N26" s="136"/>
      <c r="O26" s="137"/>
      <c r="P26" s="137"/>
      <c r="Q26" s="137"/>
      <c r="R26" s="137"/>
      <c r="S26" s="137"/>
      <c r="T26" s="137"/>
      <c r="U26" s="137"/>
      <c r="V26" s="137"/>
      <c r="W26" s="137"/>
      <c r="X26" s="137"/>
      <c r="Y26" s="137"/>
      <c r="Z26" s="137"/>
      <c r="AA26" s="137"/>
    </row>
    <row r="27" spans="1:27">
      <c r="A27" s="197"/>
      <c r="B27" s="153" t="s">
        <v>173</v>
      </c>
      <c r="C27" s="143" t="str">
        <f>[7]!S_INFO_NAME(B27)</f>
        <v>量子高科</v>
      </c>
      <c r="D27" s="144">
        <f>[7]!S_DQ_CLOSE(B27,$D$5,1)</f>
        <v>8.69</v>
      </c>
      <c r="E27" s="144">
        <f>[7]!s_pq_pctchange(B27,$B$5,$D$5)</f>
        <v>1.9953051643192499</v>
      </c>
      <c r="F27" s="144">
        <f>[7]!S_VAL_PE_TTM(B27,$D$5)</f>
        <v>62.200469970703125</v>
      </c>
      <c r="G27" s="144">
        <f>IF([7]!s_val_estpe(B27,"2013-01-30",2012)&lt;&gt;0,[7]!s_val_estpe(B27,"2013-01-30",2012),"")</f>
        <v>34.066448211669922</v>
      </c>
      <c r="H27" s="144">
        <f>[7]!s_val_pb_lf(B27,$D$5)</f>
        <v>3.9149773120880127</v>
      </c>
      <c r="I27" s="144">
        <f>[7]!s_val_ashrmarketvalue(B27,$D$5)/100000000</f>
        <v>15.3754016625</v>
      </c>
      <c r="J27" s="144">
        <f>[7]!S_VAL_MV(B27,$D$5)/100000000</f>
        <v>26.20035</v>
      </c>
      <c r="K27" s="144">
        <f t="shared" si="0"/>
        <v>0.58683955223880591</v>
      </c>
      <c r="L27" s="144" t="str">
        <f>[7]!s_holder_name(B27,$D$5,1)</f>
        <v>QUANTUM HI-TECH GROUP LIMITED</v>
      </c>
      <c r="M27" s="144">
        <f>[7]!s_holder_pct(B27,$D$5,1)</f>
        <v>24.090000152587891</v>
      </c>
      <c r="N27" s="136"/>
      <c r="O27" s="137"/>
      <c r="P27" s="137"/>
      <c r="Q27" s="137"/>
      <c r="R27" s="137"/>
      <c r="S27" s="137"/>
      <c r="T27" s="137"/>
      <c r="U27" s="137"/>
      <c r="V27" s="137"/>
      <c r="W27" s="137"/>
      <c r="X27" s="137"/>
      <c r="Y27" s="137"/>
      <c r="Z27" s="137"/>
      <c r="AA27" s="137"/>
    </row>
    <row r="28" spans="1:27">
      <c r="A28" s="197"/>
      <c r="B28" s="153" t="s">
        <v>174</v>
      </c>
      <c r="C28" s="143" t="str">
        <f>[7]!S_INFO_NAME(B28)</f>
        <v>万福生科</v>
      </c>
      <c r="D28" s="144">
        <f>[7]!S_DQ_CLOSE(B28,$D$5,1)</f>
        <v>5.65</v>
      </c>
      <c r="E28" s="144">
        <f>[7]!s_pq_pctchange(B28,$B$5,$D$5)</f>
        <v>0</v>
      </c>
      <c r="F28" s="144">
        <f>[7]!S_VAL_PE_TTM(B28,$D$5)</f>
        <v>-4.2725715637207031</v>
      </c>
      <c r="G28" s="144" t="str">
        <f>IF([7]!s_val_estpe(B28,"2013-01-30",2012)&lt;&gt;0,[7]!s_val_estpe(B28,"2013-01-30",2012),"")</f>
        <v/>
      </c>
      <c r="H28" s="144">
        <f>[7]!s_val_pb_lf(B28,$D$5)</f>
        <v>2.7817139625549316</v>
      </c>
      <c r="I28" s="144">
        <f>[7]!s_val_ashrmarketvalue(B28,$D$5)/100000000</f>
        <v>1.921</v>
      </c>
      <c r="J28" s="144">
        <f>[7]!S_VAL_MV(B28,$D$5)/100000000</f>
        <v>7.5709999999999997</v>
      </c>
      <c r="K28" s="144">
        <f t="shared" si="0"/>
        <v>0.2537313432835821</v>
      </c>
      <c r="L28" s="144" t="str">
        <f>[7]!s_holder_name(B28,$D$5,1)</f>
        <v>杨荣华</v>
      </c>
      <c r="M28" s="144">
        <f>[7]!s_holder_pct(B28,$D$5,1)</f>
        <v>29.989999771118164</v>
      </c>
      <c r="N28" s="136"/>
      <c r="O28" s="137"/>
      <c r="P28" s="137"/>
      <c r="Q28" s="137"/>
      <c r="R28" s="137"/>
      <c r="S28" s="137"/>
      <c r="T28" s="137"/>
      <c r="U28" s="137"/>
      <c r="V28" s="137"/>
      <c r="W28" s="137"/>
      <c r="X28" s="137"/>
      <c r="Y28" s="137"/>
      <c r="Z28" s="137"/>
      <c r="AA28" s="137"/>
    </row>
    <row r="29" spans="1:27">
      <c r="A29" s="197"/>
      <c r="B29" s="153" t="s">
        <v>176</v>
      </c>
      <c r="C29" s="143" t="str">
        <f>[7]!S_INFO_NAME(B29)</f>
        <v>哈高科</v>
      </c>
      <c r="D29" s="144">
        <f>[7]!S_DQ_CLOSE(B29,$D$5,1)</f>
        <v>6.91</v>
      </c>
      <c r="E29" s="144">
        <f>[7]!s_pq_pctchange(B29,$B$5,$D$5)</f>
        <v>4.2232277526395245</v>
      </c>
      <c r="F29" s="144">
        <f>[7]!S_VAL_PE_TTM(B29,$D$5)</f>
        <v>36.425323486328125</v>
      </c>
      <c r="G29" s="144" t="str">
        <f>IF([7]!s_val_estpe(B29,"2013-01-30",2012)&lt;&gt;0,[7]!s_val_estpe(B29,"2013-01-30",2012),"")</f>
        <v/>
      </c>
      <c r="H29" s="144">
        <f>[7]!s_val_pb_lf(B29,$D$5)</f>
        <v>3.5562973022460937</v>
      </c>
      <c r="I29" s="144">
        <f>[7]!s_val_ashrmarketvalue(B29,$D$5)/100000000</f>
        <v>24.9633123415</v>
      </c>
      <c r="J29" s="144">
        <f>[7]!S_VAL_MV(B29,$D$5)/100000000</f>
        <v>24.9633123415</v>
      </c>
      <c r="K29" s="144">
        <f t="shared" si="0"/>
        <v>1</v>
      </c>
      <c r="L29" s="144" t="str">
        <f>[7]!s_holder_name(B29,$D$5,1)</f>
        <v>浙江新湖集团股份有限公司</v>
      </c>
      <c r="M29" s="144">
        <f>[7]!s_holder_pct(B29,$D$5,1)</f>
        <v>17.579999923706055</v>
      </c>
      <c r="N29" s="136"/>
      <c r="O29" s="137"/>
      <c r="P29" s="137"/>
      <c r="Q29" s="137"/>
      <c r="R29" s="137"/>
      <c r="S29" s="137"/>
      <c r="T29" s="137"/>
      <c r="U29" s="137"/>
      <c r="V29" s="137"/>
      <c r="W29" s="137"/>
      <c r="X29" s="137"/>
      <c r="Y29" s="137"/>
      <c r="Z29" s="137"/>
      <c r="AA29" s="137"/>
    </row>
    <row r="30" spans="1:27">
      <c r="A30" s="197"/>
      <c r="B30" s="153" t="s">
        <v>178</v>
      </c>
      <c r="C30" s="143" t="str">
        <f>[7]!S_INFO_NAME(B30)</f>
        <v>金健米业</v>
      </c>
      <c r="D30" s="144">
        <f>[7]!S_DQ_CLOSE(B30,$D$5,1)</f>
        <v>5.8</v>
      </c>
      <c r="E30" s="144">
        <f>[7]!s_pq_pctchange(B30,$B$5,$D$5)</f>
        <v>2.8368794326241176</v>
      </c>
      <c r="F30" s="144">
        <f>[7]!S_VAL_PE_TTM(B30,$D$5)</f>
        <v>-275.61117553710937</v>
      </c>
      <c r="G30" s="144" t="str">
        <f>IF([7]!s_val_estpe(B30,"2013-01-30",2012)&lt;&gt;0,[7]!s_val_estpe(B30,"2013-01-30",2012),"")</f>
        <v/>
      </c>
      <c r="H30" s="144">
        <f>[7]!s_val_pb_lf(B30,$D$5)</f>
        <v>4.2090883255004883</v>
      </c>
      <c r="I30" s="144">
        <f>[7]!s_val_ashrmarketvalue(B30,$D$5)/100000000</f>
        <v>31.578657785999997</v>
      </c>
      <c r="J30" s="144">
        <f>[7]!S_VAL_MV(B30,$D$5)/100000000</f>
        <v>37.223426644</v>
      </c>
      <c r="K30" s="144">
        <f t="shared" si="0"/>
        <v>0.84835440025482245</v>
      </c>
      <c r="L30" s="144" t="str">
        <f>[7]!s_holder_name(B30,$D$5,1)</f>
        <v>湖南金霞粮食产业有限公司</v>
      </c>
      <c r="M30" s="144">
        <f>[7]!s_holder_pct(B30,$D$5,1)</f>
        <v>22.340000152587891</v>
      </c>
      <c r="N30" s="136"/>
      <c r="O30" s="137"/>
      <c r="P30" s="137"/>
      <c r="Q30" s="137"/>
      <c r="R30" s="137"/>
      <c r="S30" s="137"/>
      <c r="T30" s="137"/>
      <c r="U30" s="137"/>
      <c r="V30" s="137"/>
      <c r="W30" s="137"/>
      <c r="X30" s="137"/>
      <c r="Y30" s="137"/>
      <c r="Z30" s="137"/>
      <c r="AA30" s="137"/>
    </row>
    <row r="31" spans="1:27">
      <c r="A31" s="197"/>
      <c r="B31" s="153" t="s">
        <v>181</v>
      </c>
      <c r="C31" s="143" t="str">
        <f>[7]!S_INFO_NAME(B31)</f>
        <v>华资实业</v>
      </c>
      <c r="D31" s="144">
        <f>[7]!S_DQ_CLOSE(B31,$D$5,1)</f>
        <v>7.48</v>
      </c>
      <c r="E31" s="144">
        <f>[7]!s_pq_pctchange(B31,$B$5,$D$5)</f>
        <v>6.0992907801418639</v>
      </c>
      <c r="F31" s="144">
        <f>[7]!S_VAL_PE_TTM(B31,$D$5)</f>
        <v>123.44489288330078</v>
      </c>
      <c r="G31" s="144" t="str">
        <f>IF([7]!s_val_estpe(B31,"2013-01-30",2012)&lt;&gt;0,[7]!s_val_estpe(B31,"2013-01-30",2012),"")</f>
        <v/>
      </c>
      <c r="H31" s="144">
        <f>[7]!s_val_pb_lf(B31,$D$5)</f>
        <v>2.1382253170013428</v>
      </c>
      <c r="I31" s="144">
        <f>[7]!s_val_ashrmarketvalue(B31,$D$5)/100000000</f>
        <v>36.272913600000003</v>
      </c>
      <c r="J31" s="144">
        <f>[7]!S_VAL_MV(B31,$D$5)/100000000</f>
        <v>36.272913600000003</v>
      </c>
      <c r="K31" s="144">
        <f t="shared" si="0"/>
        <v>1</v>
      </c>
      <c r="L31" s="144" t="str">
        <f>[7]!s_holder_name(B31,$D$5,1)</f>
        <v>包头草原糖业(集团)有限责任公司</v>
      </c>
      <c r="M31" s="144">
        <f>[7]!s_holder_pct(B31,$D$5,1)</f>
        <v>31.489999771118164</v>
      </c>
      <c r="N31" s="136"/>
      <c r="O31" s="137"/>
      <c r="P31" s="137"/>
      <c r="Q31" s="137"/>
      <c r="R31" s="137"/>
      <c r="S31" s="137"/>
      <c r="T31" s="137"/>
      <c r="U31" s="137"/>
      <c r="V31" s="137"/>
      <c r="W31" s="137"/>
      <c r="X31" s="137"/>
      <c r="Y31" s="137"/>
      <c r="Z31" s="137"/>
      <c r="AA31" s="137"/>
    </row>
    <row r="32" spans="1:27">
      <c r="A32" s="197"/>
      <c r="B32" s="153" t="s">
        <v>184</v>
      </c>
      <c r="C32" s="143" t="str">
        <f>[7]!S_INFO_NAME(B32)</f>
        <v>冠农股份</v>
      </c>
      <c r="D32" s="144">
        <f>[7]!S_DQ_CLOSE(B32,$D$5,1)</f>
        <v>17.79</v>
      </c>
      <c r="E32" s="144">
        <f>[7]!s_pq_pctchange(B32,$B$5,$D$5)</f>
        <v>-0.89136490250696365</v>
      </c>
      <c r="F32" s="144">
        <f>[7]!S_VAL_PE_TTM(B32,$D$5)</f>
        <v>25.682956695556641</v>
      </c>
      <c r="G32" s="144">
        <f>IF([7]!s_val_estpe(B32,"2013-01-30",2012)&lt;&gt;0,[7]!s_val_estpe(B32,"2013-01-30",2012),"")</f>
        <v>24.648387908935547</v>
      </c>
      <c r="H32" s="144">
        <f>[7]!s_val_pb_lf(B32,$D$5)</f>
        <v>3.720311164855957</v>
      </c>
      <c r="I32" s="144">
        <f>[7]!s_val_ashrmarketvalue(B32,$D$5)/100000000</f>
        <v>64.417590000000004</v>
      </c>
      <c r="J32" s="144">
        <f>[7]!S_VAL_MV(B32,$D$5)/100000000</f>
        <v>69.811696611600013</v>
      </c>
      <c r="K32" s="144">
        <f t="shared" si="0"/>
        <v>0.92273348345034034</v>
      </c>
      <c r="L32" s="144" t="str">
        <f>[7]!s_holder_name(B32,$D$5,1)</f>
        <v>新疆冠源投资有限责任公司</v>
      </c>
      <c r="M32" s="144">
        <f>[7]!s_holder_pct(B32,$D$5,1)</f>
        <v>40.889999389648438</v>
      </c>
      <c r="N32" s="136"/>
      <c r="O32" s="137"/>
      <c r="P32" s="137"/>
      <c r="Q32" s="137"/>
      <c r="R32" s="137"/>
      <c r="S32" s="137"/>
      <c r="T32" s="137"/>
      <c r="U32" s="137"/>
      <c r="V32" s="137"/>
      <c r="W32" s="137"/>
      <c r="X32" s="137"/>
      <c r="Y32" s="137"/>
      <c r="Z32" s="137"/>
      <c r="AA32" s="137"/>
    </row>
    <row r="33" spans="1:27" s="137" customFormat="1">
      <c r="A33" s="197"/>
      <c r="B33" s="142" t="s">
        <v>187</v>
      </c>
      <c r="C33" s="143" t="str">
        <f>[7]!S_INFO_NAME(B33)</f>
        <v>安琪酵母</v>
      </c>
      <c r="D33" s="144">
        <f>[7]!S_DQ_CLOSE(B33,$D$5,1)</f>
        <v>18.41</v>
      </c>
      <c r="E33" s="144">
        <f>[7]!s_pq_pctchange(B33,$B$5,$D$5)</f>
        <v>5.8654399079930863</v>
      </c>
      <c r="F33" s="144">
        <f>[7]!S_VAL_PE_TTM(B33,$D$5)</f>
        <v>44.253154754638672</v>
      </c>
      <c r="G33" s="144">
        <f>IF([7]!s_val_estpe(B33,"2013-01-30",2012)&lt;&gt;0,[7]!s_val_estpe(B33,"2013-01-30",2012),"")</f>
        <v>17.021055221557617</v>
      </c>
      <c r="H33" s="144">
        <f>[7]!s_val_pb_lf(B33,$D$5)</f>
        <v>2.1641180515289307</v>
      </c>
      <c r="I33" s="144">
        <f>[7]!s_val_ashrmarketvalue(B33,$D$5)/100000000</f>
        <v>58.890589169999998</v>
      </c>
      <c r="J33" s="144">
        <f>[7]!S_VAL_MV(B33,$D$5)/100000000</f>
        <v>60.685320605699999</v>
      </c>
      <c r="K33" s="144">
        <f t="shared" si="0"/>
        <v>0.97042560840435887</v>
      </c>
      <c r="L33" s="144" t="str">
        <f>[7]!s_holder_name(B33,$D$5,1)</f>
        <v>湖北安琪生物集团有限公司</v>
      </c>
      <c r="M33" s="144">
        <f>[7]!s_holder_pct(B33,$D$5,1)</f>
        <v>39.369998931884766</v>
      </c>
      <c r="N33" s="136"/>
    </row>
    <row r="34" spans="1:27">
      <c r="A34" s="197"/>
      <c r="B34" s="153" t="s">
        <v>188</v>
      </c>
      <c r="C34" s="143" t="str">
        <f>[7]!S_INFO_NAME(B34)</f>
        <v>农发种业</v>
      </c>
      <c r="D34" s="144">
        <f>[7]!S_DQ_CLOSE(B34,$D$5,1)</f>
        <v>9.66</v>
      </c>
      <c r="E34" s="144">
        <f>[7]!s_pq_pctchange(B34,$B$5,$D$5)</f>
        <v>-5.1080550098231754</v>
      </c>
      <c r="F34" s="144">
        <f>[7]!S_VAL_PE_TTM(B34,$D$5)</f>
        <v>82.211181640625</v>
      </c>
      <c r="G34" s="144">
        <f>IF([7]!s_val_estpe(B34,"2013-01-30",2012)&lt;&gt;0,[7]!s_val_estpe(B34,"2013-01-30",2012),"")</f>
        <v>135.33334350585937</v>
      </c>
      <c r="H34" s="144">
        <f>[7]!s_val_pb_lf(B34,$D$5)</f>
        <v>3.4180073738098145</v>
      </c>
      <c r="I34" s="144">
        <f>[7]!s_val_ashrmarketvalue(B34,$D$5)/100000000</f>
        <v>29.385719999999999</v>
      </c>
      <c r="J34" s="144">
        <f>[7]!S_VAL_MV(B34,$D$5)/100000000</f>
        <v>35.479948156800006</v>
      </c>
      <c r="K34" s="144">
        <f t="shared" si="0"/>
        <v>0.82823458112545179</v>
      </c>
      <c r="L34" s="144" t="str">
        <f>[7]!s_holder_name(B34,$D$5,1)</f>
        <v>中国农垦(集团)总公司</v>
      </c>
      <c r="M34" s="144">
        <f>[7]!s_holder_pct(B34,$D$5,1)</f>
        <v>27.25</v>
      </c>
      <c r="N34" s="136"/>
      <c r="O34" s="137"/>
      <c r="P34" s="137"/>
      <c r="Q34" s="137"/>
      <c r="R34" s="137"/>
      <c r="S34" s="137"/>
      <c r="T34" s="137"/>
      <c r="U34" s="137"/>
      <c r="V34" s="137"/>
      <c r="W34" s="137"/>
      <c r="X34" s="137"/>
      <c r="Y34" s="137"/>
      <c r="Z34" s="137"/>
      <c r="AA34" s="137"/>
    </row>
    <row r="35" spans="1:27">
      <c r="A35" s="197"/>
      <c r="B35" s="153" t="s">
        <v>189</v>
      </c>
      <c r="C35" s="143" t="str">
        <f>[7]!S_INFO_NAME(B35)</f>
        <v>新农开发</v>
      </c>
      <c r="D35" s="144">
        <f>[7]!S_DQ_CLOSE(B35,$D$5,1)</f>
        <v>9.83</v>
      </c>
      <c r="E35" s="144">
        <f>[7]!s_pq_pctchange(B35,$B$5,$D$5)</f>
        <v>-2.6732673267326645</v>
      </c>
      <c r="F35" s="144">
        <f>[7]!S_VAL_PE_TTM(B35,$D$5)</f>
        <v>-115.01180267333984</v>
      </c>
      <c r="G35" s="144" t="str">
        <f>IF([7]!s_val_estpe(B35,"2013-01-30",2012)&lt;&gt;0,[7]!s_val_estpe(B35,"2013-01-30",2012),"")</f>
        <v/>
      </c>
      <c r="H35" s="144">
        <f>[7]!s_val_pb_lf(B35,$D$5)</f>
        <v>8.4417343139648438</v>
      </c>
      <c r="I35" s="144">
        <f>[7]!s_val_ashrmarketvalue(B35,$D$5)/100000000</f>
        <v>31.554300000000001</v>
      </c>
      <c r="J35" s="144">
        <f>[7]!S_VAL_MV(B35,$D$5)/100000000</f>
        <v>31.554300000000001</v>
      </c>
      <c r="K35" s="144">
        <f t="shared" si="0"/>
        <v>1</v>
      </c>
      <c r="L35" s="144" t="str">
        <f>[7]!s_holder_name(B35,$D$5,1)</f>
        <v>阿拉尔统众国有资产经营有限责任公司</v>
      </c>
      <c r="M35" s="144">
        <f>[7]!s_holder_pct(B35,$D$5,1)</f>
        <v>49.799999237060547</v>
      </c>
      <c r="N35" s="136"/>
      <c r="O35" s="137"/>
      <c r="P35" s="137"/>
      <c r="Q35" s="137"/>
      <c r="R35" s="137"/>
      <c r="S35" s="137"/>
      <c r="T35" s="137"/>
      <c r="U35" s="137"/>
      <c r="V35" s="137"/>
      <c r="W35" s="137"/>
      <c r="X35" s="137"/>
      <c r="Y35" s="137"/>
      <c r="Z35" s="137"/>
      <c r="AA35" s="137"/>
    </row>
    <row r="36" spans="1:27">
      <c r="A36" s="197"/>
      <c r="B36" s="153" t="s">
        <v>192</v>
      </c>
      <c r="C36" s="143" t="str">
        <f>[7]!S_INFO_NAME(B36)</f>
        <v>新赛股份</v>
      </c>
      <c r="D36" s="144">
        <f>[7]!S_DQ_CLOSE(B36,$D$5,1)</f>
        <v>8.35</v>
      </c>
      <c r="E36" s="144">
        <f>[7]!s_pq_pctchange(B36,$B$5,$D$5)</f>
        <v>6.6411238825031971</v>
      </c>
      <c r="F36" s="144">
        <f>[7]!S_VAL_PE_TTM(B36,$D$5)</f>
        <v>-67.284080505371094</v>
      </c>
      <c r="G36" s="144" t="str">
        <f>IF([7]!s_val_estpe(B36,"2013-01-30",2012)&lt;&gt;0,[7]!s_val_estpe(B36,"2013-01-30",2012),"")</f>
        <v/>
      </c>
      <c r="H36" s="144">
        <f>[7]!s_val_pb_lf(B36,$D$5)</f>
        <v>3.7139053344726562</v>
      </c>
      <c r="I36" s="144">
        <f>[7]!s_val_ashrmarketvalue(B36,$D$5)/100000000</f>
        <v>25.276157578999999</v>
      </c>
      <c r="J36" s="144">
        <f>[7]!S_VAL_MV(B36,$D$5)/100000000</f>
        <v>25.276157578999999</v>
      </c>
      <c r="K36" s="144">
        <f t="shared" si="0"/>
        <v>1</v>
      </c>
      <c r="L36" s="144" t="str">
        <f>[7]!s_holder_name(B36,$D$5,1)</f>
        <v>新疆艾比湖农工商联合企业总公司</v>
      </c>
      <c r="M36" s="144">
        <f>[7]!s_holder_pct(B36,$D$5,1)</f>
        <v>49.490001678466797</v>
      </c>
      <c r="N36" s="136"/>
      <c r="O36" s="137"/>
      <c r="P36" s="137"/>
      <c r="Q36" s="137"/>
      <c r="R36" s="137"/>
      <c r="S36" s="137"/>
      <c r="T36" s="137"/>
      <c r="U36" s="137"/>
      <c r="V36" s="137"/>
      <c r="W36" s="137"/>
      <c r="X36" s="137"/>
      <c r="Y36" s="137"/>
      <c r="Z36" s="137"/>
      <c r="AA36" s="137"/>
    </row>
    <row r="37" spans="1:27" s="137" customFormat="1">
      <c r="A37" s="197"/>
      <c r="B37" s="142" t="s">
        <v>193</v>
      </c>
      <c r="C37" s="143" t="str">
        <f>[7]!S_INFO_NAME(B37)</f>
        <v>*ST大荒</v>
      </c>
      <c r="D37" s="144">
        <f>[7]!S_DQ_CLOSE(B37,$D$5,1)</f>
        <v>10.01</v>
      </c>
      <c r="E37" s="144">
        <f>[7]!s_pq_pctchange(B37,$B$5,$D$5)</f>
        <v>2.1428571428571352</v>
      </c>
      <c r="F37" s="144">
        <f>[7]!S_VAL_PE_TTM(B37,$D$5)</f>
        <v>24.330095291137695</v>
      </c>
      <c r="G37" s="144">
        <f>IF([7]!s_val_estpe(B37,"2013-01-30",2012)&lt;&gt;0,[7]!s_val_estpe(B37,"2013-01-30",2012),"")</f>
        <v>27.680963516235352</v>
      </c>
      <c r="H37" s="144">
        <f>[7]!s_val_pb_lf(B37,$D$5)</f>
        <v>2.9273221492767334</v>
      </c>
      <c r="I37" s="144">
        <f>[7]!s_val_ashrmarketvalue(B37,$D$5)/100000000</f>
        <v>177.94575889090001</v>
      </c>
      <c r="J37" s="144">
        <f>[7]!S_VAL_MV(B37,$D$5)/100000000</f>
        <v>177.94575889090001</v>
      </c>
      <c r="K37" s="144">
        <f t="shared" si="0"/>
        <v>1</v>
      </c>
      <c r="L37" s="144" t="str">
        <f>[7]!s_holder_name(B37,$D$5,1)</f>
        <v>黑龙江北大荒农垦集团总公司</v>
      </c>
      <c r="M37" s="144">
        <f>[7]!s_holder_pct(B37,$D$5,1)</f>
        <v>64.139999389648438</v>
      </c>
      <c r="N37" s="136"/>
    </row>
    <row r="38" spans="1:27" s="137" customFormat="1">
      <c r="A38" s="197"/>
      <c r="B38" s="148" t="s">
        <v>198</v>
      </c>
      <c r="C38" s="149" t="str">
        <f>[7]!S_INFO_NAME(B38)</f>
        <v>海南橡胶</v>
      </c>
      <c r="D38" s="150">
        <f>[7]!S_DQ_CLOSE(B38,$D$5,1)</f>
        <v>7.94</v>
      </c>
      <c r="E38" s="150">
        <f>[7]!s_pq_pctchange(B38,$B$5,$D$5)</f>
        <v>-0.74999999999998401</v>
      </c>
      <c r="F38" s="150">
        <f>[7]!S_VAL_PE_TTM(B38,$D$5)</f>
        <v>10864.3994140625</v>
      </c>
      <c r="G38" s="150">
        <f>IF([7]!s_val_estpe(B38,"2013-01-30",2012)&lt;&gt;0,[7]!s_val_estpe(B38,"2013-01-30",2012),"")</f>
        <v>87.634407043457031</v>
      </c>
      <c r="H38" s="150">
        <f>[7]!s_val_pb_lf(B38,$D$5)</f>
        <v>3.4775080680847168</v>
      </c>
      <c r="I38" s="150">
        <f>[7]!s_val_ashrmarketvalue(B38,$D$5)/100000000</f>
        <v>312.13502503999996</v>
      </c>
      <c r="J38" s="150">
        <f>[7]!S_VAL_MV(B38,$D$5)/100000000</f>
        <v>312.13502503999996</v>
      </c>
      <c r="K38" s="150">
        <f t="shared" si="0"/>
        <v>1</v>
      </c>
      <c r="L38" s="150" t="str">
        <f>[7]!s_holder_name(B38,$D$5,1)</f>
        <v>海南省农垦集团有限公司</v>
      </c>
      <c r="M38" s="150">
        <f>[7]!s_holder_pct(B38,$D$5,1)</f>
        <v>71.25</v>
      </c>
      <c r="N38" s="136"/>
    </row>
    <row r="39" spans="1:27" s="137" customFormat="1">
      <c r="A39" s="196" t="s">
        <v>203</v>
      </c>
      <c r="B39" s="142" t="s">
        <v>133</v>
      </c>
      <c r="C39" s="143" t="str">
        <f>[7]!S_INFO_NAME(B39)</f>
        <v>康达尔</v>
      </c>
      <c r="D39" s="144">
        <f>[7]!S_DQ_CLOSE(B39,$D$5,1)</f>
        <v>10.26</v>
      </c>
      <c r="E39" s="144">
        <f>[7]!s_pq_pctchange(B39,$B$5,$D$5)</f>
        <v>3.5317860746720608</v>
      </c>
      <c r="F39" s="144">
        <f>[7]!S_VAL_PE_TTM(B39,$D$5)</f>
        <v>-114.03629302978516</v>
      </c>
      <c r="G39" s="144" t="str">
        <f>IF([7]!s_val_estpe(B39,"2013-01-30",2012)&lt;&gt;0,[7]!s_val_estpe(B39,"2013-01-30",2012),"")</f>
        <v/>
      </c>
      <c r="H39" s="144">
        <f>[7]!s_val_pb_lf(B39,$D$5)</f>
        <v>9.6622495651245117</v>
      </c>
      <c r="I39" s="144">
        <f>[7]!s_val_ashrmarketvalue(B39,$D$5)/100000000</f>
        <v>38.9735014914</v>
      </c>
      <c r="J39" s="144">
        <f>[7]!S_VAL_MV(B39,$D$5)/100000000</f>
        <v>40.092865644600003</v>
      </c>
      <c r="K39" s="144">
        <f t="shared" ref="K39:K70" si="1">I39/J39</f>
        <v>0.97208071473058277</v>
      </c>
      <c r="L39" s="144" t="str">
        <f>[7]!s_holder_name(B39,$D$5,1)</f>
        <v>深圳市华超投资集团有限公司</v>
      </c>
      <c r="M39" s="144">
        <f>[7]!s_holder_pct(B39,$D$5,1)</f>
        <v>26.360000610351563</v>
      </c>
      <c r="N39" s="136"/>
    </row>
    <row r="40" spans="1:27" s="137" customFormat="1">
      <c r="A40" s="196"/>
      <c r="B40" s="142" t="s">
        <v>340</v>
      </c>
      <c r="C40" s="143" t="str">
        <f>[7]!S_INFO_NAME(B40)</f>
        <v>正虹科技</v>
      </c>
      <c r="D40" s="144">
        <f>[7]!S_DQ_CLOSE(B40,$D$5,1)</f>
        <v>8.2799999999999994</v>
      </c>
      <c r="E40" s="144">
        <f>[7]!s_pq_pctchange(B40,$B$5,$D$5)</f>
        <v>10.400000000000009</v>
      </c>
      <c r="F40" s="144">
        <f>[7]!S_VAL_PE_TTM(B40,$D$5)</f>
        <v>-96.321342468261719</v>
      </c>
      <c r="G40" s="144" t="str">
        <f>IF([7]!s_val_estpe(B40,"2013-01-30",2012)&lt;&gt;0,[7]!s_val_estpe(B40,"2013-01-30",2012),"")</f>
        <v/>
      </c>
      <c r="H40" s="144">
        <f>[7]!s_val_pb_lf(B40,$D$5)</f>
        <v>5.0276217460632324</v>
      </c>
      <c r="I40" s="144">
        <f>[7]!s_val_ashrmarketvalue(B40,$D$5)/100000000</f>
        <v>22.077129268799997</v>
      </c>
      <c r="J40" s="144">
        <f>[7]!S_VAL_MV(B40,$D$5)/100000000</f>
        <v>22.077342892800001</v>
      </c>
      <c r="K40" s="144">
        <f t="shared" si="1"/>
        <v>0.99999032383557018</v>
      </c>
      <c r="L40" s="144" t="str">
        <f>[7]!s_holder_name(B40,$D$5,1)</f>
        <v>岳阳市屈原农垦有限责任公司</v>
      </c>
      <c r="M40" s="144">
        <f>[7]!s_holder_pct(B40,$D$5,1)</f>
        <v>25.649999618530273</v>
      </c>
      <c r="N40" s="136"/>
    </row>
    <row r="41" spans="1:27" s="137" customFormat="1">
      <c r="A41" s="196"/>
      <c r="B41" s="142" t="s">
        <v>141</v>
      </c>
      <c r="C41" s="143" t="str">
        <f>[7]!S_INFO_NAME(B41)</f>
        <v>新希望</v>
      </c>
      <c r="D41" s="144">
        <f>[7]!S_DQ_CLOSE(B41,$D$5,1)</f>
        <v>13.7</v>
      </c>
      <c r="E41" s="144">
        <f>[7]!s_pq_pctchange(B41,$B$5,$D$5)</f>
        <v>4.6600458365164243</v>
      </c>
      <c r="F41" s="144">
        <f>[7]!S_VAL_PE_TTM(B41,$D$5)</f>
        <v>13.726318359375</v>
      </c>
      <c r="G41" s="144">
        <f>IF([7]!s_val_estpe(B41,"2013-01-30",2012)&lt;&gt;0,[7]!s_val_estpe(B41,"2013-01-30",2012),"")</f>
        <v>12.086207389831543</v>
      </c>
      <c r="H41" s="144">
        <f>[7]!s_val_pb_lf(B41,$D$5)</f>
        <v>1.6639244556427002</v>
      </c>
      <c r="I41" s="144">
        <f>[7]!s_val_ashrmarketvalue(B41,$D$5)/100000000</f>
        <v>147.155728074</v>
      </c>
      <c r="J41" s="144">
        <f>[7]!S_VAL_MV(B41,$D$5)/100000000</f>
        <v>285.52406900399995</v>
      </c>
      <c r="K41" s="144">
        <f t="shared" si="1"/>
        <v>0.51538817230829836</v>
      </c>
      <c r="L41" s="144" t="str">
        <f>[7]!s_holder_name(B41,$D$5,1)</f>
        <v>南方希望实业有限公司</v>
      </c>
      <c r="M41" s="144">
        <f>[7]!s_holder_pct(B41,$D$5,1)</f>
        <v>29.409999847412109</v>
      </c>
      <c r="N41" s="136"/>
    </row>
    <row r="42" spans="1:27" s="137" customFormat="1">
      <c r="A42" s="196"/>
      <c r="B42" s="142" t="s">
        <v>148</v>
      </c>
      <c r="C42" s="143" t="str">
        <f>[7]!S_INFO_NAME(B42)</f>
        <v>天康生物</v>
      </c>
      <c r="D42" s="144">
        <f>[7]!S_DQ_CLOSE(B42,$D$5,1)</f>
        <v>14.08</v>
      </c>
      <c r="E42" s="144">
        <f>[7]!s_pq_pctchange(B42,$B$5,$D$5)</f>
        <v>4.9180327868852514</v>
      </c>
      <c r="F42" s="144">
        <f>[7]!S_VAL_PE_TTM(B42,$D$5)</f>
        <v>31.402334213256836</v>
      </c>
      <c r="G42" s="144">
        <f>IF([7]!s_val_estpe(B42,"2013-01-30",2012)&lt;&gt;0,[7]!s_val_estpe(B42,"2013-01-30",2012),"")</f>
        <v>24.862979888916016</v>
      </c>
      <c r="H42" s="144">
        <f>[7]!s_val_pb_lf(B42,$D$5)</f>
        <v>3.4235284328460693</v>
      </c>
      <c r="I42" s="144">
        <f>[7]!s_val_ashrmarketvalue(B42,$D$5)/100000000</f>
        <v>53.952498828800003</v>
      </c>
      <c r="J42" s="144">
        <f>[7]!S_VAL_MV(B42,$D$5)/100000000</f>
        <v>61.129593395200004</v>
      </c>
      <c r="K42" s="144">
        <f t="shared" si="1"/>
        <v>0.88259214289222543</v>
      </c>
      <c r="L42" s="144" t="str">
        <f>[7]!s_holder_name(B42,$D$5,1)</f>
        <v>新疆天康控股(集团)有限公司</v>
      </c>
      <c r="M42" s="144">
        <f>[7]!s_holder_pct(B42,$D$5,1)</f>
        <v>33.75</v>
      </c>
      <c r="N42" s="136"/>
    </row>
    <row r="43" spans="1:27" s="137" customFormat="1">
      <c r="A43" s="196"/>
      <c r="B43" s="142" t="s">
        <v>149</v>
      </c>
      <c r="C43" s="143" t="str">
        <f>[7]!S_INFO_NAME(B43)</f>
        <v>天邦股份</v>
      </c>
      <c r="D43" s="144">
        <f>[7]!S_DQ_CLOSE(B43,$D$5,1)</f>
        <v>11.45</v>
      </c>
      <c r="E43" s="144">
        <f>[7]!s_pq_pctchange(B43,$B$5,$D$5)</f>
        <v>0.43859649122808264</v>
      </c>
      <c r="F43" s="144">
        <f>[7]!S_VAL_PE_TTM(B43,$D$5)</f>
        <v>24.967861175537109</v>
      </c>
      <c r="G43" s="144">
        <f>IF([7]!s_val_estpe(B43,"2013-01-30",2012)&lt;&gt;0,[7]!s_val_estpe(B43,"2013-01-30",2012),"")</f>
        <v>28.226388931274414</v>
      </c>
      <c r="H43" s="144">
        <f>[7]!s_val_pb_lf(B43,$D$5)</f>
        <v>4.3528571128845215</v>
      </c>
      <c r="I43" s="144">
        <f>[7]!s_val_ashrmarketvalue(B43,$D$5)/100000000</f>
        <v>16.556883200000001</v>
      </c>
      <c r="J43" s="144">
        <f>[7]!S_VAL_MV(B43,$D$5)/100000000</f>
        <v>23.529761449999995</v>
      </c>
      <c r="K43" s="144">
        <f t="shared" si="1"/>
        <v>0.7036570785123708</v>
      </c>
      <c r="L43" s="144" t="str">
        <f>[7]!s_holder_name(B43,$D$5,1)</f>
        <v>张邦辉</v>
      </c>
      <c r="M43" s="144">
        <f>[7]!s_holder_pct(B43,$D$5,1)</f>
        <v>24.090000152587891</v>
      </c>
      <c r="N43" s="136"/>
    </row>
    <row r="44" spans="1:27" s="137" customFormat="1">
      <c r="A44" s="196"/>
      <c r="B44" s="142" t="s">
        <v>150</v>
      </c>
      <c r="C44" s="143" t="str">
        <f>[7]!S_INFO_NAME(B44)</f>
        <v>正邦科技</v>
      </c>
      <c r="D44" s="144">
        <f>[7]!S_DQ_CLOSE(B44,$D$5,1)</f>
        <v>9.35</v>
      </c>
      <c r="E44" s="144">
        <f>[7]!s_pq_pctchange(B44,$B$5,$D$5)</f>
        <v>5.2927927927927776</v>
      </c>
      <c r="F44" s="144">
        <f>[7]!S_VAL_PE_TTM(B44,$D$5)</f>
        <v>-34.558300018310547</v>
      </c>
      <c r="G44" s="144">
        <f>IF([7]!s_val_estpe(B44,"2013-01-30",2012)&lt;&gt;0,[7]!s_val_estpe(B44,"2013-01-30",2012),"")</f>
        <v>20.461782455444336</v>
      </c>
      <c r="H44" s="144">
        <f>[7]!s_val_pb_lf(B44,$D$5)</f>
        <v>3.0554091930389404</v>
      </c>
      <c r="I44" s="144">
        <f>[7]!s_val_ashrmarketvalue(B44,$D$5)/100000000</f>
        <v>25.779211127999996</v>
      </c>
      <c r="J44" s="144">
        <f>[7]!S_VAL_MV(B44,$D$5)/100000000</f>
        <v>55.758404108000001</v>
      </c>
      <c r="K44" s="144">
        <f t="shared" si="1"/>
        <v>0.46233767878412602</v>
      </c>
      <c r="L44" s="144" t="str">
        <f>[7]!s_holder_name(B44,$D$5,1)</f>
        <v>正邦集团有限公司</v>
      </c>
      <c r="M44" s="144">
        <f>[7]!s_holder_pct(B44,$D$5,1)</f>
        <v>29.430000305175781</v>
      </c>
      <c r="N44" s="136"/>
    </row>
    <row r="45" spans="1:27" s="137" customFormat="1">
      <c r="A45" s="196"/>
      <c r="B45" s="142" t="s">
        <v>158</v>
      </c>
      <c r="C45" s="143" t="str">
        <f>[7]!S_INFO_NAME(B45)</f>
        <v>海大集团</v>
      </c>
      <c r="D45" s="144">
        <f>[7]!S_DQ_CLOSE(B45,$D$5,1)</f>
        <v>11.41</v>
      </c>
      <c r="E45" s="144">
        <f>[7]!s_pq_pctchange(B45,$B$5,$D$5)</f>
        <v>3.7272727272727124</v>
      </c>
      <c r="F45" s="144">
        <f>[7]!S_VAL_PE_TTM(B45,$D$5)</f>
        <v>23.132656097412109</v>
      </c>
      <c r="G45" s="144">
        <f>IF([7]!s_val_estpe(B45,"2013-01-30",2012)&lt;&gt;0,[7]!s_val_estpe(B45,"2013-01-30",2012),"")</f>
        <v>29.709543228149414</v>
      </c>
      <c r="H45" s="144">
        <f>[7]!s_val_pb_lf(B45,$D$5)</f>
        <v>2.8187534809112549</v>
      </c>
      <c r="I45" s="144">
        <f>[7]!s_val_ashrmarketvalue(B45,$D$5)/100000000</f>
        <v>114.20374656600002</v>
      </c>
      <c r="J45" s="144">
        <f>[7]!S_VAL_MV(B45,$D$5)/100000000</f>
        <v>122.08670105799999</v>
      </c>
      <c r="K45" s="144">
        <f t="shared" si="1"/>
        <v>0.93543150544910703</v>
      </c>
      <c r="L45" s="144" t="str">
        <f>[7]!s_holder_name(B45,$D$5,1)</f>
        <v>广州市海灏投资有限公司</v>
      </c>
      <c r="M45" s="144">
        <f>[7]!s_holder_pct(B45,$D$5,1)</f>
        <v>60.790000915527344</v>
      </c>
      <c r="N45" s="136"/>
    </row>
    <row r="46" spans="1:27" s="137" customFormat="1">
      <c r="A46" s="196"/>
      <c r="B46" s="142" t="s">
        <v>161</v>
      </c>
      <c r="C46" s="143" t="str">
        <f>[7]!S_INFO_NAME(B46)</f>
        <v>大北农</v>
      </c>
      <c r="D46" s="144">
        <f>[7]!S_DQ_CLOSE(B46,$D$5,1)</f>
        <v>13.03</v>
      </c>
      <c r="E46" s="144">
        <f>[7]!s_pq_pctchange(B46,$B$5,$D$5)</f>
        <v>0.5401234567901092</v>
      </c>
      <c r="F46" s="144">
        <f>[7]!S_VAL_PE_TTM(B46,$D$5)</f>
        <v>28.080556869506836</v>
      </c>
      <c r="G46" s="144">
        <f>IF([7]!s_val_estpe(B46,"2013-01-30",2012)&lt;&gt;0,[7]!s_val_estpe(B46,"2013-01-30",2012),"")</f>
        <v>27.051916122436523</v>
      </c>
      <c r="H46" s="144">
        <f>[7]!s_val_pb_lf(B46,$D$5)</f>
        <v>3.9572463035583496</v>
      </c>
      <c r="I46" s="144">
        <f>[7]!s_val_ashrmarketvalue(B46,$D$5)/100000000</f>
        <v>122.72289850969999</v>
      </c>
      <c r="J46" s="144">
        <f>[7]!S_VAL_MV(B46,$D$5)/100000000</f>
        <v>213.6564654961</v>
      </c>
      <c r="K46" s="144">
        <f t="shared" si="1"/>
        <v>0.57439356316572654</v>
      </c>
      <c r="L46" s="144" t="str">
        <f>[7]!s_holder_name(B46,$D$5,1)</f>
        <v>邵根伙</v>
      </c>
      <c r="M46" s="144">
        <f>[7]!s_holder_pct(B46,$D$5,1)</f>
        <v>44.290000915527344</v>
      </c>
      <c r="N46" s="136"/>
    </row>
    <row r="47" spans="1:27" s="137" customFormat="1">
      <c r="A47" s="196"/>
      <c r="B47" s="142" t="s">
        <v>166</v>
      </c>
      <c r="C47" s="143" t="str">
        <f>[7]!S_INFO_NAME(B47)</f>
        <v>金新农</v>
      </c>
      <c r="D47" s="144">
        <f>[7]!S_DQ_CLOSE(B47,$D$5,1)</f>
        <v>9.7799999999999994</v>
      </c>
      <c r="E47" s="144">
        <f>[7]!s_pq_pctchange(B47,$B$5,$D$5)</f>
        <v>1.1375387797311287</v>
      </c>
      <c r="F47" s="144">
        <f>[7]!S_VAL_PE_TTM(B47,$D$5)</f>
        <v>52.964691162109375</v>
      </c>
      <c r="G47" s="144">
        <f>IF([7]!s_val_estpe(B47,"2013-01-30",2012)&lt;&gt;0,[7]!s_val_estpe(B47,"2013-01-30",2012),"")</f>
        <v>23.654474258422852</v>
      </c>
      <c r="H47" s="144">
        <f>[7]!s_val_pb_lf(B47,$D$5)</f>
        <v>3.8101794719696045</v>
      </c>
      <c r="I47" s="144">
        <f>[7]!s_val_ashrmarketvalue(B47,$D$5)/100000000</f>
        <v>30.33756</v>
      </c>
      <c r="J47" s="144">
        <f>[7]!S_VAL_MV(B47,$D$5)/100000000</f>
        <v>30.33756</v>
      </c>
      <c r="K47" s="144">
        <f t="shared" si="1"/>
        <v>1</v>
      </c>
      <c r="L47" s="144" t="str">
        <f>[7]!s_holder_name(B47,$D$5,1)</f>
        <v>新疆成农远大股权投资有限合伙企业</v>
      </c>
      <c r="M47" s="144">
        <f>[7]!s_holder_pct(B47,$D$5,1)</f>
        <v>53.587001800537109</v>
      </c>
      <c r="N47" s="136"/>
    </row>
    <row r="48" spans="1:27" s="137" customFormat="1">
      <c r="A48" s="196"/>
      <c r="B48" s="142" t="s">
        <v>167</v>
      </c>
      <c r="C48" s="143" t="str">
        <f>[7]!S_INFO_NAME(B48)</f>
        <v>唐人神</v>
      </c>
      <c r="D48" s="144">
        <f>[7]!S_DQ_CLOSE(B48,$D$5,1)</f>
        <v>8.99</v>
      </c>
      <c r="E48" s="144">
        <f>[7]!s_pq_pctchange(B48,$B$5,$D$5)</f>
        <v>1.0112359550561889</v>
      </c>
      <c r="F48" s="144">
        <f>[7]!S_VAL_PE_TTM(B48,$D$5)</f>
        <v>35.458877563476563</v>
      </c>
      <c r="G48" s="144">
        <f>IF([7]!s_val_estpe(B48,"2013-01-30",2012)&lt;&gt;0,[7]!s_val_estpe(B48,"2013-01-30",2012),"")</f>
        <v>22.582759857177734</v>
      </c>
      <c r="H48" s="144">
        <f>[7]!s_val_pb_lf(B48,$D$5)</f>
        <v>2.1408350467681885</v>
      </c>
      <c r="I48" s="144">
        <f>[7]!s_val_ashrmarketvalue(B48,$D$5)/100000000</f>
        <v>37.739660399999998</v>
      </c>
      <c r="J48" s="144">
        <f>[7]!S_VAL_MV(B48,$D$5)/100000000</f>
        <v>37.828661400000001</v>
      </c>
      <c r="K48" s="144">
        <f t="shared" si="1"/>
        <v>0.99764726012747562</v>
      </c>
      <c r="L48" s="144" t="str">
        <f>[7]!s_holder_name(B48,$D$5,1)</f>
        <v>湖南唐人神控股投资股份有限公司</v>
      </c>
      <c r="M48" s="144">
        <f>[7]!s_holder_pct(B48,$D$5,1)</f>
        <v>24.569999694824219</v>
      </c>
      <c r="N48" s="136"/>
    </row>
    <row r="49" spans="1:14" s="137" customFormat="1">
      <c r="A49" s="196"/>
      <c r="B49" s="142" t="s">
        <v>190</v>
      </c>
      <c r="C49" s="143" t="str">
        <f>[7]!S_INFO_NAME(B49)</f>
        <v>通威股份</v>
      </c>
      <c r="D49" s="144">
        <f>[7]!S_DQ_CLOSE(B49,$D$5,1)</f>
        <v>9.39</v>
      </c>
      <c r="E49" s="144">
        <f>[7]!s_pq_pctchange(B49,$B$5,$D$5)</f>
        <v>2.9605263157894912</v>
      </c>
      <c r="F49" s="144">
        <f>[7]!S_VAL_PE_TTM(B49,$D$5)</f>
        <v>22.307384490966797</v>
      </c>
      <c r="G49" s="144">
        <f>IF([7]!s_val_estpe(B49,"2013-01-30",2012)&lt;&gt;0,[7]!s_val_estpe(B49,"2013-01-30",2012),"")</f>
        <v>33.298316955566406</v>
      </c>
      <c r="H49" s="144">
        <f>[7]!s_val_pb_lf(B49,$D$5)</f>
        <v>3.2729296684265137</v>
      </c>
      <c r="I49" s="144">
        <f>[7]!s_val_ashrmarketvalue(B49,$D$5)/100000000</f>
        <v>64.558127999999996</v>
      </c>
      <c r="J49" s="144">
        <f>[7]!S_VAL_MV(B49,$D$5)/100000000</f>
        <v>76.7265944448</v>
      </c>
      <c r="K49" s="144">
        <f t="shared" si="1"/>
        <v>0.8414048410091437</v>
      </c>
      <c r="L49" s="144" t="str">
        <f>[7]!s_holder_name(B49,$D$5,1)</f>
        <v>通威集团有限公司</v>
      </c>
      <c r="M49" s="144">
        <f>[7]!s_holder_pct(B49,$D$5,1)</f>
        <v>57.349998474121094</v>
      </c>
      <c r="N49" s="136"/>
    </row>
    <row r="50" spans="1:14" s="137" customFormat="1">
      <c r="A50" s="196"/>
      <c r="B50" s="142" t="s">
        <v>194</v>
      </c>
      <c r="C50" s="143" t="str">
        <f>[7]!S_INFO_NAME(B50)</f>
        <v>大江股份</v>
      </c>
      <c r="D50" s="144">
        <f>[7]!S_DQ_CLOSE(B50,$D$5,1)</f>
        <v>6.67</v>
      </c>
      <c r="E50" s="144">
        <f>[7]!s_pq_pctchange(B50,$B$5,$D$5)</f>
        <v>4.2187500000000044</v>
      </c>
      <c r="F50" s="144">
        <f>[7]!S_VAL_PE_TTM(B50,$D$5)</f>
        <v>-61.581417083740234</v>
      </c>
      <c r="G50" s="144" t="str">
        <f>IF([7]!s_val_estpe(B50,"2013-01-30",2012)&lt;&gt;0,[7]!s_val_estpe(B50,"2013-01-30",2012),"")</f>
        <v/>
      </c>
      <c r="H50" s="144">
        <f>[7]!s_val_pb_lf(B50,$D$5)</f>
        <v>12.572687149047852</v>
      </c>
      <c r="I50" s="144">
        <f>[7]!s_val_ashrmarketvalue(B50,$D$5)/100000000</f>
        <v>21.982508961599997</v>
      </c>
      <c r="J50" s="144">
        <f>[7]!S_VAL_MV(B50,$D$5)/100000000</f>
        <v>47.570439999999998</v>
      </c>
      <c r="K50" s="144">
        <f t="shared" si="1"/>
        <v>0.46210438586651709</v>
      </c>
      <c r="L50" s="144" t="str">
        <f>[7]!s_holder_name(B50,$D$5,1)</f>
        <v>绿庭(香港)有限公司</v>
      </c>
      <c r="M50" s="144">
        <f>[7]!s_holder_pct(B50,$D$5,1)</f>
        <v>20.219999313354492</v>
      </c>
      <c r="N50" s="136"/>
    </row>
    <row r="51" spans="1:14" s="137" customFormat="1">
      <c r="A51" s="196" t="s">
        <v>204</v>
      </c>
      <c r="B51" s="145" t="s">
        <v>182</v>
      </c>
      <c r="C51" s="146" t="str">
        <f>[7]!S_INFO_NAME(B51)</f>
        <v>中牧股份</v>
      </c>
      <c r="D51" s="147">
        <f>[7]!S_DQ_CLOSE(B51,$D$5,1)</f>
        <v>15.37</v>
      </c>
      <c r="E51" s="147">
        <f>[7]!s_pq_pctchange(B51,$B$5,$D$5)</f>
        <v>3.7812288993922971</v>
      </c>
      <c r="F51" s="147">
        <f>[7]!S_VAL_PE_TTM(B51,$D$5)</f>
        <v>30.078042984008789</v>
      </c>
      <c r="G51" s="147">
        <f>IF([7]!s_val_estpe(B51,"2013-01-30",2012)&lt;&gt;0,[7]!s_val_estpe(B51,"2013-01-30",2012),"")</f>
        <v>14.252361297607422</v>
      </c>
      <c r="H51" s="147">
        <f>[7]!s_val_pb_lf(B51,$D$5)</f>
        <v>2.3702616691589355</v>
      </c>
      <c r="I51" s="147">
        <f>[7]!s_val_ashrmarketvalue(B51,$D$5)/100000000</f>
        <v>66.06026</v>
      </c>
      <c r="J51" s="147">
        <f>[7]!S_VAL_MV(B51,$D$5)/100000000</f>
        <v>66.06026</v>
      </c>
      <c r="K51" s="147">
        <f t="shared" si="1"/>
        <v>1</v>
      </c>
      <c r="L51" s="147" t="str">
        <f>[7]!s_holder_name(B51,$D$5,1)</f>
        <v>中国牧工商(集团)总公司</v>
      </c>
      <c r="M51" s="147">
        <f>[7]!s_holder_pct(B51,$D$5,1)</f>
        <v>53.049999237060547</v>
      </c>
      <c r="N51" s="136"/>
    </row>
    <row r="52" spans="1:14" s="137" customFormat="1">
      <c r="A52" s="196"/>
      <c r="B52" s="148" t="s">
        <v>183</v>
      </c>
      <c r="C52" s="149" t="str">
        <f>[7]!S_INFO_NAME(B52)</f>
        <v>金宇集团</v>
      </c>
      <c r="D52" s="150">
        <f>[7]!S_DQ_CLOSE(B52,$D$5,1)</f>
        <v>36.22</v>
      </c>
      <c r="E52" s="150">
        <f>[7]!s_pq_pctchange(B52,$B$5,$D$5)</f>
        <v>4.651834729846871</v>
      </c>
      <c r="F52" s="150">
        <f>[7]!S_VAL_PE_TTM(B52,$D$5)</f>
        <v>29.897626876831055</v>
      </c>
      <c r="G52" s="150">
        <f>IF([7]!s_val_estpe(B52,"2013-01-30",2012)&lt;&gt;0,[7]!s_val_estpe(B52,"2013-01-30",2012),"")</f>
        <v>27.604072570800781</v>
      </c>
      <c r="H52" s="150">
        <f>[7]!s_val_pb_lf(B52,$D$5)</f>
        <v>6.4953775405883789</v>
      </c>
      <c r="I52" s="150">
        <f>[7]!s_val_ashrmarketvalue(B52,$D$5)/100000000</f>
        <v>101.71116764600001</v>
      </c>
      <c r="J52" s="150">
        <f>[7]!S_VAL_MV(B52,$D$5)/100000000</f>
        <v>103.536655646</v>
      </c>
      <c r="K52" s="150">
        <f t="shared" si="1"/>
        <v>0.98236867910586678</v>
      </c>
      <c r="L52" s="150" t="str">
        <f>[7]!s_holder_name(B52,$D$5,1)</f>
        <v>内蒙古农牧药业有限责任公司</v>
      </c>
      <c r="M52" s="150">
        <f>[7]!s_holder_pct(B52,$D$5,1)</f>
        <v>11.75</v>
      </c>
      <c r="N52" s="136"/>
    </row>
    <row r="53" spans="1:14" s="137" customFormat="1">
      <c r="A53" s="196" t="s">
        <v>205</v>
      </c>
      <c r="B53" s="142" t="s">
        <v>138</v>
      </c>
      <c r="C53" s="143" t="str">
        <f>[7]!S_INFO_NAME(B53)</f>
        <v>罗牛山</v>
      </c>
      <c r="D53" s="144">
        <f>[7]!S_DQ_CLOSE(B53,$D$5,1)</f>
        <v>7.22</v>
      </c>
      <c r="E53" s="144">
        <f>[7]!s_pq_pctchange(B53,$B$5,$D$5)</f>
        <v>1.9774011299434902</v>
      </c>
      <c r="F53" s="144">
        <f>[7]!S_VAL_PE_TTM(B53,$D$5)</f>
        <v>80.474693298339844</v>
      </c>
      <c r="G53" s="144" t="str">
        <f>IF([7]!s_val_estpe(B53,"2013-01-30",2012)&lt;&gt;0,[7]!s_val_estpe(B53,"2013-01-30",2012),"")</f>
        <v/>
      </c>
      <c r="H53" s="144">
        <f>[7]!s_val_pb_lf(B53,$D$5)</f>
        <v>3.6602709293365479</v>
      </c>
      <c r="I53" s="144">
        <f>[7]!s_val_ashrmarketvalue(B53,$D$5)/100000000</f>
        <v>63.541948918999999</v>
      </c>
      <c r="J53" s="144">
        <f>[7]!S_VAL_MV(B53,$D$5)/100000000</f>
        <v>63.545530399999997</v>
      </c>
      <c r="K53" s="144">
        <f t="shared" si="1"/>
        <v>0.99994363913594786</v>
      </c>
      <c r="L53" s="144" t="str">
        <f>[7]!s_holder_name(B53,$D$5,1)</f>
        <v>罗牛山集团有限公司</v>
      </c>
      <c r="M53" s="144">
        <f>[7]!s_holder_pct(B53,$D$5,1)</f>
        <v>10.920000076293945</v>
      </c>
      <c r="N53" s="136"/>
    </row>
    <row r="54" spans="1:14" s="137" customFormat="1">
      <c r="A54" s="196"/>
      <c r="B54" s="142" t="s">
        <v>140</v>
      </c>
      <c r="C54" s="143" t="str">
        <f>[7]!S_INFO_NAME(B54)</f>
        <v>顺鑫农业</v>
      </c>
      <c r="D54" s="144">
        <f>[7]!S_DQ_CLOSE(B54,$D$5,1)</f>
        <v>17.23</v>
      </c>
      <c r="E54" s="144">
        <f>[7]!s_pq_pctchange(B54,$B$5,$D$5)</f>
        <v>1.4723203769140047</v>
      </c>
      <c r="F54" s="144">
        <f>[7]!S_VAL_PE_TTM(B54,$D$5)</f>
        <v>30.61412239074707</v>
      </c>
      <c r="G54" s="144">
        <f>IF([7]!s_val_estpe(B54,"2013-01-30",2012)&lt;&gt;0,[7]!s_val_estpe(B54,"2013-01-30",2012),"")</f>
        <v>45.182525634765625</v>
      </c>
      <c r="H54" s="144">
        <f>[7]!s_val_pb_lf(B54,$D$5)</f>
        <v>1.9653726816177368</v>
      </c>
      <c r="I54" s="144">
        <f>[7]!s_val_ashrmarketvalue(B54,$D$5)/100000000</f>
        <v>75.557851641799999</v>
      </c>
      <c r="J54" s="144">
        <f>[7]!S_VAL_MV(B54,$D$5)/100000000</f>
        <v>98.312655621600001</v>
      </c>
      <c r="K54" s="144">
        <f t="shared" si="1"/>
        <v>0.76854654331196193</v>
      </c>
      <c r="L54" s="144" t="str">
        <f>[7]!s_holder_name(B54,$D$5,1)</f>
        <v>北京顺鑫农业发展集团有限公司</v>
      </c>
      <c r="M54" s="144">
        <f>[7]!s_holder_pct(B54,$D$5,1)</f>
        <v>38.979999542236328</v>
      </c>
      <c r="N54" s="136"/>
    </row>
    <row r="55" spans="1:14" s="137" customFormat="1">
      <c r="A55" s="196"/>
      <c r="B55" s="142" t="s">
        <v>153</v>
      </c>
      <c r="C55" s="143" t="str">
        <f>[7]!S_INFO_NAME(B55)</f>
        <v>*ST民和</v>
      </c>
      <c r="D55" s="144">
        <f>[7]!S_DQ_CLOSE(B55,$D$5,1)</f>
        <v>9.56</v>
      </c>
      <c r="E55" s="144">
        <f>[7]!s_pq_pctchange(B55,$B$5,$D$5)</f>
        <v>4.824561403508798</v>
      </c>
      <c r="F55" s="144">
        <f>[7]!S_VAL_PE_TTM(B55,$D$5)</f>
        <v>-53.598354339599609</v>
      </c>
      <c r="G55" s="144">
        <f>IF([7]!s_val_estpe(B55,"2013-01-30",2012)&lt;&gt;0,[7]!s_val_estpe(B55,"2013-01-30",2012),"")</f>
        <v>58.717201232910156</v>
      </c>
      <c r="H55" s="144">
        <f>[7]!s_val_pb_lf(B55,$D$5)</f>
        <v>2.4380521774291992</v>
      </c>
      <c r="I55" s="144">
        <f>[7]!s_val_ashrmarketvalue(B55,$D$5)/100000000</f>
        <v>19.755253300400003</v>
      </c>
      <c r="J55" s="144">
        <f>[7]!S_VAL_MV(B55,$D$5)/100000000</f>
        <v>28.875658019199999</v>
      </c>
      <c r="K55" s="144">
        <f t="shared" si="1"/>
        <v>0.68414902570408409</v>
      </c>
      <c r="L55" s="144" t="str">
        <f>[7]!s_holder_name(B55,$D$5,1)</f>
        <v>孙希民</v>
      </c>
      <c r="M55" s="144">
        <f>[7]!s_holder_pct(B55,$D$5,1)</f>
        <v>37.849998474121094</v>
      </c>
      <c r="N55" s="136"/>
    </row>
    <row r="56" spans="1:14" s="137" customFormat="1">
      <c r="A56" s="196"/>
      <c r="B56" s="142" t="s">
        <v>157</v>
      </c>
      <c r="C56" s="143" t="str">
        <f>[7]!S_INFO_NAME(B56)</f>
        <v>圣农发展</v>
      </c>
      <c r="D56" s="144">
        <f>[7]!S_DQ_CLOSE(B56,$D$5,1)</f>
        <v>14.62</v>
      </c>
      <c r="E56" s="144">
        <f>[7]!s_pq_pctchange(B56,$B$5,$D$5)</f>
        <v>4.2052744119743357</v>
      </c>
      <c r="F56" s="144">
        <f>[7]!S_VAL_PE_TTM(B56,$D$5)</f>
        <v>106.84352874755859</v>
      </c>
      <c r="G56" s="144">
        <f>IF([7]!s_val_estpe(B56,"2013-01-30",2012)&lt;&gt;0,[7]!s_val_estpe(B56,"2013-01-30",2012),"")</f>
        <v>46.509773254394531</v>
      </c>
      <c r="H56" s="144">
        <f>[7]!s_val_pb_lf(B56,$D$5)</f>
        <v>4.1226682662963867</v>
      </c>
      <c r="I56" s="144">
        <f>[7]!s_val_ashrmarketvalue(B56,$D$5)/100000000</f>
        <v>131.45069501820001</v>
      </c>
      <c r="J56" s="144">
        <f>[7]!S_VAL_MV(B56,$D$5)/100000000</f>
        <v>133.17357999999999</v>
      </c>
      <c r="K56" s="144">
        <f t="shared" si="1"/>
        <v>0.98706286200461102</v>
      </c>
      <c r="L56" s="144" t="str">
        <f>[7]!s_holder_name(B56,$D$5,1)</f>
        <v>福建省圣农实业有限公司</v>
      </c>
      <c r="M56" s="144">
        <f>[7]!s_holder_pct(B56,$D$5,1)</f>
        <v>51.549999237060547</v>
      </c>
      <c r="N56" s="136"/>
    </row>
    <row r="57" spans="1:14" s="137" customFormat="1">
      <c r="A57" s="196"/>
      <c r="B57" s="142" t="s">
        <v>159</v>
      </c>
      <c r="C57" s="143" t="str">
        <f>[7]!S_INFO_NAME(B57)</f>
        <v>华英农业</v>
      </c>
      <c r="D57" s="144">
        <f>[7]!S_DQ_CLOSE(B57,$D$5,1)</f>
        <v>7.75</v>
      </c>
      <c r="E57" s="144">
        <f>[7]!s_pq_pctchange(B57,$B$5,$D$5)</f>
        <v>7.6388888888889062</v>
      </c>
      <c r="F57" s="144">
        <f>[7]!S_VAL_PE_TTM(B57,$D$5)</f>
        <v>-111.56586456298828</v>
      </c>
      <c r="G57" s="144">
        <f>IF([7]!s_val_estpe(B57,"2013-01-30",2012)&lt;&gt;0,[7]!s_val_estpe(B57,"2013-01-30",2012),"")</f>
        <v>57.413009643554687</v>
      </c>
      <c r="H57" s="144">
        <f>[7]!s_val_pb_lf(B57,$D$5)</f>
        <v>2.2854268550872803</v>
      </c>
      <c r="I57" s="144">
        <f>[7]!s_val_ashrmarketvalue(B57,$D$5)/100000000</f>
        <v>32.818024139999999</v>
      </c>
      <c r="J57" s="144">
        <f>[7]!S_VAL_MV(B57,$D$5)/100000000</f>
        <v>32.999499999999998</v>
      </c>
      <c r="K57" s="144">
        <f t="shared" si="1"/>
        <v>0.9945006481916393</v>
      </c>
      <c r="L57" s="144" t="str">
        <f>[7]!s_holder_name(B57,$D$5,1)</f>
        <v>河南省潢川华英禽业总公司</v>
      </c>
      <c r="M57" s="144">
        <f>[7]!s_holder_pct(B57,$D$5,1)</f>
        <v>19.739999771118164</v>
      </c>
      <c r="N57" s="136"/>
    </row>
    <row r="58" spans="1:14" s="137" customFormat="1">
      <c r="A58" s="196"/>
      <c r="B58" s="142" t="s">
        <v>163</v>
      </c>
      <c r="C58" s="143" t="str">
        <f>[7]!S_INFO_NAME(B58)</f>
        <v>益生股份</v>
      </c>
      <c r="D58" s="144">
        <f>[7]!S_DQ_CLOSE(B58,$D$5,1)</f>
        <v>13.3</v>
      </c>
      <c r="E58" s="144">
        <f>[7]!s_pq_pctchange(B58,$B$5,$D$5)</f>
        <v>0</v>
      </c>
      <c r="F58" s="144">
        <f>[7]!S_VAL_PE_TTM(B58,$D$5)</f>
        <v>-22.500726699829102</v>
      </c>
      <c r="G58" s="144">
        <f>IF([7]!s_val_estpe(B58,"2013-01-30",2012)&lt;&gt;0,[7]!s_val_estpe(B58,"2013-01-30",2012),"")</f>
        <v>32.775497436523438</v>
      </c>
      <c r="H58" s="144">
        <f>[7]!s_val_pb_lf(B58,$D$5)</f>
        <v>5.7487826347351074</v>
      </c>
      <c r="I58" s="144">
        <f>[7]!s_val_ashrmarketvalue(B58,$D$5)/100000000</f>
        <v>18.862646663000003</v>
      </c>
      <c r="J58" s="144">
        <f>[7]!S_VAL_MV(B58,$D$5)/100000000</f>
        <v>37.840324361</v>
      </c>
      <c r="K58" s="144">
        <f t="shared" si="1"/>
        <v>0.49848004692160419</v>
      </c>
      <c r="L58" s="144" t="str">
        <f>[7]!s_holder_name(B58,$D$5,1)</f>
        <v>曹积生</v>
      </c>
      <c r="M58" s="144">
        <f>[7]!s_holder_pct(B58,$D$5,1)</f>
        <v>50.790000915527344</v>
      </c>
      <c r="N58" s="136"/>
    </row>
    <row r="59" spans="1:14" s="137" customFormat="1">
      <c r="A59" s="196"/>
      <c r="B59" s="142" t="s">
        <v>164</v>
      </c>
      <c r="C59" s="143" t="str">
        <f>[7]!S_INFO_NAME(B59)</f>
        <v>雏鹰农牧</v>
      </c>
      <c r="D59" s="144">
        <f>[7]!S_DQ_CLOSE(B59,$D$5,1)</f>
        <v>10.9</v>
      </c>
      <c r="E59" s="144">
        <f>[7]!s_pq_pctchange(B59,$B$5,$D$5)</f>
        <v>0</v>
      </c>
      <c r="F59" s="144">
        <f>[7]!S_VAL_PE_TTM(B59,$D$5)</f>
        <v>-152.45811462402344</v>
      </c>
      <c r="G59" s="144">
        <f>IF([7]!s_val_estpe(B59,"2013-01-30",2012)&lt;&gt;0,[7]!s_val_estpe(B59,"2013-01-30",2012),"")</f>
        <v>27.673587799072266</v>
      </c>
      <c r="H59" s="144">
        <f>[7]!s_val_pb_lf(B59,$D$5)</f>
        <v>3.6718928813934326</v>
      </c>
      <c r="I59" s="144">
        <f>[7]!s_val_ashrmarketvalue(B59,$D$5)/100000000</f>
        <v>51.869651458</v>
      </c>
      <c r="J59" s="144">
        <f>[7]!S_VAL_MV(B59,$D$5)/100000000</f>
        <v>102.35710400000001</v>
      </c>
      <c r="K59" s="144">
        <f t="shared" si="1"/>
        <v>0.50675184653524386</v>
      </c>
      <c r="L59" s="144" t="str">
        <f>[7]!s_holder_name(B59,$D$5,1)</f>
        <v>侯建芳</v>
      </c>
      <c r="M59" s="144">
        <f>[7]!s_holder_pct(B59,$D$5,1)</f>
        <v>48.040000915527344</v>
      </c>
      <c r="N59" s="136"/>
    </row>
    <row r="60" spans="1:14" s="137" customFormat="1">
      <c r="A60" s="196"/>
      <c r="B60" s="142" t="s">
        <v>165</v>
      </c>
      <c r="C60" s="143" t="str">
        <f>[7]!S_INFO_NAME(B60)</f>
        <v>大康牧业</v>
      </c>
      <c r="D60" s="144">
        <f>[7]!S_DQ_CLOSE(B60,$D$5,1)</f>
        <v>8.3000000000000007</v>
      </c>
      <c r="E60" s="144">
        <f>[7]!s_pq_pctchange(B60,$B$5,$D$5)</f>
        <v>3.2338308457711795</v>
      </c>
      <c r="F60" s="144">
        <f>[7]!S_VAL_PE_TTM(B60,$D$5)</f>
        <v>1807.7896728515625</v>
      </c>
      <c r="G60" s="144">
        <f>IF([7]!s_val_estpe(B60,"2013-01-30",2012)&lt;&gt;0,[7]!s_val_estpe(B60,"2013-01-30",2012),"")</f>
        <v>32.301979064941406</v>
      </c>
      <c r="H60" s="144">
        <f>[7]!s_val_pb_lf(B60,$D$5)</f>
        <v>4.1460928916931152</v>
      </c>
      <c r="I60" s="144">
        <f>[7]!s_val_ashrmarketvalue(B60,$D$5)/100000000</f>
        <v>46.107861283000005</v>
      </c>
      <c r="J60" s="144">
        <f>[7]!S_VAL_MV(B60,$D$5)/100000000</f>
        <v>239.62415400000003</v>
      </c>
      <c r="K60" s="144">
        <f t="shared" si="1"/>
        <v>0.19241741916801927</v>
      </c>
      <c r="L60" s="144" t="str">
        <f>[7]!s_holder_name(B60,$D$5,1)</f>
        <v>上海鹏欣(集团)有限公司</v>
      </c>
      <c r="M60" s="144">
        <f>[7]!s_holder_pct(B60,$D$5,1)</f>
        <v>18.090000152587891</v>
      </c>
      <c r="N60" s="136"/>
    </row>
    <row r="61" spans="1:14" s="137" customFormat="1">
      <c r="A61" s="196"/>
      <c r="B61" s="142" t="s">
        <v>172</v>
      </c>
      <c r="C61" s="143" t="str">
        <f>[7]!S_INFO_NAME(B61)</f>
        <v>西部牧业</v>
      </c>
      <c r="D61" s="144">
        <f>[7]!S_DQ_CLOSE(B61,$D$5,1)</f>
        <v>14.15</v>
      </c>
      <c r="E61" s="144">
        <f>[7]!s_pq_pctchange(B61,$B$5,$D$5)</f>
        <v>2.8343023255813948</v>
      </c>
      <c r="F61" s="144">
        <f>[7]!S_VAL_PE_TTM(B61,$D$5)</f>
        <v>76.498817443847656</v>
      </c>
      <c r="G61" s="144">
        <f>IF([7]!s_val_estpe(B61,"2013-01-30",2012)&lt;&gt;0,[7]!s_val_estpe(B61,"2013-01-30",2012),"")</f>
        <v>38.470317840576172</v>
      </c>
      <c r="H61" s="144">
        <f>[7]!s_val_pb_lf(B61,$D$5)</f>
        <v>3.6154577732086182</v>
      </c>
      <c r="I61" s="144">
        <f>[7]!s_val_ashrmarketvalue(B61,$D$5)/100000000</f>
        <v>23.0558324175</v>
      </c>
      <c r="J61" s="144">
        <f>[7]!S_VAL_MV(B61,$D$5)/100000000</f>
        <v>23.177700000000002</v>
      </c>
      <c r="K61" s="144">
        <f t="shared" si="1"/>
        <v>0.9947420329670329</v>
      </c>
      <c r="L61" s="144" t="str">
        <f>[7]!s_holder_name(B61,$D$5,1)</f>
        <v>石河子国有资产经营(集团)有限公司</v>
      </c>
      <c r="M61" s="144">
        <f>[7]!s_holder_pct(B61,$D$5,1)</f>
        <v>44.319999694824219</v>
      </c>
      <c r="N61" s="136"/>
    </row>
    <row r="62" spans="1:14" s="137" customFormat="1">
      <c r="A62" s="196"/>
      <c r="B62" s="142" t="s">
        <v>175</v>
      </c>
      <c r="C62" s="143" t="str">
        <f>[7]!S_INFO_NAME(B62)</f>
        <v>天山生物</v>
      </c>
      <c r="D62" s="144">
        <f>[7]!S_DQ_CLOSE(B62,$D$5,1)</f>
        <v>23.69</v>
      </c>
      <c r="E62" s="144">
        <f>[7]!s_pq_pctchange(B62,$B$5,$D$5)</f>
        <v>10.288640595903175</v>
      </c>
      <c r="F62" s="144">
        <f>[7]!S_VAL_PE_TTM(B62,$D$5)</f>
        <v>279.23629760742188</v>
      </c>
      <c r="G62" s="144">
        <f>IF([7]!s_val_estpe(B62,"2013-01-30",2012)&lt;&gt;0,[7]!s_val_estpe(B62,"2013-01-30",2012),"")</f>
        <v>38.473819732666016</v>
      </c>
      <c r="H62" s="144">
        <f>[7]!s_val_pb_lf(B62,$D$5)</f>
        <v>5.374964714050293</v>
      </c>
      <c r="I62" s="144">
        <f>[7]!s_val_ashrmarketvalue(B62,$D$5)/100000000</f>
        <v>9.8972233616000018</v>
      </c>
      <c r="J62" s="144">
        <f>[7]!S_VAL_MV(B62,$D$5)/100000000</f>
        <v>21.536579</v>
      </c>
      <c r="K62" s="144">
        <f t="shared" si="1"/>
        <v>0.45955410845891548</v>
      </c>
      <c r="L62" s="144" t="str">
        <f>[7]!s_holder_name(B62,$D$5,1)</f>
        <v>天山农牧业发展有限公司</v>
      </c>
      <c r="M62" s="144">
        <f>[7]!s_holder_pct(B62,$D$5,1)</f>
        <v>30.840000152587891</v>
      </c>
      <c r="N62" s="136"/>
    </row>
    <row r="63" spans="1:14" s="137" customFormat="1">
      <c r="A63" s="196"/>
      <c r="B63" s="142" t="s">
        <v>179</v>
      </c>
      <c r="C63" s="143" t="str">
        <f>[7]!S_INFO_NAME(B63)</f>
        <v>瑞茂通</v>
      </c>
      <c r="D63" s="144">
        <f>[7]!S_DQ_CLOSE(B63,$D$5,1)</f>
        <v>11.61</v>
      </c>
      <c r="E63" s="144">
        <f>[7]!s_pq_pctchange(B63,$B$5,$D$5)</f>
        <v>-1.2680694816413762E-5</v>
      </c>
      <c r="F63" s="144">
        <f>[7]!S_VAL_PE_TTM(B63,$D$5)</f>
        <v>20.672634124755859</v>
      </c>
      <c r="G63" s="144">
        <f>IF([7]!s_val_estpe(B63,"2013-01-30",2012)&lt;&gt;0,[7]!s_val_estpe(B63,"2013-01-30",2012),"")</f>
        <v>18.896463394165039</v>
      </c>
      <c r="H63" s="144">
        <f>[7]!s_val_pb_lf(B63,$D$5)</f>
        <v>5.3552236557006836</v>
      </c>
      <c r="I63" s="144">
        <f>[7]!s_val_ashrmarketvalue(B63,$D$5)/100000000</f>
        <v>29.985156288000002</v>
      </c>
      <c r="J63" s="144">
        <f>[7]!S_VAL_MV(B63,$D$5)/100000000</f>
        <v>101.96643797729999</v>
      </c>
      <c r="K63" s="144">
        <f t="shared" si="1"/>
        <v>0.29406888072990611</v>
      </c>
      <c r="L63" s="144" t="str">
        <f>[7]!s_holder_name(B63,$D$5,1)</f>
        <v>郑州瑞茂通供应链有限公司</v>
      </c>
      <c r="M63" s="144">
        <f>[7]!s_holder_pct(B63,$D$5,1)</f>
        <v>70.379997253417969</v>
      </c>
      <c r="N63" s="136"/>
    </row>
    <row r="64" spans="1:14" s="137" customFormat="1">
      <c r="A64" s="196"/>
      <c r="B64" s="142" t="s">
        <v>195</v>
      </c>
      <c r="C64" s="143" t="str">
        <f>[7]!S_INFO_NAME(B64)</f>
        <v>福成五丰</v>
      </c>
      <c r="D64" s="144">
        <f>[7]!S_DQ_CLOSE(B64,$D$5,1)</f>
        <v>10.119999999999999</v>
      </c>
      <c r="E64" s="144">
        <f>[7]!s_pq_pctchange(B64,$B$5,$D$5)</f>
        <v>2.1190716448032276</v>
      </c>
      <c r="F64" s="144">
        <f>[7]!S_VAL_PE_TTM(B64,$D$5)</f>
        <v>55.556941986083984</v>
      </c>
      <c r="G64" s="144" t="str">
        <f>IF([7]!s_val_estpe(B64,"2013-01-30",2012)&lt;&gt;0,[7]!s_val_estpe(B64,"2013-01-30",2012),"")</f>
        <v/>
      </c>
      <c r="H64" s="144">
        <f>[7]!s_val_pb_lf(B64,$D$5)</f>
        <v>5.9225258827209473</v>
      </c>
      <c r="I64" s="144">
        <f>[7]!s_val_ashrmarketvalue(B64,$D$5)/100000000</f>
        <v>36.758289849599997</v>
      </c>
      <c r="J64" s="144">
        <f>[7]!S_VAL_MV(B64,$D$5)/100000000</f>
        <v>53.433932037199995</v>
      </c>
      <c r="K64" s="144">
        <f t="shared" si="1"/>
        <v>0.68792036161608627</v>
      </c>
      <c r="L64" s="144" t="str">
        <f>[7]!s_holder_name(B64,$D$5,1)</f>
        <v>福成投资集团有限公司</v>
      </c>
      <c r="M64" s="144">
        <f>[7]!s_holder_pct(B64,$D$5,1)</f>
        <v>19.020000457763672</v>
      </c>
      <c r="N64" s="136"/>
    </row>
    <row r="65" spans="1:17" s="137" customFormat="1">
      <c r="A65" s="196"/>
      <c r="B65" s="148" t="s">
        <v>196</v>
      </c>
      <c r="C65" s="149" t="str">
        <f>[7]!S_INFO_NAME(B65)</f>
        <v>新五丰</v>
      </c>
      <c r="D65" s="150">
        <f>[7]!S_DQ_CLOSE(B65,$D$5,1)</f>
        <v>8.5299999999999994</v>
      </c>
      <c r="E65" s="150">
        <f>[7]!s_pq_pctchange(B65,$B$5,$D$5)</f>
        <v>3.771289537712863</v>
      </c>
      <c r="F65" s="150">
        <f>[7]!S_VAL_PE_TTM(B65,$D$5)</f>
        <v>-62.033592224121094</v>
      </c>
      <c r="G65" s="150">
        <f>IF([7]!s_val_estpe(B65,"2013-01-30",2012)&lt;&gt;0,[7]!s_val_estpe(B65,"2013-01-30",2012),"")</f>
        <v>16.556129455566406</v>
      </c>
      <c r="H65" s="150">
        <f>[7]!s_val_pb_lf(B65,$D$5)</f>
        <v>3.8426728248596191</v>
      </c>
      <c r="I65" s="150">
        <f>[7]!s_val_ashrmarketvalue(B65,$D$5)/100000000</f>
        <v>19.990918747799995</v>
      </c>
      <c r="J65" s="150">
        <f>[7]!S_VAL_MV(B65,$D$5)/100000000</f>
        <v>19.990918747799995</v>
      </c>
      <c r="K65" s="150">
        <f t="shared" si="1"/>
        <v>1</v>
      </c>
      <c r="L65" s="150" t="str">
        <f>[7]!s_holder_name(B65,$D$5,1)</f>
        <v>湖南省粮油食品进出口集团有限公司</v>
      </c>
      <c r="M65" s="150">
        <f>[7]!s_holder_pct(B65,$D$5,1)</f>
        <v>37.540000915527344</v>
      </c>
      <c r="N65" s="136"/>
    </row>
    <row r="66" spans="1:17" s="137" customFormat="1">
      <c r="A66" s="196" t="s">
        <v>206</v>
      </c>
      <c r="B66" s="142" t="s">
        <v>135</v>
      </c>
      <c r="C66" s="143" t="str">
        <f>[7]!S_INFO_NAME(B66)</f>
        <v>平潭发展</v>
      </c>
      <c r="D66" s="144">
        <f>[7]!S_DQ_CLOSE(B66,$D$5,1)</f>
        <v>17.63</v>
      </c>
      <c r="E66" s="144">
        <f>[7]!s_pq_pctchange(B66,$B$5,$D$5)</f>
        <v>14.703968770331821</v>
      </c>
      <c r="F66" s="144">
        <f>[7]!S_VAL_PE_TTM(B66,$D$5)</f>
        <v>215.79753112792969</v>
      </c>
      <c r="G66" s="144">
        <f>IF([7]!s_val_estpe(B66,"2013-01-30",2012)&lt;&gt;0,[7]!s_val_estpe(B66,"2013-01-30",2012),"")</f>
        <v>407.93649291992187</v>
      </c>
      <c r="H66" s="144">
        <f>[7]!s_val_pb_lf(B66,$D$5)</f>
        <v>13.379440307617188</v>
      </c>
      <c r="I66" s="144">
        <f>[7]!s_val_ashrmarketvalue(B66,$D$5)/100000000</f>
        <v>147.55463548439999</v>
      </c>
      <c r="J66" s="144">
        <f>[7]!S_VAL_MV(B66,$D$5)/100000000</f>
        <v>149.39786009420001</v>
      </c>
      <c r="K66" s="144">
        <f t="shared" si="1"/>
        <v>0.98766230916133735</v>
      </c>
      <c r="L66" s="144" t="str">
        <f>[7]!s_holder_name(B66,$D$5,1)</f>
        <v>山田林业开发(福建)有限公司</v>
      </c>
      <c r="M66" s="144">
        <f>[7]!s_holder_pct(B66,$D$5,1)</f>
        <v>35.880001068115234</v>
      </c>
      <c r="N66" s="136"/>
    </row>
    <row r="67" spans="1:17" s="137" customFormat="1">
      <c r="A67" s="196"/>
      <c r="B67" s="142" t="s">
        <v>137</v>
      </c>
      <c r="C67" s="143" t="str">
        <f>[7]!S_INFO_NAME(B67)</f>
        <v>永安林业</v>
      </c>
      <c r="D67" s="144">
        <f>[7]!S_DQ_CLOSE(B67,$D$5,1)</f>
        <v>13.1</v>
      </c>
      <c r="E67" s="144">
        <f>[7]!s_pq_pctchange(B67,$B$5,$D$5)</f>
        <v>4.9679487179487003</v>
      </c>
      <c r="F67" s="144">
        <f>[7]!S_VAL_PE_TTM(B67,$D$5)</f>
        <v>222.61923217773437</v>
      </c>
      <c r="G67" s="144" t="str">
        <f>IF([7]!s_val_estpe(B67,"2013-01-30",2012)&lt;&gt;0,[7]!s_val_estpe(B67,"2013-01-30",2012),"")</f>
        <v/>
      </c>
      <c r="H67" s="144">
        <f>[7]!s_val_pb_lf(B67,$D$5)</f>
        <v>8.4167137145996094</v>
      </c>
      <c r="I67" s="144">
        <f>[7]!s_val_ashrmarketvalue(B67,$D$5)/100000000</f>
        <v>21.866338827</v>
      </c>
      <c r="J67" s="144">
        <f>[7]!S_VAL_MV(B67,$D$5)/100000000</f>
        <v>26.561596679999994</v>
      </c>
      <c r="K67" s="144">
        <f t="shared" si="1"/>
        <v>0.82323133998434028</v>
      </c>
      <c r="L67" s="144" t="str">
        <f>[7]!s_holder_name(B67,$D$5,1)</f>
        <v>福建省永安林业(集团)总公司</v>
      </c>
      <c r="M67" s="144">
        <f>[7]!s_holder_pct(B67,$D$5,1)</f>
        <v>32</v>
      </c>
      <c r="N67" s="136"/>
    </row>
    <row r="68" spans="1:17" s="137" customFormat="1">
      <c r="A68" s="196"/>
      <c r="B68" s="142" t="s">
        <v>143</v>
      </c>
      <c r="C68" s="143" t="str">
        <f>[7]!S_INFO_NAME(B68)</f>
        <v>大亚科技</v>
      </c>
      <c r="D68" s="144">
        <f>[7]!S_DQ_CLOSE(B68,$D$5,1)</f>
        <v>7.51</v>
      </c>
      <c r="E68" s="144">
        <f>[7]!s_pq_pctchange(B68,$B$5,$D$5)</f>
        <v>4.88826815642458</v>
      </c>
      <c r="F68" s="144">
        <f>[7]!S_VAL_PE_TTM(B68,$D$5)</f>
        <v>26.165090560913086</v>
      </c>
      <c r="G68" s="144">
        <f>IF([7]!s_val_estpe(B68,"2013-01-30",2012)&lt;&gt;0,[7]!s_val_estpe(B68,"2013-01-30",2012),"")</f>
        <v>17.695327758789063</v>
      </c>
      <c r="H68" s="144">
        <f>[7]!s_val_pb_lf(B68,$D$5)</f>
        <v>1.546026349067688</v>
      </c>
      <c r="I68" s="144">
        <f>[7]!s_val_ashrmarketvalue(B68,$D$5)/100000000</f>
        <v>39.615250000000003</v>
      </c>
      <c r="J68" s="144">
        <f>[7]!S_VAL_MV(B68,$D$5)/100000000</f>
        <v>39.615250000000003</v>
      </c>
      <c r="K68" s="144">
        <f t="shared" si="1"/>
        <v>1</v>
      </c>
      <c r="L68" s="144" t="str">
        <f>[7]!s_holder_name(B68,$D$5,1)</f>
        <v>大亚科技集团有限公司</v>
      </c>
      <c r="M68" s="144">
        <f>[7]!s_holder_pct(B68,$D$5,1)</f>
        <v>47.650001525878906</v>
      </c>
      <c r="N68" s="136"/>
    </row>
    <row r="69" spans="1:17" s="137" customFormat="1">
      <c r="A69" s="196"/>
      <c r="B69" s="142" t="s">
        <v>151</v>
      </c>
      <c r="C69" s="143" t="str">
        <f>[7]!S_INFO_NAME(B69)</f>
        <v>云投生态</v>
      </c>
      <c r="D69" s="144">
        <f>[7]!S_DQ_CLOSE(B69,$D$5,1)</f>
        <v>15.87</v>
      </c>
      <c r="E69" s="144">
        <f>[7]!s_pq_pctchange(B69,$B$5,$D$5)</f>
        <v>4.476629361421991</v>
      </c>
      <c r="F69" s="144">
        <f>[7]!S_VAL_PE_TTM(B69,$D$5)</f>
        <v>106.21987152099609</v>
      </c>
      <c r="G69" s="144">
        <f>IF([7]!s_val_estpe(B69,"2013-01-30",2012)&lt;&gt;0,[7]!s_val_estpe(B69,"2013-01-30",2012),"")</f>
        <v>414.82760620117187</v>
      </c>
      <c r="H69" s="144">
        <f>[7]!s_val_pb_lf(B69,$D$5)</f>
        <v>3.7005598545074463</v>
      </c>
      <c r="I69" s="144">
        <f>[7]!s_val_ashrmarketvalue(B69,$D$5)/100000000</f>
        <v>17.112481185299998</v>
      </c>
      <c r="J69" s="144">
        <f>[7]!S_VAL_MV(B69,$D$5)/100000000</f>
        <v>29.221889642999997</v>
      </c>
      <c r="K69" s="144">
        <f t="shared" si="1"/>
        <v>0.58560488025794843</v>
      </c>
      <c r="L69" s="144" t="str">
        <f>[7]!s_holder_name(B69,$D$5,1)</f>
        <v>云南省投资控股集团有限公司</v>
      </c>
      <c r="M69" s="144">
        <f>[7]!s_holder_pct(B69,$D$5,1)</f>
        <v>21.049999237060547</v>
      </c>
      <c r="N69" s="136"/>
      <c r="O69" s="136"/>
      <c r="P69" s="136"/>
      <c r="Q69" s="136"/>
    </row>
    <row r="70" spans="1:17" s="137" customFormat="1">
      <c r="A70" s="196"/>
      <c r="B70" s="142" t="s">
        <v>154</v>
      </c>
      <c r="C70" s="143" t="str">
        <f>[7]!S_INFO_NAME(B70)</f>
        <v>威华股份</v>
      </c>
      <c r="D70" s="144">
        <f>[7]!S_DQ_CLOSE(B70,$D$5,1)</f>
        <v>26.95</v>
      </c>
      <c r="E70" s="144">
        <f>[7]!s_pq_pctchange(B70,$B$5,$D$5)</f>
        <v>11.733001658374764</v>
      </c>
      <c r="F70" s="144">
        <f>[7]!S_VAL_PE_TTM(B70,$D$5)</f>
        <v>1006.0894165039062</v>
      </c>
      <c r="G70" s="144" t="str">
        <f>IF([7]!s_val_estpe(B70,"2013-01-30",2012)&lt;&gt;0,[7]!s_val_estpe(B70,"2013-01-30",2012),"")</f>
        <v/>
      </c>
      <c r="H70" s="144">
        <f>[7]!s_val_pb_lf(B70,$D$5)</f>
        <v>8.3899374008178711</v>
      </c>
      <c r="I70" s="144">
        <f>[7]!s_val_ashrmarketvalue(B70,$D$5)/100000000</f>
        <v>96.0697969</v>
      </c>
      <c r="J70" s="144">
        <f>[7]!S_VAL_MV(B70,$D$5)/100000000</f>
        <v>132.24472800000001</v>
      </c>
      <c r="K70" s="144">
        <f t="shared" si="1"/>
        <v>0.72645464475529031</v>
      </c>
      <c r="L70" s="144" t="str">
        <f>[7]!s_holder_name(B70,$D$5,1)</f>
        <v>李建华</v>
      </c>
      <c r="M70" s="144">
        <f>[7]!s_holder_pct(B70,$D$5,1)</f>
        <v>33.520000457763672</v>
      </c>
      <c r="N70" s="136"/>
      <c r="O70" s="136"/>
      <c r="P70" s="136"/>
      <c r="Q70" s="136"/>
    </row>
    <row r="71" spans="1:17" s="137" customFormat="1">
      <c r="A71" s="196"/>
      <c r="B71" s="142" t="s">
        <v>155</v>
      </c>
      <c r="C71" s="143" t="str">
        <f>[7]!S_INFO_NAME(B71)</f>
        <v>升达林业</v>
      </c>
      <c r="D71" s="144">
        <f>[7]!S_DQ_CLOSE(B71,$D$5,1)</f>
        <v>7.11</v>
      </c>
      <c r="E71" s="144">
        <f>[7]!s_pq_pctchange(B71,$B$5,$D$5)</f>
        <v>2.155172413793105</v>
      </c>
      <c r="F71" s="144">
        <f>[7]!S_VAL_PE_TTM(B71,$D$5)</f>
        <v>323.57992553710937</v>
      </c>
      <c r="G71" s="144" t="str">
        <f>IF([7]!s_val_estpe(B71,"2013-01-30",2012)&lt;&gt;0,[7]!s_val_estpe(B71,"2013-01-30",2012),"")</f>
        <v/>
      </c>
      <c r="H71" s="144">
        <f>[7]!s_val_pb_lf(B71,$D$5)</f>
        <v>5.5055665969848633</v>
      </c>
      <c r="I71" s="144">
        <f>[7]!s_val_ashrmarketvalue(B71,$D$5)/100000000</f>
        <v>43.169152290299998</v>
      </c>
      <c r="J71" s="144">
        <f>[7]!S_VAL_MV(B71,$D$5)/100000000</f>
        <v>45.740051999999999</v>
      </c>
      <c r="K71" s="144">
        <f t="shared" ref="K71:K88" si="2">I71/J71</f>
        <v>0.94379324908288253</v>
      </c>
      <c r="L71" s="144" t="str">
        <f>[7]!s_holder_name(B71,$D$5,1)</f>
        <v>四川升达林产工业集团有限公司</v>
      </c>
      <c r="M71" s="144">
        <f>[7]!s_holder_pct(B71,$D$5,1)</f>
        <v>33.330001831054688</v>
      </c>
      <c r="N71" s="136"/>
      <c r="O71" s="136"/>
      <c r="P71" s="136"/>
      <c r="Q71" s="136"/>
    </row>
    <row r="72" spans="1:17" s="137" customFormat="1">
      <c r="A72" s="196"/>
      <c r="B72" s="142" t="s">
        <v>160</v>
      </c>
      <c r="C72" s="143" t="str">
        <f>[7]!S_INFO_NAME(B72)</f>
        <v>科冕木业</v>
      </c>
      <c r="D72" s="144">
        <f>[7]!S_DQ_CLOSE(B72,$D$5,1)</f>
        <v>57.5</v>
      </c>
      <c r="E72" s="144">
        <f>[7]!s_pq_pctchange(B72,$B$5,$D$5)</f>
        <v>6.0494282552563838</v>
      </c>
      <c r="F72" s="144">
        <f>[7]!S_VAL_PE_TTM(B72,$D$5)</f>
        <v>91.014839172363281</v>
      </c>
      <c r="G72" s="144" t="str">
        <f>IF([7]!s_val_estpe(B72,"2013-01-30",2012)&lt;&gt;0,[7]!s_val_estpe(B72,"2013-01-30",2012),"")</f>
        <v/>
      </c>
      <c r="H72" s="144">
        <f>[7]!s_val_pb_lf(B72,$D$5)</f>
        <v>22.891262054443359</v>
      </c>
      <c r="I72" s="144">
        <f>[7]!s_val_ashrmarketvalue(B72,$D$5)/100000000</f>
        <v>37.5546875</v>
      </c>
      <c r="J72" s="144">
        <f>[7]!S_VAL_MV(B72,$D$5)/100000000</f>
        <v>128.184006525</v>
      </c>
      <c r="K72" s="144">
        <f t="shared" si="2"/>
        <v>0.29297482984100381</v>
      </c>
      <c r="L72" s="144" t="str">
        <f>[7]!s_holder_name(B72,$D$5,1)</f>
        <v>为新有限公司</v>
      </c>
      <c r="M72" s="144">
        <f>[7]!s_holder_pct(B72,$D$5,1)</f>
        <v>23.770000457763672</v>
      </c>
      <c r="N72" s="136"/>
      <c r="O72" s="136"/>
      <c r="P72" s="136"/>
      <c r="Q72" s="136"/>
    </row>
    <row r="73" spans="1:17" s="137" customFormat="1">
      <c r="A73" s="196"/>
      <c r="B73" s="142" t="s">
        <v>169</v>
      </c>
      <c r="C73" s="143" t="str">
        <f>[7]!S_INFO_NAME(B73)</f>
        <v>德尔家居</v>
      </c>
      <c r="D73" s="144">
        <f>[7]!S_DQ_CLOSE(B73,$D$5,1)</f>
        <v>12.35</v>
      </c>
      <c r="E73" s="144">
        <f>[7]!s_pq_pctchange(B73,$B$5,$D$5)</f>
        <v>4.3074324324324342</v>
      </c>
      <c r="F73" s="144">
        <f>[7]!S_VAL_PE_TTM(B73,$D$5)</f>
        <v>33.725006103515625</v>
      </c>
      <c r="G73" s="144" t="str">
        <f>IF([7]!s_val_estpe(B73,"2013-01-30",2012)&lt;&gt;0,[7]!s_val_estpe(B73,"2013-01-30",2012),"")</f>
        <v/>
      </c>
      <c r="H73" s="144">
        <f>[7]!s_val_pb_lf(B73,$D$5)</f>
        <v>2.8726310729980469</v>
      </c>
      <c r="I73" s="144">
        <f>[7]!s_val_ashrmarketvalue(B73,$D$5)/100000000</f>
        <v>17.29944528</v>
      </c>
      <c r="J73" s="144">
        <f>[7]!S_VAL_MV(B73,$D$5)/100000000</f>
        <v>40.069575</v>
      </c>
      <c r="K73" s="144">
        <f t="shared" si="2"/>
        <v>0.43173518261673605</v>
      </c>
      <c r="L73" s="144" t="str">
        <f>[7]!s_holder_name(B73,$D$5,1)</f>
        <v>德尔集团有限公司</v>
      </c>
      <c r="M73" s="144">
        <f>[7]!s_holder_pct(B73,$D$5,1)</f>
        <v>54.990001678466797</v>
      </c>
      <c r="N73" s="136"/>
      <c r="O73" s="136"/>
      <c r="P73" s="136"/>
      <c r="Q73" s="136"/>
    </row>
    <row r="74" spans="1:17" s="137" customFormat="1">
      <c r="A74" s="196"/>
      <c r="B74" s="142" t="s">
        <v>170</v>
      </c>
      <c r="C74" s="143" t="str">
        <f>[7]!S_INFO_NAME(B74)</f>
        <v>福建金森</v>
      </c>
      <c r="D74" s="144">
        <f>[7]!S_DQ_CLOSE(B74,$D$5,1)</f>
        <v>21.92</v>
      </c>
      <c r="E74" s="144">
        <f>[7]!s_pq_pctchange(B74,$B$5,$D$5)</f>
        <v>0.68902158934314173</v>
      </c>
      <c r="F74" s="144">
        <f>[7]!S_VAL_PE_TTM(B74,$D$5)</f>
        <v>80.892662048339844</v>
      </c>
      <c r="G74" s="144">
        <f>IF([7]!s_val_estpe(B74,"2013-01-30",2012)&lt;&gt;0,[7]!s_val_estpe(B74,"2013-01-30",2012),"")</f>
        <v>37.266666412353516</v>
      </c>
      <c r="H74" s="144">
        <f>[7]!s_val_pb_lf(B74,$D$5)</f>
        <v>4.5544743537902832</v>
      </c>
      <c r="I74" s="144">
        <f>[7]!s_val_ashrmarketvalue(B74,$D$5)/100000000</f>
        <v>7.6018559999999997</v>
      </c>
      <c r="J74" s="144">
        <f>[7]!S_VAL_MV(B74,$D$5)/100000000</f>
        <v>30.398655999999999</v>
      </c>
      <c r="K74" s="144">
        <f t="shared" si="2"/>
        <v>0.25007210845111044</v>
      </c>
      <c r="L74" s="144" t="str">
        <f>[7]!s_holder_name(B74,$D$5,1)</f>
        <v>福建省将乐县林业总公司</v>
      </c>
      <c r="M74" s="144">
        <f>[7]!s_holder_pct(B74,$D$5,1)</f>
        <v>70.319999694824219</v>
      </c>
      <c r="N74" s="136"/>
      <c r="O74" s="136"/>
      <c r="P74" s="136"/>
      <c r="Q74" s="136"/>
    </row>
    <row r="75" spans="1:17" s="137" customFormat="1">
      <c r="A75" s="196"/>
      <c r="B75" s="142" t="s">
        <v>180</v>
      </c>
      <c r="C75" s="143" t="str">
        <f>[7]!S_INFO_NAME(B75)</f>
        <v>吉林森工</v>
      </c>
      <c r="D75" s="144">
        <f>[7]!S_DQ_CLOSE(B75,$D$5,1)</f>
        <v>8.61</v>
      </c>
      <c r="E75" s="144">
        <f>[7]!s_pq_pctchange(B75,$B$5,$D$5)</f>
        <v>5.7739557739557634</v>
      </c>
      <c r="F75" s="144">
        <f>[7]!S_VAL_PE_TTM(B75,$D$5)</f>
        <v>84.362434387207031</v>
      </c>
      <c r="G75" s="144" t="str">
        <f>IF([7]!s_val_estpe(B75,"2013-01-30",2012)&lt;&gt;0,[7]!s_val_estpe(B75,"2013-01-30",2012),"")</f>
        <v/>
      </c>
      <c r="H75" s="144">
        <f>[7]!s_val_pb_lf(B75,$D$5)</f>
        <v>2.0469427108764648</v>
      </c>
      <c r="I75" s="144">
        <f>[7]!s_val_ashrmarketvalue(B75,$D$5)/100000000</f>
        <v>26.73405</v>
      </c>
      <c r="J75" s="144">
        <f>[7]!S_VAL_MV(B75,$D$5)/100000000</f>
        <v>26.73405</v>
      </c>
      <c r="K75" s="144">
        <f t="shared" si="2"/>
        <v>1</v>
      </c>
      <c r="L75" s="144" t="str">
        <f>[7]!s_holder_name(B75,$D$5,1)</f>
        <v>中国吉林森林工业集团有限责任公司</v>
      </c>
      <c r="M75" s="144">
        <f>[7]!s_holder_pct(B75,$D$5,1)</f>
        <v>42.568500518798828</v>
      </c>
      <c r="N75" s="136"/>
      <c r="O75" s="136"/>
      <c r="P75" s="136"/>
      <c r="Q75" s="136"/>
    </row>
    <row r="76" spans="1:17" s="137" customFormat="1">
      <c r="A76" s="196"/>
      <c r="B76" s="142" t="s">
        <v>186</v>
      </c>
      <c r="C76" s="143" t="str">
        <f>[7]!S_INFO_NAME(B76)</f>
        <v>ST景谷</v>
      </c>
      <c r="D76" s="144">
        <f>[7]!S_DQ_CLOSE(B76,$D$5,1)</f>
        <v>12.99</v>
      </c>
      <c r="E76" s="144">
        <f>[7]!s_pq_pctchange(B76,$B$5,$D$5)</f>
        <v>10.365335598980451</v>
      </c>
      <c r="F76" s="144">
        <f>[7]!S_VAL_PE_TTM(B76,$D$5)</f>
        <v>61.488628387451172</v>
      </c>
      <c r="G76" s="144" t="str">
        <f>IF([7]!s_val_estpe(B76,"2013-01-30",2012)&lt;&gt;0,[7]!s_val_estpe(B76,"2013-01-30",2012),"")</f>
        <v/>
      </c>
      <c r="H76" s="144">
        <f>[7]!s_val_pb_lf(B76,$D$5)</f>
        <v>132.8419189453125</v>
      </c>
      <c r="I76" s="144">
        <f>[7]!s_val_ashrmarketvalue(B76,$D$5)/100000000</f>
        <v>16.86102</v>
      </c>
      <c r="J76" s="144">
        <f>[7]!S_VAL_MV(B76,$D$5)/100000000</f>
        <v>16.86102</v>
      </c>
      <c r="K76" s="144">
        <f t="shared" si="2"/>
        <v>1</v>
      </c>
      <c r="L76" s="144" t="str">
        <f>[7]!s_holder_name(B76,$D$5,1)</f>
        <v>景谷森达国有资产经营有限责任公司</v>
      </c>
      <c r="M76" s="144">
        <f>[7]!s_holder_pct(B76,$D$5,1)</f>
        <v>24.670000076293945</v>
      </c>
      <c r="N76" s="136"/>
      <c r="O76" s="136"/>
      <c r="P76" s="136"/>
      <c r="Q76" s="136"/>
    </row>
    <row r="77" spans="1:17" s="137" customFormat="1">
      <c r="A77" s="196"/>
      <c r="B77" s="151" t="s">
        <v>197</v>
      </c>
      <c r="C77" s="143" t="str">
        <f>[7]!S_INFO_NAME(B77)</f>
        <v>宜华木业</v>
      </c>
      <c r="D77" s="144">
        <f>[7]!S_DQ_CLOSE(B77,$D$5,1)</f>
        <v>5.63</v>
      </c>
      <c r="E77" s="144">
        <f>[7]!s_pq_pctchange(B77,$B$5,$D$5)</f>
        <v>3.1135531135531247</v>
      </c>
      <c r="F77" s="144">
        <f>[7]!S_VAL_PE_TTM(B77,$D$5)</f>
        <v>16.357063293457031</v>
      </c>
      <c r="G77" s="144">
        <f>IF([7]!s_val_estpe(B77,"2013-01-30",2012)&lt;&gt;0,[7]!s_val_estpe(B77,"2013-01-30",2012),"")</f>
        <v>18.141592025756836</v>
      </c>
      <c r="H77" s="144">
        <f>[7]!s_val_pb_lf(B77,$D$5)</f>
        <v>1.325688362121582</v>
      </c>
      <c r="I77" s="144">
        <f>[7]!s_val_ashrmarketvalue(B77,$D$5)/100000000</f>
        <v>83.485581225199994</v>
      </c>
      <c r="J77" s="144">
        <f>[7]!S_VAL_MV(B77,$D$5)/100000000</f>
        <v>83.485581225199994</v>
      </c>
      <c r="K77" s="144">
        <f t="shared" si="2"/>
        <v>1</v>
      </c>
      <c r="L77" s="144" t="str">
        <f>[7]!s_holder_name(B77,$D$5,1)</f>
        <v>宜华企业(集团)有限公司</v>
      </c>
      <c r="M77" s="144">
        <f>[7]!s_holder_pct(B77,$D$5,1)</f>
        <v>23.840000152587891</v>
      </c>
    </row>
    <row r="78" spans="1:17" s="137" customFormat="1">
      <c r="A78" s="196"/>
      <c r="B78" s="148" t="s">
        <v>199</v>
      </c>
      <c r="C78" s="149" t="str">
        <f>[7]!S_INFO_NAME(B78)</f>
        <v>丰林集团</v>
      </c>
      <c r="D78" s="150">
        <f>[7]!S_DQ_CLOSE(B78,$D$5,1)</f>
        <v>8.7100000000000009</v>
      </c>
      <c r="E78" s="150">
        <f>[7]!s_pq_pctchange(B78,$B$5,$D$5)</f>
        <v>4.4364508393285318</v>
      </c>
      <c r="F78" s="150">
        <f>[7]!S_VAL_PE_TTM(B78,$D$5)</f>
        <v>43.014755249023438</v>
      </c>
      <c r="G78" s="150">
        <f>IF([7]!s_val_estpe(B78,"2013-01-30",2012)&lt;&gt;0,[7]!s_val_estpe(B78,"2013-01-30",2012),"")</f>
        <v>42.729969024658203</v>
      </c>
      <c r="H78" s="150">
        <f>[7]!s_val_pb_lf(B78,$D$5)</f>
        <v>2.4267230033874512</v>
      </c>
      <c r="I78" s="150">
        <f>[7]!s_val_ashrmarketvalue(B78,$D$5)/100000000</f>
        <v>40.842235200000005</v>
      </c>
      <c r="J78" s="150">
        <f>[7]!S_VAL_MV(B78,$D$5)/100000000</f>
        <v>40.842235200000005</v>
      </c>
      <c r="K78" s="150">
        <f t="shared" si="2"/>
        <v>1</v>
      </c>
      <c r="L78" s="150" t="str">
        <f>[7]!s_holder_name(B78,$D$5,1)</f>
        <v>FENGLIN INTERNATIONAL LIMITED(丰林国际有限公司)</v>
      </c>
      <c r="M78" s="150">
        <f>[7]!s_holder_pct(B78,$D$5,1)</f>
        <v>53.939998626708984</v>
      </c>
    </row>
    <row r="79" spans="1:17" s="137" customFormat="1">
      <c r="A79" s="196" t="s">
        <v>207</v>
      </c>
      <c r="B79" s="142" t="s">
        <v>146</v>
      </c>
      <c r="C79" s="143" t="str">
        <f>[7]!S_INFO_NAME(B79)</f>
        <v>獐子岛</v>
      </c>
      <c r="D79" s="144">
        <f>[7]!S_DQ_CLOSE(B79,$D$5,1)</f>
        <v>15.46</v>
      </c>
      <c r="E79" s="144">
        <f>[7]!s_pq_pctchange(B79,$B$5,$D$5)</f>
        <v>0</v>
      </c>
      <c r="F79" s="144">
        <f>[7]!S_VAL_PE_TTM(B79,$D$5)</f>
        <v>-14.122806549072266</v>
      </c>
      <c r="G79" s="144">
        <f>IF([7]!s_val_estpe(B79,"2013-01-30",2012)&lt;&gt;0,[7]!s_val_estpe(B79,"2013-01-30",2012),"")</f>
        <v>26.193136215209961</v>
      </c>
      <c r="H79" s="144">
        <f>[7]!s_val_pb_lf(B79,$D$5)</f>
        <v>7.3645033836364746</v>
      </c>
      <c r="I79" s="144">
        <f>[7]!s_val_ashrmarketvalue(B79,$D$5)/100000000</f>
        <v>105.49190041739998</v>
      </c>
      <c r="J79" s="144">
        <f>[7]!S_VAL_MV(B79,$D$5)/100000000</f>
        <v>109.93794519239999</v>
      </c>
      <c r="K79" s="144">
        <f t="shared" si="2"/>
        <v>0.95955859674092425</v>
      </c>
      <c r="L79" s="144" t="str">
        <f>[7]!s_holder_name(B79,$D$5,1)</f>
        <v>长海县獐子岛投资发展中心</v>
      </c>
      <c r="M79" s="144">
        <f>[7]!s_holder_pct(B79,$D$5,1)</f>
        <v>45.759998321533203</v>
      </c>
    </row>
    <row r="80" spans="1:17" s="137" customFormat="1">
      <c r="A80" s="196"/>
      <c r="B80" s="142" t="s">
        <v>147</v>
      </c>
      <c r="C80" s="143" t="str">
        <f>[7]!S_INFO_NAME(B80)</f>
        <v>东方海洋</v>
      </c>
      <c r="D80" s="144">
        <f>[7]!S_DQ_CLOSE(B80,$D$5,1)</f>
        <v>11.09</v>
      </c>
      <c r="E80" s="144">
        <f>[7]!s_pq_pctchange(B80,$B$5,$D$5)</f>
        <v>5.1184834123222833</v>
      </c>
      <c r="F80" s="144">
        <f>[7]!S_VAL_PE_TTM(B80,$D$5)</f>
        <v>81.684928894042969</v>
      </c>
      <c r="G80" s="144">
        <f>IF([7]!s_val_estpe(B80,"2013-01-30",2012)&lt;&gt;0,[7]!s_val_estpe(B80,"2013-01-30",2012),"")</f>
        <v>22.233400344848633</v>
      </c>
      <c r="H80" s="144">
        <f>[7]!s_val_pb_lf(B80,$D$5)</f>
        <v>1.9318026304244995</v>
      </c>
      <c r="I80" s="144">
        <f>[7]!s_val_ashrmarketvalue(B80,$D$5)/100000000</f>
        <v>26.372973739999999</v>
      </c>
      <c r="J80" s="144">
        <f>[7]!S_VAL_MV(B80,$D$5)/100000000</f>
        <v>27.042964999999999</v>
      </c>
      <c r="K80" s="144">
        <f t="shared" si="2"/>
        <v>0.97522493336067251</v>
      </c>
      <c r="L80" s="144" t="str">
        <f>[7]!s_holder_name(B80,$D$5,1)</f>
        <v>山东东方海洋集团有限公司</v>
      </c>
      <c r="M80" s="144">
        <f>[7]!s_holder_pct(B80,$D$5,1)</f>
        <v>25.020000457763672</v>
      </c>
    </row>
    <row r="81" spans="1:17" s="137" customFormat="1">
      <c r="A81" s="196"/>
      <c r="B81" s="142" t="s">
        <v>341</v>
      </c>
      <c r="C81" s="143" t="str">
        <f>[7]!S_INFO_NAME(B81)</f>
        <v>千足珍珠</v>
      </c>
      <c r="D81" s="144">
        <f>[7]!S_DQ_CLOSE(B81,$D$5,1)</f>
        <v>13.66</v>
      </c>
      <c r="E81" s="144">
        <f>[7]!s_pq_pctchange(B81,$B$5,$D$5)</f>
        <v>-1.867816091954011</v>
      </c>
      <c r="F81" s="144">
        <f>[7]!S_VAL_PE_TTM(B81,$D$5)</f>
        <v>-811.1617431640625</v>
      </c>
      <c r="G81" s="144">
        <f>IF([7]!s_val_estpe(B81,"2013-01-30",2012)&lt;&gt;0,[7]!s_val_estpe(B81,"2013-01-30",2012),"")</f>
        <v>42.789722442626953</v>
      </c>
      <c r="H81" s="144">
        <f>[7]!s_val_pb_lf(B81,$D$5)</f>
        <v>5.5253629684448242</v>
      </c>
      <c r="I81" s="144">
        <f>[7]!s_val_ashrmarketvalue(B81,$D$5)/100000000</f>
        <v>14.759455425200001</v>
      </c>
      <c r="J81" s="144">
        <f>[7]!S_VAL_MV(B81,$D$5)/100000000</f>
        <v>28.003</v>
      </c>
      <c r="K81" s="144">
        <f t="shared" si="2"/>
        <v>0.52706693658536585</v>
      </c>
      <c r="L81" s="144" t="str">
        <f>[7]!s_holder_name(B81,$D$5,1)</f>
        <v>陈夏英</v>
      </c>
      <c r="M81" s="144">
        <f>[7]!s_holder_pct(B81,$D$5,1)</f>
        <v>41.090000152587891</v>
      </c>
    </row>
    <row r="82" spans="1:17" s="137" customFormat="1">
      <c r="A82" s="196"/>
      <c r="B82" s="142" t="s">
        <v>152</v>
      </c>
      <c r="C82" s="143" t="str">
        <f>[7]!S_INFO_NAME(B82)</f>
        <v>天宝股份</v>
      </c>
      <c r="D82" s="144">
        <f>[7]!S_DQ_CLOSE(B82,$D$5,1)</f>
        <v>7.9</v>
      </c>
      <c r="E82" s="144">
        <f>[7]!s_pq_pctchange(B82,$B$5,$D$5)</f>
        <v>0.89399744572158379</v>
      </c>
      <c r="F82" s="144">
        <f>[7]!S_VAL_PE_TTM(B82,$D$5)</f>
        <v>25.588741302490234</v>
      </c>
      <c r="G82" s="144">
        <f>IF([7]!s_val_estpe(B82,"2013-01-30",2012)&lt;&gt;0,[7]!s_val_estpe(B82,"2013-01-30",2012),"")</f>
        <v>16.082473754882813</v>
      </c>
      <c r="H82" s="144">
        <f>[7]!s_val_pb_lf(B82,$D$5)</f>
        <v>2.0841875076293945</v>
      </c>
      <c r="I82" s="144">
        <f>[7]!s_val_ashrmarketvalue(B82,$D$5)/100000000</f>
        <v>30.769017090999998</v>
      </c>
      <c r="J82" s="144">
        <f>[7]!S_VAL_MV(B82,$D$5)/100000000</f>
        <v>36.713448800000002</v>
      </c>
      <c r="K82" s="144">
        <f t="shared" si="2"/>
        <v>0.83808571781466623</v>
      </c>
      <c r="L82" s="144" t="str">
        <f>[7]!s_holder_name(B82,$D$5,1)</f>
        <v>大连承运投资有限公司</v>
      </c>
      <c r="M82" s="144">
        <f>[7]!s_holder_pct(B82,$D$5,1)</f>
        <v>31.959999084472656</v>
      </c>
    </row>
    <row r="83" spans="1:17" s="137" customFormat="1">
      <c r="A83" s="196"/>
      <c r="B83" s="142" t="s">
        <v>162</v>
      </c>
      <c r="C83" s="143" t="str">
        <f>[7]!S_INFO_NAME(B83)</f>
        <v>壹桥苗业</v>
      </c>
      <c r="D83" s="144">
        <f>[7]!S_DQ_CLOSE(B83,$D$5,1)</f>
        <v>17.13</v>
      </c>
      <c r="E83" s="144">
        <f>[7]!s_pq_pctchange(B83,$B$5,$D$5)</f>
        <v>3.8181818181818095</v>
      </c>
      <c r="F83" s="144">
        <f>[7]!S_VAL_PE_TTM(B83,$D$5)</f>
        <v>44.875900268554688</v>
      </c>
      <c r="G83" s="144">
        <f>IF([7]!s_val_estpe(B83,"2013-01-30",2012)&lt;&gt;0,[7]!s_val_estpe(B83,"2013-01-30",2012),"")</f>
        <v>43.480602264404297</v>
      </c>
      <c r="H83" s="144">
        <f>[7]!s_val_pb_lf(B83,$D$5)</f>
        <v>4.068789005279541</v>
      </c>
      <c r="I83" s="144">
        <f>[7]!s_val_ashrmarketvalue(B83,$D$5)/100000000</f>
        <v>37.6200495</v>
      </c>
      <c r="J83" s="144">
        <f>[7]!S_VAL_MV(B83,$D$5)/100000000</f>
        <v>81.500428799999995</v>
      </c>
      <c r="K83" s="144">
        <f t="shared" si="2"/>
        <v>0.46159327078288948</v>
      </c>
      <c r="L83" s="144" t="str">
        <f>[7]!s_holder_name(B83,$D$5,1)</f>
        <v>刘德群</v>
      </c>
      <c r="M83" s="144">
        <f>[7]!s_holder_pct(B83,$D$5,1)</f>
        <v>40.990001678466797</v>
      </c>
    </row>
    <row r="84" spans="1:17" s="137" customFormat="1">
      <c r="A84" s="196"/>
      <c r="B84" s="142" t="s">
        <v>171</v>
      </c>
      <c r="C84" s="143" t="str">
        <f>[7]!S_INFO_NAME(B84)</f>
        <v>国联水产</v>
      </c>
      <c r="D84" s="144">
        <f>[7]!S_DQ_CLOSE(B84,$D$5,1)</f>
        <v>9.18</v>
      </c>
      <c r="E84" s="144">
        <f>[7]!s_pq_pctchange(B84,$B$5,$D$5)</f>
        <v>2.4553571428571397</v>
      </c>
      <c r="F84" s="144">
        <f>[7]!S_VAL_PE_TTM(B84,$D$5)</f>
        <v>53.951793670654297</v>
      </c>
      <c r="G84" s="144">
        <f>IF([7]!s_val_estpe(B84,"2013-01-30",2012)&lt;&gt;0,[7]!s_val_estpe(B84,"2013-01-30",2012),"")</f>
        <v>-39.296188354492188</v>
      </c>
      <c r="H84" s="144">
        <f>[7]!s_val_pb_lf(B84,$D$5)</f>
        <v>2.0440182685852051</v>
      </c>
      <c r="I84" s="144">
        <f>[7]!s_val_ashrmarketvalue(B84,$D$5)/100000000</f>
        <v>32.196285750599998</v>
      </c>
      <c r="J84" s="144">
        <f>[7]!S_VAL_MV(B84,$D$5)/100000000</f>
        <v>32.313600000000001</v>
      </c>
      <c r="K84" s="144">
        <f t="shared" si="2"/>
        <v>0.99636950852272721</v>
      </c>
      <c r="L84" s="144" t="str">
        <f>[7]!s_holder_name(B84,$D$5,1)</f>
        <v>湛江市国通水产有限公司</v>
      </c>
      <c r="M84" s="144">
        <f>[7]!s_holder_pct(B84,$D$5,1)</f>
        <v>40.709999084472656</v>
      </c>
    </row>
    <row r="85" spans="1:17" s="137" customFormat="1">
      <c r="A85" s="196"/>
      <c r="B85" s="142" t="s">
        <v>185</v>
      </c>
      <c r="C85" s="143" t="str">
        <f>[7]!S_INFO_NAME(B85)</f>
        <v>大湖股份</v>
      </c>
      <c r="D85" s="144">
        <f>[7]!S_DQ_CLOSE(B85,$D$5,1)</f>
        <v>7.84</v>
      </c>
      <c r="E85" s="144">
        <f>[7]!s_pq_pctchange(B85,$B$5,$D$5)</f>
        <v>2.2164276401564598</v>
      </c>
      <c r="F85" s="144">
        <f>[7]!S_VAL_PE_TTM(B85,$D$5)</f>
        <v>-51.353324890136719</v>
      </c>
      <c r="G85" s="144">
        <f>IF([7]!s_val_estpe(B85,"2013-01-30",2012)&lt;&gt;0,[7]!s_val_estpe(B85,"2013-01-30",2012),"")</f>
        <v>65.447158813476562</v>
      </c>
      <c r="H85" s="144">
        <f>[7]!s_val_pb_lf(B85,$D$5)</f>
        <v>4.3481345176696777</v>
      </c>
      <c r="I85" s="144">
        <f>[7]!s_val_ashrmarketvalue(B85,$D$5)/100000000</f>
        <v>33.480719999999998</v>
      </c>
      <c r="J85" s="144">
        <f>[7]!S_VAL_MV(B85,$D$5)/100000000</f>
        <v>33.480719999999998</v>
      </c>
      <c r="K85" s="144">
        <f t="shared" si="2"/>
        <v>1</v>
      </c>
      <c r="L85" s="144" t="str">
        <f>[7]!s_holder_name(B85,$D$5,1)</f>
        <v>西藏泓杉科技发展有限公司</v>
      </c>
      <c r="M85" s="144">
        <f>[7]!s_holder_pct(B85,$D$5,1)</f>
        <v>22.190000534057617</v>
      </c>
    </row>
    <row r="86" spans="1:17" s="137" customFormat="1">
      <c r="A86" s="196"/>
      <c r="B86" s="148" t="s">
        <v>191</v>
      </c>
      <c r="C86" s="149" t="str">
        <f>[7]!S_INFO_NAME(B86)</f>
        <v>好当家</v>
      </c>
      <c r="D86" s="150">
        <f>[7]!S_DQ_CLOSE(B86,$D$5,1)</f>
        <v>6.05</v>
      </c>
      <c r="E86" s="150">
        <f>[7]!s_pq_pctchange(B86,$B$5,$D$5)</f>
        <v>4.4905008635578669</v>
      </c>
      <c r="F86" s="150">
        <f>[7]!S_VAL_PE_TTM(B86,$D$5)</f>
        <v>66.221839904785156</v>
      </c>
      <c r="G86" s="150">
        <f>IF([7]!s_val_estpe(B86,"2013-01-30",2012)&lt;&gt;0,[7]!s_val_estpe(B86,"2013-01-30",2012),"")</f>
        <v>22.235023498535156</v>
      </c>
      <c r="H86" s="150">
        <f>[7]!s_val_pb_lf(B86,$D$5)</f>
        <v>1.5219650268554687</v>
      </c>
      <c r="I86" s="150">
        <f>[7]!s_val_ashrmarketvalue(B86,$D$5)/100000000</f>
        <v>43.561016520999992</v>
      </c>
      <c r="J86" s="150">
        <f>[7]!S_VAL_MV(B86,$D$5)/100000000</f>
        <v>44.195077696000006</v>
      </c>
      <c r="K86" s="150">
        <f t="shared" si="2"/>
        <v>0.98565312681739214</v>
      </c>
      <c r="L86" s="150" t="str">
        <f>[7]!s_holder_name(B86,$D$5,1)</f>
        <v>好当家集团有限公司</v>
      </c>
      <c r="M86" s="150">
        <f>[7]!s_holder_pct(B86,$D$5,1)</f>
        <v>41.540000915527344</v>
      </c>
    </row>
    <row r="87" spans="1:17" s="137" customFormat="1">
      <c r="A87" s="196" t="s">
        <v>208</v>
      </c>
      <c r="B87" s="151" t="s">
        <v>139</v>
      </c>
      <c r="C87" s="143" t="str">
        <f>[7]!S_INFO_NAME(B87)</f>
        <v>中水渔业</v>
      </c>
      <c r="D87" s="144">
        <f>[7]!S_DQ_CLOSE(B87,$D$5,1)</f>
        <v>10.19</v>
      </c>
      <c r="E87" s="144">
        <f>[7]!s_pq_pctchange(B87,$B$5,$D$5)</f>
        <v>6.1458333333333393</v>
      </c>
      <c r="F87" s="144">
        <f>[7]!S_VAL_PE_TTM(B87,$D$5)</f>
        <v>38.189926147460938</v>
      </c>
      <c r="G87" s="144" t="str">
        <f>IF([7]!s_val_estpe(B87,"2013-01-30",2012)&lt;&gt;0,[7]!s_val_estpe(B87,"2013-01-30",2012),"")</f>
        <v/>
      </c>
      <c r="H87" s="144">
        <f>[7]!s_val_pb_lf(B87,$D$5)</f>
        <v>3.8934681415557861</v>
      </c>
      <c r="I87" s="144">
        <f>[7]!s_val_ashrmarketvalue(B87,$D$5)/100000000</f>
        <v>32.551865226099999</v>
      </c>
      <c r="J87" s="144">
        <f>[7]!S_VAL_MV(B87,$D$5)/100000000</f>
        <v>32.552464499999999</v>
      </c>
      <c r="K87" s="144">
        <f t="shared" si="2"/>
        <v>0.99998159052135671</v>
      </c>
      <c r="L87" s="144" t="str">
        <f>[7]!s_holder_name(B87,$D$5,1)</f>
        <v>中国农业发展集团有限公司</v>
      </c>
      <c r="M87" s="144">
        <f>[7]!s_holder_pct(B87,$D$5,1)</f>
        <v>25.360000610351563</v>
      </c>
    </row>
    <row r="88" spans="1:17" s="137" customFormat="1">
      <c r="A88" s="196"/>
      <c r="B88" s="148" t="s">
        <v>177</v>
      </c>
      <c r="C88" s="149" t="str">
        <f>[7]!S_INFO_NAME(B88)</f>
        <v>开创国际</v>
      </c>
      <c r="D88" s="150">
        <f>[7]!S_DQ_CLOSE(B88,$D$5,1)</f>
        <v>13.8</v>
      </c>
      <c r="E88" s="150">
        <f>[7]!s_pq_pctchange(B88,$B$5,$D$5)</f>
        <v>1.5452538631346657</v>
      </c>
      <c r="F88" s="150">
        <f>[7]!S_VAL_PE_TTM(B88,$D$5)</f>
        <v>34.643215179443359</v>
      </c>
      <c r="G88" s="150">
        <f>IF([7]!s_val_estpe(B88,"2013-01-30",2012)&lt;&gt;0,[7]!s_val_estpe(B88,"2013-01-30",2012),"")</f>
        <v>18.922985076904297</v>
      </c>
      <c r="H88" s="150">
        <f>[7]!s_val_pb_lf(B88,$D$5)</f>
        <v>3.1404142379760742</v>
      </c>
      <c r="I88" s="150">
        <f>[7]!s_val_ashrmarketvalue(B88,$D$5)/100000000</f>
        <v>15.932084682000001</v>
      </c>
      <c r="J88" s="150">
        <f>[7]!S_VAL_MV(B88,$D$5)/100000000</f>
        <v>27.958510337999996</v>
      </c>
      <c r="K88" s="150">
        <f t="shared" si="2"/>
        <v>0.56984740922858834</v>
      </c>
      <c r="L88" s="150" t="str">
        <f>[7]!s_holder_name(B88,$D$5,1)</f>
        <v>上海远洋渔业有限公司</v>
      </c>
      <c r="M88" s="150">
        <f>[7]!s_holder_pct(B88,$D$5,1)</f>
        <v>43.020000457763672</v>
      </c>
    </row>
    <row r="89" spans="1:17">
      <c r="A89" s="152" t="s">
        <v>223</v>
      </c>
      <c r="B89" s="149"/>
      <c r="C89" s="149"/>
      <c r="D89" s="149"/>
      <c r="E89" s="149"/>
      <c r="F89" s="149"/>
      <c r="G89" s="149"/>
      <c r="H89" s="149"/>
      <c r="I89" s="150">
        <f>SUM(I7:I88)</f>
        <v>4398.6249534248991</v>
      </c>
      <c r="J89" s="150">
        <f>SUM(J7:J88)</f>
        <v>5537.9693346362983</v>
      </c>
      <c r="K89" s="149"/>
      <c r="L89" s="149"/>
      <c r="M89" s="149"/>
      <c r="P89" s="132"/>
      <c r="Q89" s="132"/>
    </row>
    <row r="90" spans="1:17">
      <c r="P90" s="132"/>
      <c r="Q90" s="132"/>
    </row>
    <row r="91" spans="1:17">
      <c r="P91" s="132"/>
      <c r="Q91" s="132"/>
    </row>
    <row r="92" spans="1:17">
      <c r="P92" s="132"/>
      <c r="Q92" s="132"/>
    </row>
    <row r="93" spans="1:17">
      <c r="P93" s="132"/>
      <c r="Q93" s="132"/>
    </row>
    <row r="94" spans="1:17">
      <c r="P94" s="132"/>
      <c r="Q94" s="132"/>
    </row>
    <row r="95" spans="1:17">
      <c r="P95" s="132"/>
      <c r="Q95" s="132"/>
    </row>
    <row r="96" spans="1:17">
      <c r="P96" s="132"/>
      <c r="Q96" s="132"/>
    </row>
    <row r="97" spans="16:17">
      <c r="P97" s="132"/>
      <c r="Q97" s="132"/>
    </row>
    <row r="98" spans="16:17">
      <c r="P98" s="132"/>
      <c r="Q98" s="132"/>
    </row>
    <row r="99" spans="16:17">
      <c r="P99" s="132"/>
      <c r="Q99" s="132"/>
    </row>
    <row r="100" spans="16:17">
      <c r="P100" s="132"/>
      <c r="Q100" s="132"/>
    </row>
    <row r="101" spans="16:17">
      <c r="P101" s="132"/>
      <c r="Q101" s="132"/>
    </row>
    <row r="102" spans="16:17">
      <c r="P102" s="132"/>
      <c r="Q102" s="132"/>
    </row>
    <row r="103" spans="16:17">
      <c r="P103" s="132"/>
      <c r="Q103" s="132"/>
    </row>
    <row r="104" spans="16:17">
      <c r="P104" s="132"/>
      <c r="Q104" s="132"/>
    </row>
    <row r="105" spans="16:17">
      <c r="P105" s="132"/>
      <c r="Q105" s="132"/>
    </row>
    <row r="106" spans="16:17">
      <c r="P106" s="132"/>
      <c r="Q106" s="132"/>
    </row>
    <row r="107" spans="16:17">
      <c r="P107" s="132"/>
      <c r="Q107" s="132"/>
    </row>
    <row r="108" spans="16:17">
      <c r="P108" s="132"/>
      <c r="Q108" s="132"/>
    </row>
    <row r="109" spans="16:17">
      <c r="P109" s="132"/>
      <c r="Q109" s="132"/>
    </row>
    <row r="110" spans="16:17">
      <c r="P110" s="132"/>
      <c r="Q110" s="132"/>
    </row>
    <row r="111" spans="16:17">
      <c r="P111" s="132"/>
      <c r="Q111" s="132"/>
    </row>
    <row r="112" spans="16:17">
      <c r="P112" s="132"/>
      <c r="Q112" s="132"/>
    </row>
    <row r="113" spans="16:17">
      <c r="P113" s="132"/>
      <c r="Q113" s="132"/>
    </row>
    <row r="114" spans="16:17">
      <c r="P114" s="132"/>
      <c r="Q114" s="132"/>
    </row>
    <row r="115" spans="16:17">
      <c r="P115" s="132"/>
      <c r="Q115" s="132"/>
    </row>
    <row r="116" spans="16:17">
      <c r="P116" s="132"/>
      <c r="Q116" s="132"/>
    </row>
  </sheetData>
  <mergeCells count="9">
    <mergeCell ref="A53:A65"/>
    <mergeCell ref="A66:A78"/>
    <mergeCell ref="A79:A86"/>
    <mergeCell ref="A87:A88"/>
    <mergeCell ref="A7:A14"/>
    <mergeCell ref="A15:A19"/>
    <mergeCell ref="A20:A38"/>
    <mergeCell ref="A39:A50"/>
    <mergeCell ref="A51:A52"/>
  </mergeCells>
  <phoneticPr fontId="47" type="noConversion"/>
  <conditionalFormatting sqref="E7:E88">
    <cfRule type="dataBar" priority="3">
      <dataBar>
        <cfvo type="min"/>
        <cfvo type="max"/>
        <color rgb="FF638EC6"/>
      </dataBar>
    </cfRule>
  </conditionalFormatting>
  <conditionalFormatting sqref="J7:J88">
    <cfRule type="dataBar" priority="5">
      <dataBar>
        <cfvo type="min"/>
        <cfvo type="max"/>
        <color rgb="FF638EC6"/>
      </dataBar>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126"/>
  <sheetViews>
    <sheetView topLeftCell="A43" workbookViewId="0">
      <selection activeCell="A7" sqref="A7"/>
    </sheetView>
  </sheetViews>
  <sheetFormatPr defaultRowHeight="14.25"/>
  <cols>
    <col min="1" max="1" width="124.75" style="158" customWidth="1"/>
    <col min="2" max="16384" width="9" style="158"/>
  </cols>
  <sheetData>
    <row r="4" spans="1:14" ht="15" thickBot="1"/>
    <row r="5" spans="1:14" s="161" customFormat="1" ht="14.25" customHeight="1">
      <c r="A5" s="159" t="s">
        <v>330</v>
      </c>
      <c r="B5" s="160"/>
      <c r="C5" s="160"/>
      <c r="D5" s="160"/>
      <c r="E5" s="160"/>
      <c r="F5" s="160"/>
      <c r="G5" s="160"/>
      <c r="H5" s="160"/>
      <c r="I5" s="160"/>
      <c r="J5" s="160"/>
      <c r="K5" s="160"/>
      <c r="L5" s="160"/>
      <c r="M5" s="160"/>
      <c r="N5" s="160"/>
    </row>
    <row r="6" spans="1:14" ht="15" thickBot="1">
      <c r="A6" s="173" t="s">
        <v>352</v>
      </c>
    </row>
    <row r="7" spans="1:14" s="162" customFormat="1" ht="13.5">
      <c r="A7" s="174" t="s">
        <v>353</v>
      </c>
    </row>
    <row r="8" spans="1:14" ht="15" thickBot="1">
      <c r="A8" s="173" t="s">
        <v>354</v>
      </c>
    </row>
    <row r="9" spans="1:14">
      <c r="A9" s="174" t="s">
        <v>343</v>
      </c>
    </row>
    <row r="10" spans="1:14" ht="15" thickBot="1">
      <c r="A10" s="173" t="s">
        <v>355</v>
      </c>
    </row>
    <row r="11" spans="1:14">
      <c r="A11" s="174" t="s">
        <v>343</v>
      </c>
    </row>
    <row r="12" spans="1:14" ht="15" thickBot="1">
      <c r="A12" s="173" t="s">
        <v>356</v>
      </c>
    </row>
    <row r="13" spans="1:14">
      <c r="A13" s="174" t="s">
        <v>343</v>
      </c>
    </row>
    <row r="14" spans="1:14" ht="15" thickBot="1">
      <c r="A14" s="173" t="s">
        <v>357</v>
      </c>
    </row>
    <row r="15" spans="1:14">
      <c r="A15" s="174" t="s">
        <v>343</v>
      </c>
    </row>
    <row r="16" spans="1:14" ht="15" thickBot="1">
      <c r="A16" s="173" t="s">
        <v>358</v>
      </c>
    </row>
    <row r="17" spans="1:1">
      <c r="A17" s="174" t="s">
        <v>343</v>
      </c>
    </row>
    <row r="18" spans="1:1" ht="15" thickBot="1">
      <c r="A18" s="173" t="s">
        <v>359</v>
      </c>
    </row>
    <row r="19" spans="1:1">
      <c r="A19" s="174" t="s">
        <v>343</v>
      </c>
    </row>
    <row r="20" spans="1:1" ht="15" thickBot="1">
      <c r="A20" s="173" t="s">
        <v>360</v>
      </c>
    </row>
    <row r="21" spans="1:1">
      <c r="A21" s="174" t="s">
        <v>343</v>
      </c>
    </row>
    <row r="22" spans="1:1" ht="15" thickBot="1">
      <c r="A22" s="173" t="s">
        <v>361</v>
      </c>
    </row>
    <row r="23" spans="1:1">
      <c r="A23" s="174" t="s">
        <v>343</v>
      </c>
    </row>
    <row r="24" spans="1:1" ht="15" thickBot="1">
      <c r="A24" s="173" t="s">
        <v>362</v>
      </c>
    </row>
    <row r="25" spans="1:1">
      <c r="A25" s="174" t="s">
        <v>343</v>
      </c>
    </row>
    <row r="26" spans="1:1" ht="15" thickBot="1">
      <c r="A26" s="173" t="s">
        <v>363</v>
      </c>
    </row>
    <row r="27" spans="1:1">
      <c r="A27" s="174" t="s">
        <v>343</v>
      </c>
    </row>
    <row r="28" spans="1:1" ht="15" thickBot="1">
      <c r="A28" s="173" t="s">
        <v>364</v>
      </c>
    </row>
    <row r="29" spans="1:1">
      <c r="A29" s="174" t="s">
        <v>343</v>
      </c>
    </row>
    <row r="30" spans="1:1" ht="15" thickBot="1">
      <c r="A30" s="173" t="s">
        <v>365</v>
      </c>
    </row>
    <row r="31" spans="1:1">
      <c r="A31" s="174" t="s">
        <v>343</v>
      </c>
    </row>
    <row r="32" spans="1:1" ht="15" thickBot="1">
      <c r="A32" s="173" t="s">
        <v>366</v>
      </c>
    </row>
    <row r="33" spans="1:1">
      <c r="A33" s="174" t="s">
        <v>343</v>
      </c>
    </row>
    <row r="34" spans="1:1" ht="15" thickBot="1">
      <c r="A34" s="173" t="s">
        <v>413</v>
      </c>
    </row>
    <row r="35" spans="1:1">
      <c r="A35" s="174" t="s">
        <v>343</v>
      </c>
    </row>
    <row r="36" spans="1:1" ht="15" thickBot="1">
      <c r="A36" s="173" t="s">
        <v>367</v>
      </c>
    </row>
    <row r="37" spans="1:1">
      <c r="A37" s="174" t="s">
        <v>343</v>
      </c>
    </row>
    <row r="38" spans="1:1" ht="15" thickBot="1">
      <c r="A38" s="173" t="s">
        <v>368</v>
      </c>
    </row>
    <row r="39" spans="1:1">
      <c r="A39" s="174" t="s">
        <v>344</v>
      </c>
    </row>
    <row r="40" spans="1:1" ht="15" thickBot="1">
      <c r="A40" s="173" t="s">
        <v>369</v>
      </c>
    </row>
    <row r="41" spans="1:1">
      <c r="A41" s="174" t="s">
        <v>343</v>
      </c>
    </row>
    <row r="42" spans="1:1" ht="15" thickBot="1">
      <c r="A42" s="173" t="s">
        <v>370</v>
      </c>
    </row>
    <row r="43" spans="1:1">
      <c r="A43" s="174" t="s">
        <v>344</v>
      </c>
    </row>
    <row r="44" spans="1:1" ht="15" thickBot="1">
      <c r="A44" s="173" t="s">
        <v>401</v>
      </c>
    </row>
    <row r="45" spans="1:1">
      <c r="A45" s="174" t="s">
        <v>343</v>
      </c>
    </row>
    <row r="46" spans="1:1" ht="15" thickBot="1">
      <c r="A46" s="173" t="s">
        <v>377</v>
      </c>
    </row>
    <row r="47" spans="1:1">
      <c r="A47" s="174" t="s">
        <v>343</v>
      </c>
    </row>
    <row r="48" spans="1:1" ht="15" thickBot="1">
      <c r="A48" s="173" t="s">
        <v>378</v>
      </c>
    </row>
    <row r="49" spans="1:1">
      <c r="A49" s="174" t="s">
        <v>343</v>
      </c>
    </row>
    <row r="50" spans="1:1" ht="15" thickBot="1">
      <c r="A50" s="173" t="s">
        <v>379</v>
      </c>
    </row>
    <row r="51" spans="1:1">
      <c r="A51" s="174" t="s">
        <v>343</v>
      </c>
    </row>
    <row r="52" spans="1:1" ht="15" thickBot="1">
      <c r="A52" s="173" t="s">
        <v>380</v>
      </c>
    </row>
    <row r="53" spans="1:1">
      <c r="A53" s="174" t="s">
        <v>343</v>
      </c>
    </row>
    <row r="54" spans="1:1" ht="15" thickBot="1">
      <c r="A54" s="173" t="s">
        <v>381</v>
      </c>
    </row>
    <row r="55" spans="1:1">
      <c r="A55" s="174" t="s">
        <v>343</v>
      </c>
    </row>
    <row r="56" spans="1:1" ht="15" thickBot="1">
      <c r="A56" s="173" t="s">
        <v>382</v>
      </c>
    </row>
    <row r="57" spans="1:1">
      <c r="A57" s="174" t="s">
        <v>343</v>
      </c>
    </row>
    <row r="58" spans="1:1" ht="15" thickBot="1">
      <c r="A58" s="173" t="s">
        <v>383</v>
      </c>
    </row>
    <row r="59" spans="1:1">
      <c r="A59" s="174" t="s">
        <v>343</v>
      </c>
    </row>
    <row r="60" spans="1:1" ht="15" thickBot="1">
      <c r="A60" s="173" t="s">
        <v>371</v>
      </c>
    </row>
    <row r="61" spans="1:1">
      <c r="A61" s="174" t="s">
        <v>343</v>
      </c>
    </row>
    <row r="62" spans="1:1" ht="15" thickBot="1">
      <c r="A62" s="173" t="s">
        <v>384</v>
      </c>
    </row>
    <row r="63" spans="1:1">
      <c r="A63" s="174" t="s">
        <v>343</v>
      </c>
    </row>
    <row r="64" spans="1:1" ht="15" thickBot="1">
      <c r="A64" s="173" t="s">
        <v>385</v>
      </c>
    </row>
    <row r="65" spans="1:1">
      <c r="A65" s="174" t="s">
        <v>343</v>
      </c>
    </row>
    <row r="66" spans="1:1" ht="15" thickBot="1">
      <c r="A66" s="173" t="s">
        <v>386</v>
      </c>
    </row>
    <row r="67" spans="1:1">
      <c r="A67" s="174" t="s">
        <v>343</v>
      </c>
    </row>
    <row r="68" spans="1:1" ht="15" thickBot="1">
      <c r="A68" s="173" t="s">
        <v>387</v>
      </c>
    </row>
    <row r="69" spans="1:1">
      <c r="A69" s="174" t="s">
        <v>343</v>
      </c>
    </row>
    <row r="70" spans="1:1" ht="15" thickBot="1">
      <c r="A70" s="173" t="s">
        <v>388</v>
      </c>
    </row>
    <row r="71" spans="1:1">
      <c r="A71" s="174" t="s">
        <v>343</v>
      </c>
    </row>
    <row r="72" spans="1:1" ht="15" thickBot="1">
      <c r="A72" s="173" t="s">
        <v>389</v>
      </c>
    </row>
    <row r="73" spans="1:1">
      <c r="A73" s="174" t="s">
        <v>343</v>
      </c>
    </row>
    <row r="74" spans="1:1" ht="15" thickBot="1">
      <c r="A74" s="173" t="s">
        <v>426</v>
      </c>
    </row>
    <row r="75" spans="1:1">
      <c r="A75" s="174" t="s">
        <v>343</v>
      </c>
    </row>
    <row r="76" spans="1:1" ht="15" thickBot="1">
      <c r="A76" s="173" t="s">
        <v>390</v>
      </c>
    </row>
    <row r="77" spans="1:1">
      <c r="A77" s="174" t="s">
        <v>391</v>
      </c>
    </row>
    <row r="78" spans="1:1" ht="15" thickBot="1">
      <c r="A78" s="173" t="s">
        <v>392</v>
      </c>
    </row>
    <row r="79" spans="1:1">
      <c r="A79" s="174" t="s">
        <v>391</v>
      </c>
    </row>
    <row r="80" spans="1:1" ht="15" thickBot="1">
      <c r="A80" s="173" t="s">
        <v>393</v>
      </c>
    </row>
    <row r="81" spans="1:1">
      <c r="A81" s="174" t="s">
        <v>391</v>
      </c>
    </row>
    <row r="82" spans="1:1" ht="15" thickBot="1">
      <c r="A82" s="173" t="s">
        <v>394</v>
      </c>
    </row>
    <row r="83" spans="1:1">
      <c r="A83" s="174" t="s">
        <v>343</v>
      </c>
    </row>
    <row r="84" spans="1:1" ht="15" thickBot="1">
      <c r="A84" s="173" t="s">
        <v>395</v>
      </c>
    </row>
    <row r="85" spans="1:1">
      <c r="A85" s="174" t="s">
        <v>343</v>
      </c>
    </row>
    <row r="86" spans="1:1" ht="15" thickBot="1">
      <c r="A86" s="173" t="s">
        <v>374</v>
      </c>
    </row>
    <row r="87" spans="1:1">
      <c r="A87" s="174" t="s">
        <v>343</v>
      </c>
    </row>
    <row r="88" spans="1:1" ht="15" thickBot="1">
      <c r="A88" s="173" t="s">
        <v>396</v>
      </c>
    </row>
    <row r="89" spans="1:1">
      <c r="A89" s="174" t="s">
        <v>343</v>
      </c>
    </row>
    <row r="90" spans="1:1" ht="15" thickBot="1">
      <c r="A90" s="173" t="s">
        <v>397</v>
      </c>
    </row>
    <row r="91" spans="1:1">
      <c r="A91" s="174" t="s">
        <v>343</v>
      </c>
    </row>
    <row r="92" spans="1:1" ht="15" thickBot="1">
      <c r="A92" s="173" t="s">
        <v>398</v>
      </c>
    </row>
    <row r="93" spans="1:1">
      <c r="A93" s="174" t="s">
        <v>343</v>
      </c>
    </row>
    <row r="94" spans="1:1" ht="15" thickBot="1">
      <c r="A94" s="173" t="s">
        <v>399</v>
      </c>
    </row>
    <row r="95" spans="1:1">
      <c r="A95" s="174" t="s">
        <v>343</v>
      </c>
    </row>
    <row r="96" spans="1:1" ht="15" thickBot="1">
      <c r="A96" s="173" t="s">
        <v>400</v>
      </c>
    </row>
    <row r="97" spans="1:1">
      <c r="A97" s="174" t="s">
        <v>343</v>
      </c>
    </row>
    <row r="98" spans="1:1" ht="15" thickBot="1">
      <c r="A98" s="173" t="s">
        <v>375</v>
      </c>
    </row>
    <row r="99" spans="1:1">
      <c r="A99" s="174" t="s">
        <v>343</v>
      </c>
    </row>
    <row r="100" spans="1:1" ht="15" thickBot="1">
      <c r="A100" s="173" t="s">
        <v>402</v>
      </c>
    </row>
    <row r="101" spans="1:1">
      <c r="A101" s="174" t="s">
        <v>343</v>
      </c>
    </row>
    <row r="102" spans="1:1" ht="15" thickBot="1">
      <c r="A102" s="173" t="s">
        <v>403</v>
      </c>
    </row>
    <row r="103" spans="1:1">
      <c r="A103" s="174" t="s">
        <v>343</v>
      </c>
    </row>
    <row r="104" spans="1:1" ht="15" thickBot="1">
      <c r="A104" s="173" t="s">
        <v>404</v>
      </c>
    </row>
    <row r="105" spans="1:1">
      <c r="A105" s="174" t="s">
        <v>343</v>
      </c>
    </row>
    <row r="106" spans="1:1" ht="15" thickBot="1">
      <c r="A106" s="173" t="s">
        <v>405</v>
      </c>
    </row>
    <row r="107" spans="1:1">
      <c r="A107" s="174" t="s">
        <v>343</v>
      </c>
    </row>
    <row r="108" spans="1:1" ht="15" thickBot="1">
      <c r="A108" s="173" t="s">
        <v>376</v>
      </c>
    </row>
    <row r="109" spans="1:1">
      <c r="A109" s="174" t="s">
        <v>343</v>
      </c>
    </row>
    <row r="110" spans="1:1" ht="15" thickBot="1">
      <c r="A110" s="173" t="s">
        <v>406</v>
      </c>
    </row>
    <row r="111" spans="1:1">
      <c r="A111" s="174" t="s">
        <v>343</v>
      </c>
    </row>
    <row r="112" spans="1:1" ht="15" thickBot="1">
      <c r="A112" s="173" t="s">
        <v>407</v>
      </c>
    </row>
    <row r="113" spans="1:1">
      <c r="A113" s="174" t="s">
        <v>343</v>
      </c>
    </row>
    <row r="114" spans="1:1" ht="15" thickBot="1">
      <c r="A114" s="173" t="s">
        <v>408</v>
      </c>
    </row>
    <row r="115" spans="1:1">
      <c r="A115" s="174" t="s">
        <v>343</v>
      </c>
    </row>
    <row r="116" spans="1:1" ht="15" thickBot="1">
      <c r="A116" s="173" t="s">
        <v>372</v>
      </c>
    </row>
    <row r="117" spans="1:1">
      <c r="A117" s="174" t="s">
        <v>344</v>
      </c>
    </row>
    <row r="118" spans="1:1" ht="15" thickBot="1">
      <c r="A118" s="173" t="s">
        <v>427</v>
      </c>
    </row>
    <row r="119" spans="1:1">
      <c r="A119" s="174" t="s">
        <v>343</v>
      </c>
    </row>
    <row r="120" spans="1:1" ht="15" thickBot="1">
      <c r="A120" s="173" t="s">
        <v>373</v>
      </c>
    </row>
    <row r="121" spans="1:1">
      <c r="A121" s="174" t="s">
        <v>343</v>
      </c>
    </row>
    <row r="122" spans="1:1" ht="15" thickBot="1">
      <c r="A122" s="173" t="s">
        <v>409</v>
      </c>
    </row>
    <row r="123" spans="1:1">
      <c r="A123" s="174" t="s">
        <v>410</v>
      </c>
    </row>
    <row r="124" spans="1:1" ht="15" thickBot="1">
      <c r="A124" s="173" t="s">
        <v>411</v>
      </c>
    </row>
    <row r="125" spans="1:1">
      <c r="A125" s="174" t="s">
        <v>412</v>
      </c>
    </row>
    <row r="126" spans="1:1">
      <c r="A126" s="174" t="s">
        <v>342</v>
      </c>
    </row>
  </sheetData>
  <phoneticPr fontId="2"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opLeftCell="A16" workbookViewId="0">
      <selection activeCell="A14" sqref="A14"/>
    </sheetView>
  </sheetViews>
  <sheetFormatPr defaultRowHeight="14.25"/>
  <cols>
    <col min="1" max="1" width="105" style="169" customWidth="1"/>
    <col min="2" max="16384" width="9" style="169"/>
  </cols>
  <sheetData>
    <row r="1" spans="1:18" s="166" customFormat="1" ht="15.75">
      <c r="A1" s="163"/>
      <c r="B1" s="163"/>
      <c r="C1" s="164"/>
      <c r="D1" s="164"/>
      <c r="E1" s="164"/>
      <c r="F1" s="164"/>
      <c r="G1" s="164"/>
      <c r="H1" s="164"/>
      <c r="I1" s="164"/>
      <c r="J1" s="164"/>
      <c r="K1" s="164"/>
      <c r="L1" s="164"/>
      <c r="M1" s="164"/>
      <c r="N1" s="164"/>
      <c r="O1" s="165"/>
      <c r="P1" s="165"/>
      <c r="Q1" s="165"/>
      <c r="R1" s="165"/>
    </row>
    <row r="2" spans="1:18" s="166" customFormat="1" ht="15.75">
      <c r="A2" s="163"/>
      <c r="B2" s="163"/>
      <c r="C2" s="164"/>
      <c r="D2" s="164"/>
      <c r="E2" s="164"/>
      <c r="F2" s="164"/>
      <c r="G2" s="164"/>
      <c r="H2" s="164"/>
      <c r="I2" s="164"/>
      <c r="J2" s="164"/>
      <c r="K2" s="164"/>
      <c r="L2" s="164"/>
      <c r="M2" s="164"/>
      <c r="N2" s="164"/>
      <c r="O2" s="165"/>
      <c r="P2" s="165"/>
      <c r="Q2" s="165"/>
      <c r="R2" s="165"/>
    </row>
    <row r="3" spans="1:18" s="166" customFormat="1" ht="10.5" customHeight="1">
      <c r="A3" s="163"/>
      <c r="B3" s="163"/>
      <c r="C3" s="164"/>
      <c r="D3" s="164"/>
      <c r="E3" s="164"/>
      <c r="F3" s="164"/>
      <c r="G3" s="164"/>
      <c r="H3" s="164"/>
      <c r="I3" s="164"/>
      <c r="J3" s="164"/>
      <c r="K3" s="164"/>
      <c r="L3" s="164"/>
      <c r="M3" s="164"/>
      <c r="N3" s="164"/>
      <c r="O3" s="165"/>
      <c r="P3" s="165"/>
      <c r="Q3" s="165"/>
      <c r="R3" s="165"/>
    </row>
    <row r="4" spans="1:18" s="167" customFormat="1" ht="16.5" customHeight="1" thickBot="1">
      <c r="A4" s="170" t="s">
        <v>414</v>
      </c>
    </row>
    <row r="5" spans="1:18" s="167" customFormat="1" ht="204" customHeight="1">
      <c r="A5" s="171" t="s">
        <v>415</v>
      </c>
    </row>
    <row r="6" spans="1:18" s="167" customFormat="1" ht="16.5" customHeight="1" thickBot="1">
      <c r="A6" s="170" t="s">
        <v>416</v>
      </c>
    </row>
    <row r="7" spans="1:18" s="167" customFormat="1" ht="100.5" customHeight="1">
      <c r="A7" s="171" t="s">
        <v>417</v>
      </c>
    </row>
    <row r="8" spans="1:18" s="167" customFormat="1" ht="16.5" customHeight="1" thickBot="1">
      <c r="A8" s="170" t="s">
        <v>423</v>
      </c>
      <c r="B8" s="168"/>
    </row>
    <row r="9" spans="1:18" s="167" customFormat="1" ht="75.75" customHeight="1">
      <c r="A9" s="172" t="s">
        <v>418</v>
      </c>
    </row>
    <row r="10" spans="1:18" ht="17.25" customHeight="1" thickBot="1">
      <c r="A10" s="170" t="s">
        <v>424</v>
      </c>
    </row>
    <row r="11" spans="1:18" ht="62.25" customHeight="1">
      <c r="A11" s="172" t="s">
        <v>419</v>
      </c>
    </row>
    <row r="12" spans="1:18" ht="15.75" customHeight="1" thickBot="1">
      <c r="A12" s="170" t="s">
        <v>420</v>
      </c>
    </row>
    <row r="13" spans="1:18" ht="74.25" customHeight="1">
      <c r="A13" s="172" t="s">
        <v>421</v>
      </c>
    </row>
    <row r="14" spans="1:18" ht="20.25" customHeight="1" thickBot="1">
      <c r="A14" s="170" t="s">
        <v>425</v>
      </c>
    </row>
    <row r="15" spans="1:18" ht="101.25" customHeight="1">
      <c r="A15" s="172" t="s">
        <v>422</v>
      </c>
    </row>
  </sheetData>
  <phoneticPr fontId="2"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R785"/>
  <sheetViews>
    <sheetView workbookViewId="0">
      <pane xSplit="8" ySplit="4" topLeftCell="I5" activePane="bottomRight" state="frozen"/>
      <selection pane="topRight" activeCell="I1" sqref="I1"/>
      <selection pane="bottomLeft" activeCell="A5" sqref="A5"/>
      <selection pane="bottomRight" activeCell="I167" sqref="I167"/>
    </sheetView>
  </sheetViews>
  <sheetFormatPr defaultRowHeight="14.25"/>
  <cols>
    <col min="1" max="7" width="9" style="39"/>
    <col min="8" max="8" width="12.625" style="39" customWidth="1"/>
    <col min="9" max="18" width="10.625" style="39" customWidth="1"/>
    <col min="19" max="16384" width="9" style="39"/>
  </cols>
  <sheetData>
    <row r="1" spans="1:18" ht="26.25" customHeight="1">
      <c r="H1" s="59"/>
      <c r="I1" s="79" t="s">
        <v>231</v>
      </c>
      <c r="J1" s="80" t="s">
        <v>232</v>
      </c>
      <c r="K1" s="80" t="s">
        <v>233</v>
      </c>
      <c r="L1" s="93" t="s">
        <v>235</v>
      </c>
      <c r="M1" s="93" t="s">
        <v>237</v>
      </c>
      <c r="N1" s="93" t="s">
        <v>238</v>
      </c>
      <c r="O1" s="93" t="s">
        <v>239</v>
      </c>
      <c r="P1" s="93" t="s">
        <v>240</v>
      </c>
      <c r="Q1" s="93" t="s">
        <v>241</v>
      </c>
      <c r="R1" s="93" t="s">
        <v>242</v>
      </c>
    </row>
    <row r="2" spans="1:18" hidden="1">
      <c r="H2" s="57" t="str">
        <f>[7]!edb()</f>
        <v>Wind资讯</v>
      </c>
      <c r="I2" s="59"/>
      <c r="J2" s="60"/>
      <c r="K2" s="61"/>
      <c r="L2" s="61"/>
      <c r="M2" s="61"/>
      <c r="N2" s="61"/>
      <c r="O2" s="80"/>
      <c r="P2" s="80"/>
      <c r="Q2" s="80"/>
      <c r="R2" s="80"/>
    </row>
    <row r="3" spans="1:18" ht="36" hidden="1">
      <c r="H3" s="43" t="s">
        <v>428</v>
      </c>
      <c r="I3" s="44" t="s">
        <v>429</v>
      </c>
      <c r="J3" s="44" t="s">
        <v>430</v>
      </c>
      <c r="K3" s="43" t="s">
        <v>431</v>
      </c>
      <c r="L3" s="41" t="s">
        <v>432</v>
      </c>
      <c r="M3" s="41" t="s">
        <v>433</v>
      </c>
      <c r="N3" s="61" t="s">
        <v>434</v>
      </c>
      <c r="O3" s="80" t="s">
        <v>435</v>
      </c>
      <c r="P3" s="80" t="s">
        <v>436</v>
      </c>
      <c r="Q3" s="80" t="s">
        <v>437</v>
      </c>
      <c r="R3" s="80" t="s">
        <v>438</v>
      </c>
    </row>
    <row r="4" spans="1:18">
      <c r="G4" s="42"/>
      <c r="H4" s="51" t="s">
        <v>439</v>
      </c>
      <c r="I4" s="58" t="s">
        <v>440</v>
      </c>
      <c r="J4" s="58" t="s">
        <v>440</v>
      </c>
      <c r="K4" s="58" t="s">
        <v>440</v>
      </c>
      <c r="L4" s="58" t="s">
        <v>440</v>
      </c>
      <c r="M4" s="58" t="s">
        <v>440</v>
      </c>
      <c r="N4" s="58" t="s">
        <v>440</v>
      </c>
      <c r="O4" s="58" t="s">
        <v>440</v>
      </c>
      <c r="P4" s="58" t="s">
        <v>440</v>
      </c>
      <c r="Q4" s="58" t="s">
        <v>440</v>
      </c>
      <c r="R4" s="58" t="s">
        <v>440</v>
      </c>
    </row>
    <row r="5" spans="1:18">
      <c r="H5" s="52">
        <v>36922</v>
      </c>
      <c r="I5" s="71">
        <v>1.2</v>
      </c>
      <c r="J5" s="71">
        <v>-0.4</v>
      </c>
      <c r="K5" s="71">
        <v>-3.4</v>
      </c>
      <c r="L5" s="71">
        <v>0</v>
      </c>
      <c r="M5" s="71">
        <v>2.8</v>
      </c>
      <c r="N5" s="71">
        <v>0</v>
      </c>
      <c r="O5" s="71">
        <v>-2.5</v>
      </c>
      <c r="P5" s="71">
        <v>2.5</v>
      </c>
      <c r="Q5" s="71">
        <v>-4.8</v>
      </c>
      <c r="R5" s="71">
        <v>1.2</v>
      </c>
    </row>
    <row r="6" spans="1:18">
      <c r="A6" s="48" t="s">
        <v>290</v>
      </c>
      <c r="H6" s="52">
        <v>36950</v>
      </c>
      <c r="I6" s="71">
        <v>0</v>
      </c>
      <c r="J6" s="71">
        <v>-3.3</v>
      </c>
      <c r="K6" s="71">
        <v>-3.3</v>
      </c>
      <c r="L6" s="71">
        <v>0</v>
      </c>
      <c r="M6" s="71">
        <v>1.2</v>
      </c>
      <c r="N6" s="71">
        <v>0</v>
      </c>
      <c r="O6" s="71">
        <v>-3.2</v>
      </c>
      <c r="P6" s="71">
        <v>-2.5</v>
      </c>
      <c r="Q6" s="71">
        <v>-20</v>
      </c>
      <c r="R6" s="71">
        <v>-4.5999999999999996</v>
      </c>
    </row>
    <row r="7" spans="1:18">
      <c r="A7" s="97"/>
      <c r="B7" s="97"/>
      <c r="C7" s="97"/>
      <c r="D7" s="97"/>
      <c r="E7" s="97"/>
      <c r="H7" s="52">
        <v>36981</v>
      </c>
      <c r="I7" s="71">
        <v>0.8</v>
      </c>
      <c r="J7" s="71">
        <v>-1</v>
      </c>
      <c r="K7" s="71">
        <v>-2.2000000000000002</v>
      </c>
      <c r="L7" s="71">
        <v>0</v>
      </c>
      <c r="M7" s="71">
        <v>2.1</v>
      </c>
      <c r="N7" s="71">
        <v>0</v>
      </c>
      <c r="O7" s="71">
        <v>1.3</v>
      </c>
      <c r="P7" s="71">
        <v>-1.2</v>
      </c>
      <c r="Q7" s="71">
        <v>-8.1999999999999993</v>
      </c>
      <c r="R7" s="71">
        <v>1.7</v>
      </c>
    </row>
    <row r="8" spans="1:18">
      <c r="A8" s="97" t="s">
        <v>230</v>
      </c>
      <c r="B8" s="97"/>
      <c r="C8" s="97"/>
      <c r="D8" s="97">
        <v>7</v>
      </c>
      <c r="E8" s="97"/>
      <c r="H8" s="52">
        <v>37011</v>
      </c>
      <c r="I8" s="71">
        <v>1.6</v>
      </c>
      <c r="J8" s="71">
        <v>1.3</v>
      </c>
      <c r="K8" s="71">
        <v>-1.4</v>
      </c>
      <c r="L8" s="71">
        <v>0</v>
      </c>
      <c r="M8" s="71">
        <v>2.7</v>
      </c>
      <c r="N8" s="71">
        <v>0</v>
      </c>
      <c r="O8" s="71">
        <v>5.8</v>
      </c>
      <c r="P8" s="71">
        <v>-2.7</v>
      </c>
      <c r="Q8" s="71">
        <v>8.6999999999999993</v>
      </c>
      <c r="R8" s="71">
        <v>8.6999999999999993</v>
      </c>
    </row>
    <row r="9" spans="1:18">
      <c r="A9" s="97" t="s">
        <v>243</v>
      </c>
      <c r="B9" s="97"/>
      <c r="C9" s="97"/>
      <c r="D9" s="97"/>
      <c r="E9" s="97"/>
      <c r="H9" s="52">
        <v>37042</v>
      </c>
      <c r="I9" s="71">
        <v>1.7</v>
      </c>
      <c r="J9" s="71">
        <v>1.7</v>
      </c>
      <c r="K9" s="71">
        <v>-1</v>
      </c>
      <c r="L9" s="71">
        <v>0</v>
      </c>
      <c r="M9" s="71">
        <v>2.8</v>
      </c>
      <c r="N9" s="71">
        <v>0</v>
      </c>
      <c r="O9" s="71">
        <v>7.6</v>
      </c>
      <c r="P9" s="71">
        <v>-4.8</v>
      </c>
      <c r="Q9" s="71">
        <v>15.4</v>
      </c>
      <c r="R9" s="71">
        <v>7.4</v>
      </c>
    </row>
    <row r="10" spans="1:18">
      <c r="A10" s="97" t="s">
        <v>244</v>
      </c>
      <c r="B10" s="97"/>
      <c r="C10" s="97"/>
      <c r="D10" s="97"/>
      <c r="E10" s="97"/>
      <c r="H10" s="52">
        <v>37072</v>
      </c>
      <c r="I10" s="71">
        <v>1.4</v>
      </c>
      <c r="J10" s="71">
        <v>1</v>
      </c>
      <c r="K10" s="71">
        <v>-0.6</v>
      </c>
      <c r="L10" s="71">
        <v>0</v>
      </c>
      <c r="M10" s="71">
        <v>2.2999999999999998</v>
      </c>
      <c r="N10" s="71">
        <v>0</v>
      </c>
      <c r="O10" s="71">
        <v>9</v>
      </c>
      <c r="P10" s="71">
        <v>-5</v>
      </c>
      <c r="Q10" s="71">
        <v>15.3</v>
      </c>
      <c r="R10" s="71">
        <v>0.4</v>
      </c>
    </row>
    <row r="11" spans="1:18">
      <c r="A11" s="97" t="s">
        <v>234</v>
      </c>
      <c r="B11" s="97"/>
      <c r="C11" s="97"/>
      <c r="D11" s="97"/>
      <c r="E11" s="97"/>
      <c r="H11" s="52">
        <v>37103</v>
      </c>
      <c r="I11" s="71">
        <v>1.5</v>
      </c>
      <c r="J11" s="71">
        <v>1.5</v>
      </c>
      <c r="K11" s="71">
        <v>0</v>
      </c>
      <c r="L11" s="71">
        <v>0</v>
      </c>
      <c r="M11" s="71">
        <v>1.8</v>
      </c>
      <c r="N11" s="71">
        <v>0</v>
      </c>
      <c r="O11" s="71">
        <v>13.1</v>
      </c>
      <c r="P11" s="71">
        <v>-3.8</v>
      </c>
      <c r="Q11" s="71">
        <v>22.8</v>
      </c>
      <c r="R11" s="71">
        <v>-1.8</v>
      </c>
    </row>
    <row r="12" spans="1:18">
      <c r="A12" s="97" t="s">
        <v>236</v>
      </c>
      <c r="B12" s="97"/>
      <c r="C12" s="97"/>
      <c r="D12" s="97"/>
      <c r="E12" s="97"/>
      <c r="H12" s="52">
        <v>37134</v>
      </c>
      <c r="I12" s="71">
        <v>1</v>
      </c>
      <c r="J12" s="71">
        <v>0.2</v>
      </c>
      <c r="K12" s="71">
        <v>0.4</v>
      </c>
      <c r="L12" s="71">
        <v>0</v>
      </c>
      <c r="M12" s="71">
        <v>0.9</v>
      </c>
      <c r="N12" s="71">
        <v>0</v>
      </c>
      <c r="O12" s="71">
        <v>4.9000000000000004</v>
      </c>
      <c r="P12" s="71">
        <v>-4</v>
      </c>
      <c r="Q12" s="71">
        <v>11.9</v>
      </c>
      <c r="R12" s="71">
        <v>-5</v>
      </c>
    </row>
    <row r="13" spans="1:18">
      <c r="A13" s="97" t="s">
        <v>245</v>
      </c>
      <c r="B13" s="97"/>
      <c r="C13" s="97"/>
      <c r="D13" s="97"/>
      <c r="E13" s="97"/>
      <c r="H13" s="52">
        <v>37164</v>
      </c>
      <c r="I13" s="71">
        <v>-0.1</v>
      </c>
      <c r="J13" s="71">
        <v>0.3</v>
      </c>
      <c r="K13" s="71">
        <v>1.2</v>
      </c>
      <c r="L13" s="71">
        <v>0</v>
      </c>
      <c r="M13" s="71">
        <v>0.8</v>
      </c>
      <c r="N13" s="71">
        <v>0</v>
      </c>
      <c r="O13" s="71">
        <v>9.6999999999999993</v>
      </c>
      <c r="P13" s="71">
        <v>-4.2</v>
      </c>
      <c r="Q13" s="71">
        <v>8.4</v>
      </c>
      <c r="R13" s="71">
        <v>-2.4</v>
      </c>
    </row>
    <row r="14" spans="1:18">
      <c r="A14" s="97" t="s">
        <v>246</v>
      </c>
      <c r="B14" s="97"/>
      <c r="C14" s="97"/>
      <c r="D14" s="97"/>
      <c r="E14" s="97"/>
      <c r="H14" s="52">
        <v>37195</v>
      </c>
      <c r="I14" s="71">
        <v>0.2</v>
      </c>
      <c r="J14" s="71">
        <v>0.8</v>
      </c>
      <c r="K14" s="71">
        <v>1.4</v>
      </c>
      <c r="L14" s="71">
        <v>0</v>
      </c>
      <c r="M14" s="71">
        <v>1.1000000000000001</v>
      </c>
      <c r="N14" s="71">
        <v>0</v>
      </c>
      <c r="O14" s="71">
        <v>11.9</v>
      </c>
      <c r="P14" s="71">
        <v>-2.5</v>
      </c>
      <c r="Q14" s="71">
        <v>6.2</v>
      </c>
      <c r="R14" s="71">
        <v>2.1</v>
      </c>
    </row>
    <row r="15" spans="1:18">
      <c r="A15" s="97" t="s">
        <v>247</v>
      </c>
      <c r="B15" s="97"/>
      <c r="C15" s="97"/>
      <c r="D15" s="97"/>
      <c r="E15" s="97"/>
      <c r="H15" s="52">
        <v>37225</v>
      </c>
      <c r="I15" s="71">
        <v>-0.3</v>
      </c>
      <c r="J15" s="71">
        <v>-0.8</v>
      </c>
      <c r="K15" s="71">
        <v>1.2</v>
      </c>
      <c r="L15" s="71">
        <v>0</v>
      </c>
      <c r="M15" s="71">
        <v>0.6</v>
      </c>
      <c r="N15" s="71">
        <v>0</v>
      </c>
      <c r="O15" s="71">
        <v>8.4</v>
      </c>
      <c r="P15" s="71">
        <v>-3.1</v>
      </c>
      <c r="Q15" s="71">
        <v>-7.2</v>
      </c>
      <c r="R15" s="71">
        <v>-2.6</v>
      </c>
    </row>
    <row r="16" spans="1:18">
      <c r="A16" s="97" t="s">
        <v>248</v>
      </c>
      <c r="B16" s="97"/>
      <c r="C16" s="97"/>
      <c r="D16" s="97"/>
      <c r="E16" s="97"/>
      <c r="H16" s="52">
        <v>37256</v>
      </c>
      <c r="I16" s="71">
        <v>-0.3</v>
      </c>
      <c r="J16" s="71">
        <v>-0.7</v>
      </c>
      <c r="K16" s="71">
        <v>0.3</v>
      </c>
      <c r="L16" s="71">
        <v>0</v>
      </c>
      <c r="M16" s="71">
        <v>0.5</v>
      </c>
      <c r="N16" s="71">
        <v>0</v>
      </c>
      <c r="O16" s="71">
        <v>7.7</v>
      </c>
      <c r="P16" s="71">
        <v>-2.9</v>
      </c>
      <c r="Q16" s="71">
        <v>-4.7</v>
      </c>
      <c r="R16" s="71">
        <v>-4</v>
      </c>
    </row>
    <row r="17" spans="1:18">
      <c r="A17" s="97" t="s">
        <v>249</v>
      </c>
      <c r="B17" s="97"/>
      <c r="C17" s="97"/>
      <c r="D17" s="97"/>
      <c r="E17" s="97"/>
      <c r="H17" s="52">
        <v>37287</v>
      </c>
      <c r="I17" s="71">
        <v>-1</v>
      </c>
      <c r="J17" s="71">
        <v>-1.9</v>
      </c>
      <c r="K17" s="71">
        <v>-0.7</v>
      </c>
      <c r="L17" s="71">
        <v>0</v>
      </c>
      <c r="M17" s="71">
        <v>-1.8</v>
      </c>
      <c r="N17" s="71">
        <v>0</v>
      </c>
      <c r="O17" s="71">
        <v>8.4</v>
      </c>
      <c r="P17" s="71">
        <v>-7.2</v>
      </c>
      <c r="Q17" s="71">
        <v>-5.2</v>
      </c>
      <c r="R17" s="71">
        <v>-3.9</v>
      </c>
    </row>
    <row r="18" spans="1:18">
      <c r="A18" s="97"/>
      <c r="B18" s="97"/>
      <c r="C18" s="97"/>
      <c r="D18" s="97"/>
      <c r="E18" s="97"/>
      <c r="H18" s="52">
        <v>37315</v>
      </c>
      <c r="I18" s="71">
        <v>0</v>
      </c>
      <c r="J18" s="71">
        <v>0.6</v>
      </c>
      <c r="K18" s="71">
        <v>-0.6</v>
      </c>
      <c r="L18" s="71">
        <v>0</v>
      </c>
      <c r="M18" s="71">
        <v>1.3</v>
      </c>
      <c r="N18" s="71">
        <v>0</v>
      </c>
      <c r="O18" s="71">
        <v>13.1</v>
      </c>
      <c r="P18" s="71">
        <v>-1</v>
      </c>
      <c r="Q18" s="71">
        <v>-1.4</v>
      </c>
      <c r="R18" s="71">
        <v>8.1999999999999993</v>
      </c>
    </row>
    <row r="19" spans="1:18">
      <c r="A19" s="97"/>
      <c r="B19" s="97"/>
      <c r="C19" s="97"/>
      <c r="D19" s="97"/>
      <c r="E19" s="97"/>
      <c r="H19" s="52">
        <v>37346</v>
      </c>
      <c r="I19" s="71">
        <v>-0.8</v>
      </c>
      <c r="J19" s="71">
        <v>-0.6</v>
      </c>
      <c r="K19" s="71">
        <v>-1.2</v>
      </c>
      <c r="L19" s="71">
        <v>0</v>
      </c>
      <c r="M19" s="71">
        <v>0.4</v>
      </c>
      <c r="N19" s="71">
        <v>0</v>
      </c>
      <c r="O19" s="71">
        <v>9.1999999999999993</v>
      </c>
      <c r="P19" s="71">
        <v>-3.4</v>
      </c>
      <c r="Q19" s="71">
        <v>-11.3</v>
      </c>
      <c r="R19" s="71">
        <v>11.5</v>
      </c>
    </row>
    <row r="20" spans="1:18">
      <c r="H20" s="52">
        <v>37376</v>
      </c>
      <c r="I20" s="71">
        <v>-1.3</v>
      </c>
      <c r="J20" s="71">
        <v>-2</v>
      </c>
      <c r="K20" s="71">
        <v>-1.1000000000000001</v>
      </c>
      <c r="L20" s="71">
        <v>0</v>
      </c>
      <c r="M20" s="71">
        <v>-0.7</v>
      </c>
      <c r="N20" s="71">
        <v>0</v>
      </c>
      <c r="O20" s="71">
        <v>4.9000000000000004</v>
      </c>
      <c r="P20" s="71">
        <v>-5.2</v>
      </c>
      <c r="Q20" s="71">
        <v>-15.6</v>
      </c>
      <c r="R20" s="71">
        <v>5.4</v>
      </c>
    </row>
    <row r="21" spans="1:18">
      <c r="H21" s="52">
        <v>37407</v>
      </c>
      <c r="I21" s="71">
        <v>-1.1000000000000001</v>
      </c>
      <c r="J21" s="71">
        <v>-1.5</v>
      </c>
      <c r="K21" s="71">
        <v>-1</v>
      </c>
      <c r="L21" s="71">
        <v>0</v>
      </c>
      <c r="M21" s="71">
        <v>-0.6</v>
      </c>
      <c r="N21" s="71">
        <v>0</v>
      </c>
      <c r="O21" s="71">
        <v>4.5999999999999996</v>
      </c>
      <c r="P21" s="71">
        <v>-4</v>
      </c>
      <c r="Q21" s="71">
        <v>-7.3</v>
      </c>
      <c r="R21" s="71">
        <v>-3.2</v>
      </c>
    </row>
    <row r="22" spans="1:18">
      <c r="H22" s="52">
        <v>37437</v>
      </c>
      <c r="I22" s="71">
        <v>-0.8</v>
      </c>
      <c r="J22" s="71">
        <v>-0.2</v>
      </c>
      <c r="K22" s="71">
        <v>-1.8</v>
      </c>
      <c r="L22" s="71">
        <v>0</v>
      </c>
      <c r="M22" s="71">
        <v>-0.6</v>
      </c>
      <c r="N22" s="71">
        <v>0</v>
      </c>
      <c r="O22" s="71">
        <v>4.9000000000000004</v>
      </c>
      <c r="P22" s="71">
        <v>-3.7</v>
      </c>
      <c r="Q22" s="71">
        <v>0.4</v>
      </c>
      <c r="R22" s="71">
        <v>8.9</v>
      </c>
    </row>
    <row r="23" spans="1:18">
      <c r="H23" s="52">
        <v>37468</v>
      </c>
      <c r="I23" s="71">
        <v>-0.9</v>
      </c>
      <c r="J23" s="71">
        <v>-0.9</v>
      </c>
      <c r="K23" s="71">
        <v>-2.1</v>
      </c>
      <c r="L23" s="71">
        <v>0</v>
      </c>
      <c r="M23" s="71">
        <v>-0.6</v>
      </c>
      <c r="N23" s="71">
        <v>0</v>
      </c>
      <c r="O23" s="71">
        <v>-0.8</v>
      </c>
      <c r="P23" s="71">
        <v>-3.6</v>
      </c>
      <c r="Q23" s="71">
        <v>-3.7</v>
      </c>
      <c r="R23" s="71">
        <v>7.8</v>
      </c>
    </row>
    <row r="24" spans="1:18">
      <c r="A24" s="77" t="s">
        <v>291</v>
      </c>
      <c r="H24" s="52">
        <v>37499</v>
      </c>
      <c r="I24" s="71">
        <v>-0.7</v>
      </c>
      <c r="J24" s="71">
        <v>-0.4</v>
      </c>
      <c r="K24" s="71">
        <v>-2.2999999999999998</v>
      </c>
      <c r="L24" s="71">
        <v>0</v>
      </c>
      <c r="M24" s="71">
        <v>-0.6</v>
      </c>
      <c r="N24" s="71">
        <v>0</v>
      </c>
      <c r="O24" s="71">
        <v>0.4</v>
      </c>
      <c r="P24" s="71">
        <v>-2.5</v>
      </c>
      <c r="Q24" s="71">
        <v>3</v>
      </c>
      <c r="R24" s="71">
        <v>3.5</v>
      </c>
    </row>
    <row r="25" spans="1:18">
      <c r="H25" s="52">
        <v>37529</v>
      </c>
      <c r="I25" s="71">
        <v>-0.7</v>
      </c>
      <c r="J25" s="71">
        <v>-0.2</v>
      </c>
      <c r="K25" s="71">
        <v>-2.7</v>
      </c>
      <c r="L25" s="71">
        <v>0</v>
      </c>
      <c r="M25" s="71">
        <v>-0.4</v>
      </c>
      <c r="N25" s="71">
        <v>0</v>
      </c>
      <c r="O25" s="71">
        <v>-2.2000000000000002</v>
      </c>
      <c r="P25" s="71">
        <v>-2</v>
      </c>
      <c r="Q25" s="71">
        <v>3.4</v>
      </c>
      <c r="R25" s="71">
        <v>2.8</v>
      </c>
    </row>
    <row r="26" spans="1:18">
      <c r="A26" s="48"/>
      <c r="H26" s="52">
        <v>37560</v>
      </c>
      <c r="I26" s="71">
        <v>-0.8</v>
      </c>
      <c r="J26" s="71">
        <v>-0.5</v>
      </c>
      <c r="K26" s="71">
        <v>-2.9</v>
      </c>
      <c r="L26" s="71">
        <v>0</v>
      </c>
      <c r="M26" s="71">
        <v>-1</v>
      </c>
      <c r="N26" s="71">
        <v>0</v>
      </c>
      <c r="O26" s="71">
        <v>-3.9</v>
      </c>
      <c r="P26" s="71">
        <v>-3.1</v>
      </c>
      <c r="Q26" s="71">
        <v>5.9</v>
      </c>
      <c r="R26" s="71">
        <v>-0.7</v>
      </c>
    </row>
    <row r="27" spans="1:18">
      <c r="H27" s="52">
        <v>37590</v>
      </c>
      <c r="I27" s="71">
        <v>-0.7</v>
      </c>
      <c r="J27" s="71">
        <v>-0.1</v>
      </c>
      <c r="K27" s="71">
        <v>-2.2000000000000002</v>
      </c>
      <c r="L27" s="71">
        <v>0</v>
      </c>
      <c r="M27" s="71">
        <v>-0.6</v>
      </c>
      <c r="N27" s="71">
        <v>0</v>
      </c>
      <c r="O27" s="71">
        <v>-2.4</v>
      </c>
      <c r="P27" s="71">
        <v>-2.2999999999999998</v>
      </c>
      <c r="Q27" s="71">
        <v>7.1</v>
      </c>
      <c r="R27" s="71">
        <v>1.1000000000000001</v>
      </c>
    </row>
    <row r="28" spans="1:18">
      <c r="H28" s="52">
        <v>37621</v>
      </c>
      <c r="I28" s="71">
        <v>-0.4</v>
      </c>
      <c r="J28" s="71">
        <v>0.5</v>
      </c>
      <c r="K28" s="71">
        <v>-1.3</v>
      </c>
      <c r="L28" s="71">
        <v>0</v>
      </c>
      <c r="M28" s="71">
        <v>-0.3</v>
      </c>
      <c r="N28" s="71">
        <v>0</v>
      </c>
      <c r="O28" s="71">
        <v>-1.9</v>
      </c>
      <c r="P28" s="71">
        <v>-1.5</v>
      </c>
      <c r="Q28" s="71">
        <v>8.1</v>
      </c>
      <c r="R28" s="71">
        <v>3.3</v>
      </c>
    </row>
    <row r="29" spans="1:18">
      <c r="H29" s="52">
        <v>37652</v>
      </c>
      <c r="I29" s="71">
        <v>0.4</v>
      </c>
      <c r="J29" s="71">
        <v>2.4</v>
      </c>
      <c r="K29" s="71">
        <v>-0.5</v>
      </c>
      <c r="L29" s="71">
        <v>0</v>
      </c>
      <c r="M29" s="71">
        <v>0</v>
      </c>
      <c r="N29" s="71">
        <v>0</v>
      </c>
      <c r="O29" s="71">
        <v>-4.0999999999999996</v>
      </c>
      <c r="P29" s="71">
        <v>-0.2</v>
      </c>
      <c r="Q29" s="71">
        <v>24.2</v>
      </c>
      <c r="R29" s="71">
        <v>3.9</v>
      </c>
    </row>
    <row r="30" spans="1:18">
      <c r="H30" s="52">
        <v>37680</v>
      </c>
      <c r="I30" s="71">
        <v>0.2</v>
      </c>
      <c r="J30" s="71">
        <v>1.8</v>
      </c>
      <c r="K30" s="71">
        <v>-0.6</v>
      </c>
      <c r="L30" s="71">
        <v>7.4</v>
      </c>
      <c r="M30" s="71">
        <v>-1.3</v>
      </c>
      <c r="N30" s="71">
        <v>0</v>
      </c>
      <c r="O30" s="71">
        <v>-7.9</v>
      </c>
      <c r="P30" s="71">
        <v>-2.5</v>
      </c>
      <c r="Q30" s="71">
        <v>30.2</v>
      </c>
      <c r="R30" s="71">
        <v>-3.9</v>
      </c>
    </row>
    <row r="31" spans="1:18">
      <c r="H31" s="52">
        <v>37711</v>
      </c>
      <c r="I31" s="71">
        <v>0.9</v>
      </c>
      <c r="J31" s="71">
        <v>3.2</v>
      </c>
      <c r="K31" s="71">
        <v>-0.5</v>
      </c>
      <c r="L31" s="71">
        <v>0</v>
      </c>
      <c r="M31" s="71">
        <v>-1.4</v>
      </c>
      <c r="N31" s="71">
        <v>0</v>
      </c>
      <c r="O31" s="71">
        <v>-6.8</v>
      </c>
      <c r="P31" s="71">
        <v>-1.6</v>
      </c>
      <c r="Q31" s="71">
        <v>50.7</v>
      </c>
      <c r="R31" s="71">
        <v>-7.8</v>
      </c>
    </row>
    <row r="32" spans="1:18">
      <c r="H32" s="52">
        <v>37741</v>
      </c>
      <c r="I32" s="71">
        <v>1</v>
      </c>
      <c r="J32" s="71">
        <v>3.2</v>
      </c>
      <c r="K32" s="71">
        <v>-0.4</v>
      </c>
      <c r="L32" s="71">
        <v>9</v>
      </c>
      <c r="M32" s="71">
        <v>-0.6</v>
      </c>
      <c r="N32" s="71">
        <v>0</v>
      </c>
      <c r="O32" s="71">
        <v>-5.8</v>
      </c>
      <c r="P32" s="71">
        <v>0.2</v>
      </c>
      <c r="Q32" s="71">
        <v>43.9</v>
      </c>
      <c r="R32" s="71">
        <v>-6.7</v>
      </c>
    </row>
    <row r="33" spans="1:18">
      <c r="H33" s="52">
        <v>37772</v>
      </c>
      <c r="I33" s="71">
        <v>0.7</v>
      </c>
      <c r="J33" s="71">
        <v>1.9</v>
      </c>
      <c r="K33" s="71">
        <v>0.4</v>
      </c>
      <c r="L33" s="71">
        <v>10.3</v>
      </c>
      <c r="M33" s="71">
        <v>-0.4</v>
      </c>
      <c r="N33" s="71">
        <v>0</v>
      </c>
      <c r="O33" s="71">
        <v>-6.7</v>
      </c>
      <c r="P33" s="71">
        <v>-1.1000000000000001</v>
      </c>
      <c r="Q33" s="71">
        <v>18.3</v>
      </c>
      <c r="R33" s="71">
        <v>5.3</v>
      </c>
    </row>
    <row r="34" spans="1:18">
      <c r="H34" s="52">
        <v>37802</v>
      </c>
      <c r="I34" s="71">
        <v>0.3</v>
      </c>
      <c r="J34" s="71">
        <v>0.4</v>
      </c>
      <c r="K34" s="71">
        <v>0.5</v>
      </c>
      <c r="L34" s="71">
        <v>10.4</v>
      </c>
      <c r="M34" s="71">
        <v>0.7</v>
      </c>
      <c r="N34" s="71">
        <v>0</v>
      </c>
      <c r="O34" s="71">
        <v>-9.5</v>
      </c>
      <c r="P34" s="71">
        <v>-0.1</v>
      </c>
      <c r="Q34" s="71">
        <v>-2.9</v>
      </c>
      <c r="R34" s="71">
        <v>5</v>
      </c>
    </row>
    <row r="35" spans="1:18">
      <c r="H35" s="52">
        <v>37833</v>
      </c>
      <c r="I35" s="71">
        <v>0.5</v>
      </c>
      <c r="J35" s="71">
        <v>1</v>
      </c>
      <c r="K35" s="71">
        <v>0.3</v>
      </c>
      <c r="L35" s="71">
        <v>10.4</v>
      </c>
      <c r="M35" s="71">
        <v>2.2000000000000002</v>
      </c>
      <c r="N35" s="71">
        <v>0</v>
      </c>
      <c r="O35" s="71">
        <v>-7.2</v>
      </c>
      <c r="P35" s="71">
        <v>0.1</v>
      </c>
      <c r="Q35" s="71">
        <v>-0.7</v>
      </c>
      <c r="R35" s="71">
        <v>5.2</v>
      </c>
    </row>
    <row r="36" spans="1:18">
      <c r="H36" s="52">
        <v>37864</v>
      </c>
      <c r="I36" s="71">
        <v>0.9</v>
      </c>
      <c r="J36" s="71">
        <v>2.2000000000000002</v>
      </c>
      <c r="K36" s="71">
        <v>0.4</v>
      </c>
      <c r="L36" s="71">
        <v>9.3000000000000007</v>
      </c>
      <c r="M36" s="71">
        <v>3.5</v>
      </c>
      <c r="N36" s="71">
        <v>0</v>
      </c>
      <c r="O36" s="71">
        <v>-4</v>
      </c>
      <c r="P36" s="71">
        <v>1.1000000000000001</v>
      </c>
      <c r="Q36" s="71">
        <v>4.9000000000000004</v>
      </c>
      <c r="R36" s="71">
        <v>14.4</v>
      </c>
    </row>
    <row r="37" spans="1:18">
      <c r="H37" s="52">
        <v>37894</v>
      </c>
      <c r="I37" s="71">
        <v>1.1000000000000001</v>
      </c>
      <c r="J37" s="71">
        <v>3.2</v>
      </c>
      <c r="K37" s="71">
        <v>0.7</v>
      </c>
      <c r="L37" s="71">
        <v>7.7</v>
      </c>
      <c r="M37" s="71">
        <v>5.0999999999999996</v>
      </c>
      <c r="N37" s="71">
        <v>0</v>
      </c>
      <c r="O37" s="71">
        <v>0.9</v>
      </c>
      <c r="P37" s="71">
        <v>1.9</v>
      </c>
      <c r="Q37" s="71">
        <v>12</v>
      </c>
      <c r="R37" s="71">
        <v>7.6</v>
      </c>
    </row>
    <row r="38" spans="1:18">
      <c r="H38" s="52">
        <v>37925</v>
      </c>
      <c r="I38" s="71">
        <v>1.8</v>
      </c>
      <c r="J38" s="71">
        <v>5.0999999999999996</v>
      </c>
      <c r="K38" s="71">
        <v>3.2</v>
      </c>
      <c r="L38" s="71">
        <v>17.100000000000001</v>
      </c>
      <c r="M38" s="71">
        <v>8.1</v>
      </c>
      <c r="N38" s="71">
        <v>0</v>
      </c>
      <c r="O38" s="71">
        <v>5.3</v>
      </c>
      <c r="P38" s="71">
        <v>1.9</v>
      </c>
      <c r="Q38" s="71">
        <v>16</v>
      </c>
      <c r="R38" s="71">
        <v>5.0999999999999996</v>
      </c>
    </row>
    <row r="39" spans="1:18">
      <c r="H39" s="52">
        <v>37955</v>
      </c>
      <c r="I39" s="71">
        <v>3</v>
      </c>
      <c r="J39" s="71">
        <v>8.1</v>
      </c>
      <c r="K39" s="71">
        <v>10.8</v>
      </c>
      <c r="L39" s="71">
        <v>27.2</v>
      </c>
      <c r="M39" s="71">
        <v>12.4</v>
      </c>
      <c r="N39" s="71">
        <v>0</v>
      </c>
      <c r="O39" s="71">
        <v>14.4</v>
      </c>
      <c r="P39" s="71">
        <v>2.2000000000000002</v>
      </c>
      <c r="Q39" s="71">
        <v>19.399999999999999</v>
      </c>
      <c r="R39" s="71">
        <v>1.2</v>
      </c>
    </row>
    <row r="40" spans="1:18">
      <c r="A40" s="47"/>
      <c r="H40" s="52">
        <v>37986</v>
      </c>
      <c r="I40" s="71">
        <v>3.2</v>
      </c>
      <c r="J40" s="71">
        <v>8.6</v>
      </c>
      <c r="K40" s="71">
        <v>13.3</v>
      </c>
      <c r="L40" s="71">
        <v>0</v>
      </c>
      <c r="M40" s="71">
        <v>12.1</v>
      </c>
      <c r="N40" s="71">
        <v>0</v>
      </c>
      <c r="O40" s="71">
        <v>14.7</v>
      </c>
      <c r="P40" s="71">
        <v>2.5</v>
      </c>
      <c r="Q40" s="71">
        <v>20.5</v>
      </c>
      <c r="R40" s="71">
        <v>1.3</v>
      </c>
    </row>
    <row r="41" spans="1:18">
      <c r="A41" s="48"/>
      <c r="H41" s="52">
        <v>38017</v>
      </c>
      <c r="I41" s="71">
        <v>3.2</v>
      </c>
      <c r="J41" s="71">
        <v>8</v>
      </c>
      <c r="K41" s="71">
        <v>14.5</v>
      </c>
      <c r="L41" s="71">
        <v>0</v>
      </c>
      <c r="M41" s="71">
        <v>14.6</v>
      </c>
      <c r="N41" s="71">
        <v>0</v>
      </c>
      <c r="O41" s="71">
        <v>15.7</v>
      </c>
      <c r="P41" s="71">
        <v>5.9</v>
      </c>
      <c r="Q41" s="71">
        <v>0.6</v>
      </c>
      <c r="R41" s="71">
        <v>4.2</v>
      </c>
    </row>
    <row r="42" spans="1:18">
      <c r="H42" s="52">
        <v>38046</v>
      </c>
      <c r="I42" s="71">
        <v>2.1</v>
      </c>
      <c r="J42" s="71">
        <v>5.6</v>
      </c>
      <c r="K42" s="71">
        <v>17.5</v>
      </c>
      <c r="L42" s="71">
        <v>23.9</v>
      </c>
      <c r="M42" s="71">
        <v>10.9</v>
      </c>
      <c r="N42" s="71">
        <v>0</v>
      </c>
      <c r="O42" s="71">
        <v>14</v>
      </c>
      <c r="P42" s="71">
        <v>4.3</v>
      </c>
      <c r="Q42" s="71">
        <v>-10.4</v>
      </c>
      <c r="R42" s="71">
        <v>0.4</v>
      </c>
    </row>
    <row r="43" spans="1:18">
      <c r="A43" s="77"/>
      <c r="H43" s="52">
        <v>38077</v>
      </c>
      <c r="I43" s="71">
        <v>3</v>
      </c>
      <c r="J43" s="71">
        <v>7.9</v>
      </c>
      <c r="K43" s="71">
        <v>30</v>
      </c>
      <c r="L43" s="71">
        <v>-3.6</v>
      </c>
      <c r="M43" s="71">
        <v>14.6</v>
      </c>
      <c r="N43" s="71">
        <v>0</v>
      </c>
      <c r="O43" s="71">
        <v>17.600000000000001</v>
      </c>
      <c r="P43" s="71">
        <v>10.1</v>
      </c>
      <c r="Q43" s="71">
        <v>-15.2</v>
      </c>
      <c r="R43" s="71">
        <v>3.6</v>
      </c>
    </row>
    <row r="44" spans="1:18">
      <c r="H44" s="52">
        <v>38107</v>
      </c>
      <c r="I44" s="71">
        <v>3.8</v>
      </c>
      <c r="J44" s="71">
        <v>10.199999999999999</v>
      </c>
      <c r="K44" s="71">
        <v>33.9</v>
      </c>
      <c r="L44" s="71">
        <v>26.7</v>
      </c>
      <c r="M44" s="71">
        <v>18.2</v>
      </c>
      <c r="N44" s="71">
        <v>0</v>
      </c>
      <c r="O44" s="71">
        <v>21.5</v>
      </c>
      <c r="P44" s="71">
        <v>13.9</v>
      </c>
      <c r="Q44" s="71">
        <v>-14.8</v>
      </c>
      <c r="R44" s="71">
        <v>9.1</v>
      </c>
    </row>
    <row r="45" spans="1:18">
      <c r="H45" s="52">
        <v>38138</v>
      </c>
      <c r="I45" s="71">
        <v>4.4000000000000004</v>
      </c>
      <c r="J45" s="71">
        <v>11.8</v>
      </c>
      <c r="K45" s="71">
        <v>32.299999999999997</v>
      </c>
      <c r="L45" s="71">
        <v>24.6</v>
      </c>
      <c r="M45" s="71">
        <v>19.7</v>
      </c>
      <c r="N45" s="71">
        <v>0</v>
      </c>
      <c r="O45" s="71">
        <v>20.100000000000001</v>
      </c>
      <c r="P45" s="71">
        <v>17.5</v>
      </c>
      <c r="Q45" s="71">
        <v>-6</v>
      </c>
      <c r="R45" s="71">
        <v>6.8</v>
      </c>
    </row>
    <row r="46" spans="1:18">
      <c r="H46" s="52">
        <v>38168</v>
      </c>
      <c r="I46" s="71">
        <v>5</v>
      </c>
      <c r="J46" s="71">
        <v>14</v>
      </c>
      <c r="K46" s="71">
        <v>32</v>
      </c>
      <c r="L46" s="71">
        <v>0</v>
      </c>
      <c r="M46" s="71">
        <v>22.1</v>
      </c>
      <c r="N46" s="71">
        <v>0</v>
      </c>
      <c r="O46" s="71">
        <v>30.3</v>
      </c>
      <c r="P46" s="71">
        <v>18.5</v>
      </c>
      <c r="Q46" s="71">
        <v>10.199999999999999</v>
      </c>
      <c r="R46" s="71">
        <v>-0.9</v>
      </c>
    </row>
    <row r="47" spans="1:18">
      <c r="H47" s="52">
        <v>38199</v>
      </c>
      <c r="I47" s="71">
        <v>5.3</v>
      </c>
      <c r="J47" s="71">
        <v>14.6</v>
      </c>
      <c r="K47" s="71">
        <v>31.8</v>
      </c>
      <c r="L47" s="71">
        <v>23.3</v>
      </c>
      <c r="M47" s="71">
        <v>22.9</v>
      </c>
      <c r="N47" s="71">
        <v>0</v>
      </c>
      <c r="O47" s="71">
        <v>31.4</v>
      </c>
      <c r="P47" s="71">
        <v>17.3</v>
      </c>
      <c r="Q47" s="71">
        <v>13.4</v>
      </c>
      <c r="R47" s="71">
        <v>1.7</v>
      </c>
    </row>
    <row r="48" spans="1:18">
      <c r="H48" s="52">
        <v>38230</v>
      </c>
      <c r="I48" s="71">
        <v>5.3</v>
      </c>
      <c r="J48" s="71">
        <v>13.9</v>
      </c>
      <c r="K48" s="71">
        <v>31.8</v>
      </c>
      <c r="L48" s="71">
        <v>22.5</v>
      </c>
      <c r="M48" s="71">
        <v>23.5</v>
      </c>
      <c r="N48" s="71">
        <v>0</v>
      </c>
      <c r="O48" s="71">
        <v>28.7</v>
      </c>
      <c r="P48" s="71">
        <v>15.6</v>
      </c>
      <c r="Q48" s="71">
        <v>5.8</v>
      </c>
      <c r="R48" s="71">
        <v>-0.6</v>
      </c>
    </row>
    <row r="49" spans="1:18">
      <c r="H49" s="52">
        <v>38260</v>
      </c>
      <c r="I49" s="71">
        <v>5.2</v>
      </c>
      <c r="J49" s="71">
        <v>13</v>
      </c>
      <c r="K49" s="71">
        <v>31.7</v>
      </c>
      <c r="L49" s="71">
        <v>21.2</v>
      </c>
      <c r="M49" s="71">
        <v>22.4</v>
      </c>
      <c r="N49" s="71">
        <v>0</v>
      </c>
      <c r="O49" s="71">
        <v>27.2</v>
      </c>
      <c r="P49" s="71">
        <v>13.9</v>
      </c>
      <c r="Q49" s="71">
        <v>1</v>
      </c>
      <c r="R49" s="71">
        <v>-2</v>
      </c>
    </row>
    <row r="50" spans="1:18">
      <c r="H50" s="52">
        <v>38291</v>
      </c>
      <c r="I50" s="71">
        <v>4.3</v>
      </c>
      <c r="J50" s="71">
        <v>10</v>
      </c>
      <c r="K50" s="71">
        <v>28.7</v>
      </c>
      <c r="L50" s="71">
        <v>11</v>
      </c>
      <c r="M50" s="71">
        <v>18.899999999999999</v>
      </c>
      <c r="N50" s="71">
        <v>0</v>
      </c>
      <c r="O50" s="71">
        <v>19.399999999999999</v>
      </c>
      <c r="P50" s="71">
        <v>13.2</v>
      </c>
      <c r="Q50" s="71">
        <v>-9.5</v>
      </c>
      <c r="R50" s="71">
        <v>0.8</v>
      </c>
    </row>
    <row r="51" spans="1:18">
      <c r="H51" s="52">
        <v>38321</v>
      </c>
      <c r="I51" s="71">
        <v>2.8</v>
      </c>
      <c r="J51" s="71">
        <v>5.9</v>
      </c>
      <c r="K51" s="71">
        <v>19.2</v>
      </c>
      <c r="L51" s="71">
        <v>0.5</v>
      </c>
      <c r="M51" s="71">
        <v>12.6</v>
      </c>
      <c r="N51" s="71">
        <v>0</v>
      </c>
      <c r="O51" s="71">
        <v>8.8000000000000007</v>
      </c>
      <c r="P51" s="71">
        <v>11.8</v>
      </c>
      <c r="Q51" s="71">
        <v>-14.4</v>
      </c>
      <c r="R51" s="71">
        <v>2</v>
      </c>
    </row>
    <row r="52" spans="1:18">
      <c r="H52" s="52">
        <v>38352</v>
      </c>
      <c r="I52" s="71">
        <v>2.4</v>
      </c>
      <c r="J52" s="71">
        <v>4.9000000000000004</v>
      </c>
      <c r="K52" s="71">
        <v>15.7</v>
      </c>
      <c r="L52" s="71">
        <v>0</v>
      </c>
      <c r="M52" s="71">
        <v>11.5</v>
      </c>
      <c r="N52" s="71">
        <v>0</v>
      </c>
      <c r="O52" s="71">
        <v>11.1</v>
      </c>
      <c r="P52" s="71">
        <v>11.3</v>
      </c>
      <c r="Q52" s="71">
        <v>-15.4</v>
      </c>
      <c r="R52" s="71">
        <v>0.1</v>
      </c>
    </row>
    <row r="53" spans="1:18">
      <c r="H53" s="52">
        <v>38383</v>
      </c>
      <c r="I53" s="71">
        <v>1.9</v>
      </c>
      <c r="J53" s="71">
        <v>4</v>
      </c>
      <c r="K53" s="71">
        <v>14.2</v>
      </c>
      <c r="L53" s="71">
        <v>-1.5</v>
      </c>
      <c r="M53" s="71">
        <v>9.3000000000000007</v>
      </c>
      <c r="N53" s="71">
        <v>10.8</v>
      </c>
      <c r="O53" s="71">
        <v>10.7</v>
      </c>
      <c r="P53" s="71">
        <v>8.9</v>
      </c>
      <c r="Q53" s="71">
        <v>-10.199999999999999</v>
      </c>
      <c r="R53" s="71">
        <v>-7.2</v>
      </c>
    </row>
    <row r="54" spans="1:18">
      <c r="H54" s="52">
        <v>38411</v>
      </c>
      <c r="I54" s="71">
        <v>3.9</v>
      </c>
      <c r="J54" s="71">
        <v>8.8000000000000007</v>
      </c>
      <c r="K54" s="71">
        <v>11.6</v>
      </c>
      <c r="L54" s="71">
        <v>-1.4</v>
      </c>
      <c r="M54" s="71">
        <v>14.9</v>
      </c>
      <c r="N54" s="71">
        <v>14.7</v>
      </c>
      <c r="O54" s="71">
        <v>16</v>
      </c>
      <c r="P54" s="71">
        <v>15.9</v>
      </c>
      <c r="Q54" s="71">
        <v>13.1</v>
      </c>
      <c r="R54" s="71">
        <v>-2.6</v>
      </c>
    </row>
    <row r="55" spans="1:18">
      <c r="H55" s="52">
        <v>38442</v>
      </c>
      <c r="I55" s="71">
        <v>2.7</v>
      </c>
      <c r="J55" s="71">
        <v>5.6</v>
      </c>
      <c r="K55" s="71">
        <v>1.3</v>
      </c>
      <c r="L55" s="71">
        <v>-3.6</v>
      </c>
      <c r="M55" s="71">
        <v>12.2</v>
      </c>
      <c r="N55" s="71">
        <v>10</v>
      </c>
      <c r="O55" s="71">
        <v>10.8</v>
      </c>
      <c r="P55" s="71">
        <v>11.4</v>
      </c>
      <c r="Q55" s="71">
        <v>9</v>
      </c>
      <c r="R55" s="71">
        <v>-6.3</v>
      </c>
    </row>
    <row r="56" spans="1:18">
      <c r="H56" s="52">
        <v>38472</v>
      </c>
      <c r="I56" s="71">
        <v>1.8</v>
      </c>
      <c r="J56" s="71">
        <v>3.1</v>
      </c>
      <c r="K56" s="71">
        <v>-1.7</v>
      </c>
      <c r="L56" s="71">
        <v>-5.0999999999999996</v>
      </c>
      <c r="M56" s="71">
        <v>8.6</v>
      </c>
      <c r="N56" s="71">
        <v>4.0999999999999996</v>
      </c>
      <c r="O56" s="71">
        <v>6.8</v>
      </c>
      <c r="P56" s="71">
        <v>6.8</v>
      </c>
      <c r="Q56" s="71">
        <v>6.4</v>
      </c>
      <c r="R56" s="71">
        <v>-11.4</v>
      </c>
    </row>
    <row r="57" spans="1:18">
      <c r="H57" s="52">
        <v>38503</v>
      </c>
      <c r="I57" s="71">
        <v>1.8</v>
      </c>
      <c r="J57" s="71">
        <v>2.8</v>
      </c>
      <c r="K57" s="71">
        <v>-1.6</v>
      </c>
      <c r="L57" s="71">
        <v>-5.7</v>
      </c>
      <c r="M57" s="71">
        <v>6.9</v>
      </c>
      <c r="N57" s="71">
        <v>1.8</v>
      </c>
      <c r="O57" s="71">
        <v>11.9</v>
      </c>
      <c r="P57" s="71">
        <v>3</v>
      </c>
      <c r="Q57" s="71">
        <v>10.1</v>
      </c>
      <c r="R57" s="71">
        <v>-10</v>
      </c>
    </row>
    <row r="58" spans="1:18">
      <c r="A58" s="47"/>
      <c r="H58" s="52">
        <v>38533</v>
      </c>
      <c r="I58" s="71">
        <v>1.6</v>
      </c>
      <c r="J58" s="71">
        <v>2.1</v>
      </c>
      <c r="K58" s="71">
        <v>-1.1000000000000001</v>
      </c>
      <c r="L58" s="71">
        <v>-6.2</v>
      </c>
      <c r="M58" s="71">
        <v>4</v>
      </c>
      <c r="N58" s="71">
        <v>-2.4</v>
      </c>
      <c r="O58" s="71">
        <v>8.1</v>
      </c>
      <c r="P58" s="71">
        <v>1.6</v>
      </c>
      <c r="Q58" s="71">
        <v>8.9</v>
      </c>
      <c r="R58" s="71">
        <v>-1.5</v>
      </c>
    </row>
    <row r="59" spans="1:18">
      <c r="H59" s="52">
        <v>38564</v>
      </c>
      <c r="I59" s="71">
        <v>1.8</v>
      </c>
      <c r="J59" s="71">
        <v>2.2999999999999998</v>
      </c>
      <c r="K59" s="71">
        <v>-0.9</v>
      </c>
      <c r="L59" s="71">
        <v>-6.7</v>
      </c>
      <c r="M59" s="71">
        <v>0.9</v>
      </c>
      <c r="N59" s="71">
        <v>-6.1</v>
      </c>
      <c r="O59" s="71">
        <v>5.4</v>
      </c>
      <c r="P59" s="71">
        <v>2.2999999999999998</v>
      </c>
      <c r="Q59" s="71">
        <v>15.5</v>
      </c>
      <c r="R59" s="71">
        <v>11</v>
      </c>
    </row>
    <row r="60" spans="1:18">
      <c r="H60" s="52">
        <v>38595</v>
      </c>
      <c r="I60" s="71">
        <v>1.3</v>
      </c>
      <c r="J60" s="71">
        <v>0.9</v>
      </c>
      <c r="K60" s="71">
        <v>-0.8</v>
      </c>
      <c r="L60" s="71">
        <v>-7.7</v>
      </c>
      <c r="M60" s="71">
        <v>-2.1</v>
      </c>
      <c r="N60" s="71">
        <v>-9.9</v>
      </c>
      <c r="O60" s="71">
        <v>1.8</v>
      </c>
      <c r="P60" s="71">
        <v>3.5</v>
      </c>
      <c r="Q60" s="71">
        <v>7.7</v>
      </c>
      <c r="R60" s="71">
        <v>7.5</v>
      </c>
    </row>
    <row r="61" spans="1:18">
      <c r="H61" s="52">
        <v>38625</v>
      </c>
      <c r="I61" s="71">
        <v>0.9</v>
      </c>
      <c r="J61" s="71">
        <v>0.3</v>
      </c>
      <c r="K61" s="71">
        <v>-0.9</v>
      </c>
      <c r="L61" s="71">
        <v>-8.1999999999999993</v>
      </c>
      <c r="M61" s="71">
        <v>-3.7</v>
      </c>
      <c r="N61" s="71">
        <v>-11.6</v>
      </c>
      <c r="O61" s="71">
        <v>-2</v>
      </c>
      <c r="P61" s="71">
        <v>4.3</v>
      </c>
      <c r="Q61" s="71">
        <v>4.9000000000000004</v>
      </c>
      <c r="R61" s="71">
        <v>10.4</v>
      </c>
    </row>
    <row r="62" spans="1:18">
      <c r="H62" s="52">
        <v>38656</v>
      </c>
      <c r="I62" s="71">
        <v>1.2</v>
      </c>
      <c r="J62" s="71">
        <v>1.3</v>
      </c>
      <c r="K62" s="71">
        <v>-0.8</v>
      </c>
      <c r="L62" s="71">
        <v>-8</v>
      </c>
      <c r="M62" s="71">
        <v>-4.9000000000000004</v>
      </c>
      <c r="N62" s="71">
        <v>-13.4</v>
      </c>
      <c r="O62" s="71">
        <v>-1.7</v>
      </c>
      <c r="P62" s="71">
        <v>4.4000000000000004</v>
      </c>
      <c r="Q62" s="71">
        <v>17.5</v>
      </c>
      <c r="R62" s="71">
        <v>11.1</v>
      </c>
    </row>
    <row r="63" spans="1:18">
      <c r="H63" s="52">
        <v>38686</v>
      </c>
      <c r="I63" s="71">
        <v>1.3</v>
      </c>
      <c r="J63" s="71">
        <v>1.6</v>
      </c>
      <c r="K63" s="71">
        <v>-0.1</v>
      </c>
      <c r="L63" s="71">
        <v>-7.6</v>
      </c>
      <c r="M63" s="71">
        <v>-6.3</v>
      </c>
      <c r="N63" s="71">
        <v>-14.5</v>
      </c>
      <c r="O63" s="71">
        <v>-2.2000000000000002</v>
      </c>
      <c r="P63" s="71">
        <v>4.7</v>
      </c>
      <c r="Q63" s="71">
        <v>22</v>
      </c>
      <c r="R63" s="71">
        <v>13.9</v>
      </c>
    </row>
    <row r="64" spans="1:18">
      <c r="H64" s="52">
        <v>38717</v>
      </c>
      <c r="I64" s="71">
        <v>1.6</v>
      </c>
      <c r="J64" s="71">
        <v>2.2000000000000002</v>
      </c>
      <c r="K64" s="71">
        <v>0.7</v>
      </c>
      <c r="L64" s="71">
        <v>-7.1</v>
      </c>
      <c r="M64" s="71">
        <v>-6.3</v>
      </c>
      <c r="N64" s="71">
        <v>-13.5</v>
      </c>
      <c r="O64" s="71">
        <v>-6.2</v>
      </c>
      <c r="P64" s="71">
        <v>5.6</v>
      </c>
      <c r="Q64" s="71">
        <v>25.8</v>
      </c>
      <c r="R64" s="71">
        <v>14.6</v>
      </c>
    </row>
    <row r="65" spans="8:18">
      <c r="H65" s="52">
        <v>38748</v>
      </c>
      <c r="I65" s="71">
        <v>1.9</v>
      </c>
      <c r="J65" s="71">
        <v>3.6</v>
      </c>
      <c r="K65" s="71">
        <v>1</v>
      </c>
      <c r="L65" s="71">
        <v>5.9</v>
      </c>
      <c r="M65" s="71">
        <v>-4.5999999999999996</v>
      </c>
      <c r="N65" s="71">
        <v>-10</v>
      </c>
      <c r="O65" s="71">
        <v>-7.3</v>
      </c>
      <c r="P65" s="71">
        <v>4.0999999999999996</v>
      </c>
      <c r="Q65" s="71">
        <v>34.9</v>
      </c>
      <c r="R65" s="71">
        <v>21.2</v>
      </c>
    </row>
    <row r="66" spans="8:18">
      <c r="H66" s="52">
        <v>38776</v>
      </c>
      <c r="I66" s="71">
        <v>0.9</v>
      </c>
      <c r="J66" s="71">
        <v>1.2</v>
      </c>
      <c r="K66" s="71">
        <v>1</v>
      </c>
      <c r="L66" s="71">
        <v>-6</v>
      </c>
      <c r="M66" s="71">
        <v>-6.6</v>
      </c>
      <c r="N66" s="71">
        <v>-11.9</v>
      </c>
      <c r="O66" s="71">
        <v>-12.3</v>
      </c>
      <c r="P66" s="71">
        <v>-1.5</v>
      </c>
      <c r="Q66" s="71">
        <v>14.6</v>
      </c>
      <c r="R66" s="71">
        <v>21.7</v>
      </c>
    </row>
    <row r="67" spans="8:18">
      <c r="H67" s="52">
        <v>38807</v>
      </c>
      <c r="I67" s="71">
        <v>0.8</v>
      </c>
      <c r="J67" s="71">
        <v>0.8</v>
      </c>
      <c r="K67" s="71">
        <v>0.9</v>
      </c>
      <c r="L67" s="71">
        <v>-5.7</v>
      </c>
      <c r="M67" s="71">
        <v>-7.8</v>
      </c>
      <c r="N67" s="71">
        <v>-13.7</v>
      </c>
      <c r="O67" s="71">
        <v>-9.8000000000000007</v>
      </c>
      <c r="P67" s="71">
        <v>-2.4</v>
      </c>
      <c r="Q67" s="71">
        <v>10</v>
      </c>
      <c r="R67" s="71">
        <v>27.4</v>
      </c>
    </row>
    <row r="68" spans="8:18">
      <c r="H68" s="52">
        <v>38837</v>
      </c>
      <c r="I68" s="71">
        <v>1.2</v>
      </c>
      <c r="J68" s="71">
        <v>1.8</v>
      </c>
      <c r="K68" s="71">
        <v>1.2</v>
      </c>
      <c r="L68" s="71">
        <v>-5.5</v>
      </c>
      <c r="M68" s="71">
        <v>-8.6999999999999993</v>
      </c>
      <c r="N68" s="71">
        <v>-15.5</v>
      </c>
      <c r="O68" s="71">
        <v>-9</v>
      </c>
      <c r="P68" s="71">
        <v>-1.1000000000000001</v>
      </c>
      <c r="Q68" s="71">
        <v>15.6</v>
      </c>
      <c r="R68" s="71">
        <v>34.9</v>
      </c>
    </row>
    <row r="69" spans="8:18">
      <c r="H69" s="52">
        <v>38868</v>
      </c>
      <c r="I69" s="71">
        <v>1.4</v>
      </c>
      <c r="J69" s="71">
        <v>1.9</v>
      </c>
      <c r="K69" s="71">
        <v>1.7</v>
      </c>
      <c r="L69" s="71">
        <v>-4.7</v>
      </c>
      <c r="M69" s="71">
        <v>-9.3000000000000007</v>
      </c>
      <c r="N69" s="71">
        <v>-16.600000000000001</v>
      </c>
      <c r="O69" s="71">
        <v>-12.5</v>
      </c>
      <c r="P69" s="71">
        <v>0.8</v>
      </c>
      <c r="Q69" s="71">
        <v>14.6</v>
      </c>
      <c r="R69" s="71">
        <v>39.700000000000003</v>
      </c>
    </row>
    <row r="70" spans="8:18">
      <c r="H70" s="52">
        <v>38898</v>
      </c>
      <c r="I70" s="71">
        <v>1.5</v>
      </c>
      <c r="J70" s="71">
        <v>2.1</v>
      </c>
      <c r="K70" s="71">
        <v>2.2000000000000002</v>
      </c>
      <c r="L70" s="71">
        <v>-4.3</v>
      </c>
      <c r="M70" s="71">
        <v>-9</v>
      </c>
      <c r="N70" s="71">
        <v>-16.8</v>
      </c>
      <c r="O70" s="71">
        <v>-14</v>
      </c>
      <c r="P70" s="71">
        <v>1.5</v>
      </c>
      <c r="Q70" s="71">
        <v>13.5</v>
      </c>
      <c r="R70" s="71">
        <v>49.2</v>
      </c>
    </row>
    <row r="71" spans="8:18">
      <c r="H71" s="52">
        <v>38929</v>
      </c>
      <c r="I71" s="71">
        <v>1</v>
      </c>
      <c r="J71" s="71">
        <v>0.6</v>
      </c>
      <c r="K71" s="71">
        <v>2.9</v>
      </c>
      <c r="L71" s="71">
        <v>-3.3</v>
      </c>
      <c r="M71" s="71">
        <v>-7.1</v>
      </c>
      <c r="N71" s="71">
        <v>-13.7</v>
      </c>
      <c r="O71" s="71">
        <v>-11.6</v>
      </c>
      <c r="P71" s="71">
        <v>2.5</v>
      </c>
      <c r="Q71" s="71">
        <v>-3.5</v>
      </c>
      <c r="R71" s="71">
        <v>31.2</v>
      </c>
    </row>
    <row r="72" spans="8:18">
      <c r="H72" s="52">
        <v>38960</v>
      </c>
      <c r="I72" s="71">
        <v>1.3</v>
      </c>
      <c r="J72" s="71">
        <v>1.4</v>
      </c>
      <c r="K72" s="71">
        <v>3.1</v>
      </c>
      <c r="L72" s="71">
        <v>-1.9</v>
      </c>
      <c r="M72" s="71">
        <v>-3.1</v>
      </c>
      <c r="N72" s="71">
        <v>-7.3</v>
      </c>
      <c r="O72" s="71">
        <v>-3.7</v>
      </c>
      <c r="P72" s="71">
        <v>2.4</v>
      </c>
      <c r="Q72" s="71">
        <v>-0.1</v>
      </c>
      <c r="R72" s="71">
        <v>17.399999999999999</v>
      </c>
    </row>
    <row r="73" spans="8:18">
      <c r="H73" s="52">
        <v>38990</v>
      </c>
      <c r="I73" s="71">
        <v>1.5</v>
      </c>
      <c r="J73" s="71">
        <v>2.4</v>
      </c>
      <c r="K73" s="71">
        <v>3.4</v>
      </c>
      <c r="L73" s="71">
        <v>-0.2</v>
      </c>
      <c r="M73" s="71">
        <v>-0.5</v>
      </c>
      <c r="N73" s="71">
        <v>-2.9</v>
      </c>
      <c r="O73" s="71">
        <v>0.6</v>
      </c>
      <c r="P73" s="71">
        <v>1.2</v>
      </c>
      <c r="Q73" s="71">
        <v>7.8</v>
      </c>
      <c r="R73" s="71">
        <v>8.9</v>
      </c>
    </row>
    <row r="74" spans="8:18">
      <c r="H74" s="52">
        <v>39021</v>
      </c>
      <c r="I74" s="71">
        <v>1.4</v>
      </c>
      <c r="J74" s="71">
        <v>2.2000000000000002</v>
      </c>
      <c r="K74" s="71">
        <v>3.7</v>
      </c>
      <c r="L74" s="71">
        <v>1.2</v>
      </c>
      <c r="M74" s="71">
        <v>2.6</v>
      </c>
      <c r="N74" s="71">
        <v>2.2999999999999998</v>
      </c>
      <c r="O74" s="71">
        <v>5.2</v>
      </c>
      <c r="P74" s="71">
        <v>2.6</v>
      </c>
      <c r="Q74" s="71">
        <v>-5.7</v>
      </c>
      <c r="R74" s="71">
        <v>7</v>
      </c>
    </row>
    <row r="75" spans="8:18">
      <c r="H75" s="52">
        <v>39051</v>
      </c>
      <c r="I75" s="71">
        <v>1.9</v>
      </c>
      <c r="J75" s="71">
        <v>3.7</v>
      </c>
      <c r="K75" s="71">
        <v>4.7</v>
      </c>
      <c r="L75" s="71">
        <v>6.2</v>
      </c>
      <c r="M75" s="71">
        <v>7.6</v>
      </c>
      <c r="N75" s="71">
        <v>9.3000000000000007</v>
      </c>
      <c r="O75" s="71">
        <v>10.3</v>
      </c>
      <c r="P75" s="71">
        <v>2.7</v>
      </c>
      <c r="Q75" s="71">
        <v>-4.2</v>
      </c>
      <c r="R75" s="71">
        <v>2.2999999999999998</v>
      </c>
    </row>
    <row r="76" spans="8:18">
      <c r="H76" s="52">
        <v>39082</v>
      </c>
      <c r="I76" s="71">
        <v>2.8</v>
      </c>
      <c r="J76" s="71">
        <v>6.3</v>
      </c>
      <c r="K76" s="71">
        <v>6.9</v>
      </c>
      <c r="L76" s="71">
        <v>15</v>
      </c>
      <c r="M76" s="71">
        <v>13.4</v>
      </c>
      <c r="N76" s="71">
        <v>18</v>
      </c>
      <c r="O76" s="71">
        <v>17.8</v>
      </c>
      <c r="P76" s="71">
        <v>2.2999999999999998</v>
      </c>
      <c r="Q76" s="71">
        <v>1</v>
      </c>
      <c r="R76" s="71">
        <v>0.7</v>
      </c>
    </row>
    <row r="77" spans="8:18">
      <c r="H77" s="52">
        <v>39113</v>
      </c>
      <c r="I77" s="71">
        <v>2.2000000000000002</v>
      </c>
      <c r="J77" s="71">
        <v>5</v>
      </c>
      <c r="K77" s="71">
        <v>6.9</v>
      </c>
      <c r="L77" s="71">
        <v>16.7</v>
      </c>
      <c r="M77" s="71">
        <v>13.5</v>
      </c>
      <c r="N77" s="71">
        <v>18.7</v>
      </c>
      <c r="O77" s="71">
        <v>19</v>
      </c>
      <c r="P77" s="71">
        <v>0</v>
      </c>
      <c r="Q77" s="71">
        <v>-11.9</v>
      </c>
      <c r="R77" s="71">
        <v>4.5999999999999996</v>
      </c>
    </row>
    <row r="78" spans="8:18">
      <c r="H78" s="52">
        <v>39141</v>
      </c>
      <c r="I78" s="71">
        <v>2.7</v>
      </c>
      <c r="J78" s="71">
        <v>6</v>
      </c>
      <c r="K78" s="71">
        <v>6.8</v>
      </c>
      <c r="L78" s="71">
        <v>17.399999999999999</v>
      </c>
      <c r="M78" s="71">
        <v>15.4</v>
      </c>
      <c r="N78" s="71">
        <v>20.5</v>
      </c>
      <c r="O78" s="71">
        <v>26.7</v>
      </c>
      <c r="P78" s="71">
        <v>3.4</v>
      </c>
      <c r="Q78" s="71">
        <v>-10.4</v>
      </c>
      <c r="R78" s="71">
        <v>7.8</v>
      </c>
    </row>
    <row r="79" spans="8:18">
      <c r="H79" s="52">
        <v>39172</v>
      </c>
      <c r="I79" s="71">
        <v>3.3</v>
      </c>
      <c r="J79" s="71">
        <v>7.7</v>
      </c>
      <c r="K79" s="71">
        <v>6.4</v>
      </c>
      <c r="L79" s="71">
        <v>17.2</v>
      </c>
      <c r="M79" s="71">
        <v>16.5</v>
      </c>
      <c r="N79" s="71">
        <v>21.9</v>
      </c>
      <c r="O79" s="71">
        <v>27</v>
      </c>
      <c r="P79" s="71">
        <v>5.3</v>
      </c>
      <c r="Q79" s="71">
        <v>2.2999999999999998</v>
      </c>
      <c r="R79" s="71">
        <v>6.1</v>
      </c>
    </row>
    <row r="80" spans="8:18">
      <c r="H80" s="52">
        <v>39202</v>
      </c>
      <c r="I80" s="71">
        <v>3</v>
      </c>
      <c r="J80" s="71">
        <v>7.1</v>
      </c>
      <c r="K80" s="71">
        <v>6.1</v>
      </c>
      <c r="L80" s="71">
        <v>18.600000000000001</v>
      </c>
      <c r="M80" s="71">
        <v>17.600000000000001</v>
      </c>
      <c r="N80" s="71">
        <v>25.4</v>
      </c>
      <c r="O80" s="71">
        <v>27.2</v>
      </c>
      <c r="P80" s="71">
        <v>4.0999999999999996</v>
      </c>
      <c r="Q80" s="71">
        <v>3.1</v>
      </c>
      <c r="R80" s="71">
        <v>-5.4</v>
      </c>
    </row>
    <row r="81" spans="8:18">
      <c r="H81" s="52">
        <v>39233</v>
      </c>
      <c r="I81" s="71">
        <v>3.4</v>
      </c>
      <c r="J81" s="71">
        <v>8.3000000000000007</v>
      </c>
      <c r="K81" s="71">
        <v>5.9</v>
      </c>
      <c r="L81" s="71">
        <v>21.4</v>
      </c>
      <c r="M81" s="71">
        <v>26.5</v>
      </c>
      <c r="N81" s="71">
        <v>42.7</v>
      </c>
      <c r="O81" s="71">
        <v>33.4</v>
      </c>
      <c r="P81" s="71">
        <v>4.0999999999999996</v>
      </c>
      <c r="Q81" s="71">
        <v>-2.2999999999999998</v>
      </c>
      <c r="R81" s="71">
        <v>-11.2</v>
      </c>
    </row>
    <row r="82" spans="8:18">
      <c r="H82" s="52">
        <v>39263</v>
      </c>
      <c r="I82" s="71">
        <v>4.4000000000000004</v>
      </c>
      <c r="J82" s="71">
        <v>11.3</v>
      </c>
      <c r="K82" s="71">
        <v>6.1</v>
      </c>
      <c r="L82" s="71">
        <v>27.6</v>
      </c>
      <c r="M82" s="71">
        <v>35.700000000000003</v>
      </c>
      <c r="N82" s="71">
        <v>59.8</v>
      </c>
      <c r="O82" s="71">
        <v>34.799999999999997</v>
      </c>
      <c r="P82" s="71">
        <v>5.2</v>
      </c>
      <c r="Q82" s="71">
        <v>4.8</v>
      </c>
      <c r="R82" s="71">
        <v>-16.2</v>
      </c>
    </row>
    <row r="83" spans="8:18">
      <c r="H83" s="52">
        <v>39294</v>
      </c>
      <c r="I83" s="71">
        <v>5.6</v>
      </c>
      <c r="J83" s="71">
        <v>15.4</v>
      </c>
      <c r="K83" s="71">
        <v>6</v>
      </c>
      <c r="L83" s="71">
        <v>30.1</v>
      </c>
      <c r="M83" s="71">
        <v>45.2</v>
      </c>
      <c r="N83" s="71">
        <v>77.2</v>
      </c>
      <c r="O83" s="71">
        <v>28.9</v>
      </c>
      <c r="P83" s="71">
        <v>5.4</v>
      </c>
      <c r="Q83" s="71">
        <v>18.7</v>
      </c>
      <c r="R83" s="71">
        <v>-12.2</v>
      </c>
    </row>
    <row r="84" spans="8:18">
      <c r="H84" s="52">
        <v>39325</v>
      </c>
      <c r="I84" s="71">
        <v>6.5</v>
      </c>
      <c r="J84" s="71">
        <v>18.2</v>
      </c>
      <c r="K84" s="71">
        <v>6.4</v>
      </c>
      <c r="L84" s="71">
        <v>34.6</v>
      </c>
      <c r="M84" s="71">
        <v>49</v>
      </c>
      <c r="N84" s="71">
        <v>80.900000000000006</v>
      </c>
      <c r="O84" s="71">
        <v>23.4</v>
      </c>
      <c r="P84" s="71">
        <v>6.2</v>
      </c>
      <c r="Q84" s="71">
        <v>22.5</v>
      </c>
      <c r="R84" s="71">
        <v>-3.3</v>
      </c>
    </row>
    <row r="85" spans="8:18">
      <c r="H85" s="52">
        <v>39355</v>
      </c>
      <c r="I85" s="71">
        <v>6.2</v>
      </c>
      <c r="J85" s="71">
        <v>16.899999999999999</v>
      </c>
      <c r="K85" s="71">
        <v>6.5</v>
      </c>
      <c r="L85" s="71">
        <v>34.5</v>
      </c>
      <c r="M85" s="71">
        <v>43</v>
      </c>
      <c r="N85" s="71">
        <v>65.099999999999994</v>
      </c>
      <c r="O85" s="71">
        <v>18.2</v>
      </c>
      <c r="P85" s="71">
        <v>7.5</v>
      </c>
      <c r="Q85" s="71">
        <v>12</v>
      </c>
      <c r="R85" s="71">
        <v>4.5</v>
      </c>
    </row>
    <row r="86" spans="8:18">
      <c r="H86" s="52">
        <v>39386</v>
      </c>
      <c r="I86" s="71">
        <v>6.5</v>
      </c>
      <c r="J86" s="71">
        <v>17.600000000000001</v>
      </c>
      <c r="K86" s="71">
        <v>6.7</v>
      </c>
      <c r="L86" s="71">
        <v>34</v>
      </c>
      <c r="M86" s="71">
        <v>38.299999999999997</v>
      </c>
      <c r="N86" s="71">
        <v>54.9</v>
      </c>
      <c r="O86" s="71">
        <v>15</v>
      </c>
      <c r="P86" s="71">
        <v>7</v>
      </c>
      <c r="Q86" s="71">
        <v>29.9</v>
      </c>
      <c r="R86" s="71">
        <v>8.5</v>
      </c>
    </row>
    <row r="87" spans="8:18">
      <c r="H87" s="52">
        <v>39416</v>
      </c>
      <c r="I87" s="71">
        <v>6.9</v>
      </c>
      <c r="J87" s="71">
        <v>18.2</v>
      </c>
      <c r="K87" s="71">
        <v>6.6</v>
      </c>
      <c r="L87" s="71">
        <v>35</v>
      </c>
      <c r="M87" s="71">
        <v>38.799999999999997</v>
      </c>
      <c r="N87" s="71">
        <v>56</v>
      </c>
      <c r="O87" s="71">
        <v>11</v>
      </c>
      <c r="P87" s="71">
        <v>6.8</v>
      </c>
      <c r="Q87" s="71">
        <v>28.6</v>
      </c>
      <c r="R87" s="71">
        <v>12.9</v>
      </c>
    </row>
    <row r="88" spans="8:18">
      <c r="H88" s="52">
        <v>39447</v>
      </c>
      <c r="I88" s="71">
        <v>6.5</v>
      </c>
      <c r="J88" s="71">
        <v>16.7</v>
      </c>
      <c r="K88" s="71">
        <v>5.5</v>
      </c>
      <c r="L88" s="71">
        <v>32</v>
      </c>
      <c r="M88" s="71">
        <v>38.799999999999997</v>
      </c>
      <c r="N88" s="71">
        <v>56</v>
      </c>
      <c r="O88" s="71">
        <v>5.4</v>
      </c>
      <c r="P88" s="71">
        <v>6.1</v>
      </c>
      <c r="Q88" s="71">
        <v>9.5</v>
      </c>
      <c r="R88" s="71">
        <v>13.8</v>
      </c>
    </row>
    <row r="89" spans="8:18">
      <c r="H89" s="52">
        <v>39478</v>
      </c>
      <c r="I89" s="71">
        <v>7.1</v>
      </c>
      <c r="J89" s="71">
        <v>18.2</v>
      </c>
      <c r="K89" s="71">
        <v>5.7</v>
      </c>
      <c r="L89" s="71">
        <v>37.1</v>
      </c>
      <c r="M89" s="71">
        <v>41.2</v>
      </c>
      <c r="N89" s="71">
        <v>58.8</v>
      </c>
      <c r="O89" s="71">
        <v>6</v>
      </c>
      <c r="P89" s="71">
        <v>8.6999999999999993</v>
      </c>
      <c r="Q89" s="71">
        <v>13.7</v>
      </c>
      <c r="R89" s="71">
        <v>10.3</v>
      </c>
    </row>
    <row r="90" spans="8:18">
      <c r="H90" s="52">
        <v>39507</v>
      </c>
      <c r="I90" s="71">
        <v>8.6999999999999993</v>
      </c>
      <c r="J90" s="71">
        <v>23.3</v>
      </c>
      <c r="K90" s="71">
        <v>6</v>
      </c>
      <c r="L90" s="71">
        <v>41</v>
      </c>
      <c r="M90" s="71">
        <v>45.3</v>
      </c>
      <c r="N90" s="71">
        <v>63.4</v>
      </c>
      <c r="O90" s="71">
        <v>7.4</v>
      </c>
      <c r="P90" s="71">
        <v>13.8</v>
      </c>
      <c r="Q90" s="71">
        <v>46</v>
      </c>
      <c r="R90" s="71">
        <v>8.6999999999999993</v>
      </c>
    </row>
    <row r="91" spans="8:18">
      <c r="H91" s="52">
        <v>39538</v>
      </c>
      <c r="I91" s="71">
        <v>8.3000000000000007</v>
      </c>
      <c r="J91" s="71">
        <v>21.4</v>
      </c>
      <c r="K91" s="71">
        <v>6.8</v>
      </c>
      <c r="L91" s="71">
        <v>50.7</v>
      </c>
      <c r="M91" s="71">
        <v>45.8</v>
      </c>
      <c r="N91" s="71">
        <v>66.7</v>
      </c>
      <c r="O91" s="71">
        <v>4.9000000000000004</v>
      </c>
      <c r="P91" s="71">
        <v>11</v>
      </c>
      <c r="Q91" s="71">
        <v>22.7</v>
      </c>
      <c r="R91" s="71">
        <v>4.3</v>
      </c>
    </row>
    <row r="92" spans="8:18">
      <c r="H92" s="52">
        <v>39568</v>
      </c>
      <c r="I92" s="71">
        <v>8.5</v>
      </c>
      <c r="J92" s="71">
        <v>22.1</v>
      </c>
      <c r="K92" s="71">
        <v>7.4</v>
      </c>
      <c r="L92" s="71">
        <v>46.6</v>
      </c>
      <c r="M92" s="71">
        <v>47.9</v>
      </c>
      <c r="N92" s="71">
        <v>68.3</v>
      </c>
      <c r="O92" s="71">
        <v>5.0999999999999996</v>
      </c>
      <c r="P92" s="71">
        <v>16.100000000000001</v>
      </c>
      <c r="Q92" s="71">
        <v>13.6</v>
      </c>
      <c r="R92" s="71">
        <v>12.1</v>
      </c>
    </row>
    <row r="93" spans="8:18">
      <c r="H93" s="52">
        <v>39599</v>
      </c>
      <c r="I93" s="71">
        <v>7.7</v>
      </c>
      <c r="J93" s="71">
        <v>19.899999999999999</v>
      </c>
      <c r="K93" s="71">
        <v>8.6</v>
      </c>
      <c r="L93" s="71">
        <v>41.4</v>
      </c>
      <c r="M93" s="71">
        <v>37.799999999999997</v>
      </c>
      <c r="N93" s="71">
        <v>48</v>
      </c>
      <c r="O93" s="71">
        <v>3.3</v>
      </c>
      <c r="P93" s="71">
        <v>18.3</v>
      </c>
      <c r="Q93" s="71">
        <v>10.3</v>
      </c>
      <c r="R93" s="71">
        <v>10</v>
      </c>
    </row>
    <row r="94" spans="8:18">
      <c r="H94" s="52">
        <v>39629</v>
      </c>
      <c r="I94" s="71">
        <v>7.1</v>
      </c>
      <c r="J94" s="71">
        <v>17.3</v>
      </c>
      <c r="K94" s="71">
        <v>8.6999999999999993</v>
      </c>
      <c r="L94" s="71">
        <v>34</v>
      </c>
      <c r="M94" s="71">
        <v>27.3</v>
      </c>
      <c r="N94" s="71">
        <v>30.4</v>
      </c>
      <c r="O94" s="71">
        <v>2.9</v>
      </c>
      <c r="P94" s="71">
        <v>18.3</v>
      </c>
      <c r="Q94" s="71">
        <v>8.3000000000000007</v>
      </c>
      <c r="R94" s="71">
        <v>14.2</v>
      </c>
    </row>
    <row r="95" spans="8:18">
      <c r="H95" s="52">
        <v>39660</v>
      </c>
      <c r="I95" s="71">
        <v>6.3</v>
      </c>
      <c r="J95" s="71">
        <v>14.4</v>
      </c>
      <c r="K95" s="71">
        <v>8.6</v>
      </c>
      <c r="L95" s="71">
        <v>30.8</v>
      </c>
      <c r="M95" s="71">
        <v>16</v>
      </c>
      <c r="N95" s="71">
        <v>12.1</v>
      </c>
      <c r="O95" s="71">
        <v>6</v>
      </c>
      <c r="P95" s="71">
        <v>18.3</v>
      </c>
      <c r="Q95" s="71">
        <v>8.4</v>
      </c>
      <c r="R95" s="71">
        <v>17.399999999999999</v>
      </c>
    </row>
    <row r="96" spans="8:18">
      <c r="H96" s="52">
        <v>39691</v>
      </c>
      <c r="I96" s="71">
        <v>4.9000000000000004</v>
      </c>
      <c r="J96" s="71">
        <v>10.3</v>
      </c>
      <c r="K96" s="71">
        <v>8</v>
      </c>
      <c r="L96" s="71">
        <v>22.7</v>
      </c>
      <c r="M96" s="71">
        <v>8</v>
      </c>
      <c r="N96" s="71">
        <v>1</v>
      </c>
      <c r="O96" s="71">
        <v>2.7</v>
      </c>
      <c r="P96" s="71">
        <v>16.399999999999999</v>
      </c>
      <c r="Q96" s="71">
        <v>-0.5</v>
      </c>
      <c r="R96" s="71">
        <v>13</v>
      </c>
    </row>
    <row r="97" spans="8:18">
      <c r="H97" s="52">
        <v>39721</v>
      </c>
      <c r="I97" s="71">
        <v>4.5999999999999996</v>
      </c>
      <c r="J97" s="71">
        <v>9.6999999999999993</v>
      </c>
      <c r="K97" s="71">
        <v>7.6</v>
      </c>
      <c r="L97" s="71">
        <v>16.2</v>
      </c>
      <c r="M97" s="71">
        <v>8.5</v>
      </c>
      <c r="N97" s="71">
        <v>2.6</v>
      </c>
      <c r="O97" s="71">
        <v>5.0999999999999996</v>
      </c>
      <c r="P97" s="71">
        <v>14.7</v>
      </c>
      <c r="Q97" s="71">
        <v>0.1</v>
      </c>
      <c r="R97" s="71">
        <v>8.9</v>
      </c>
    </row>
    <row r="98" spans="8:18">
      <c r="H98" s="52">
        <v>39752</v>
      </c>
      <c r="I98" s="71">
        <v>4</v>
      </c>
      <c r="J98" s="71">
        <v>8.5</v>
      </c>
      <c r="K98" s="71">
        <v>6.9</v>
      </c>
      <c r="L98" s="71">
        <v>10.9</v>
      </c>
      <c r="M98" s="71">
        <v>6.7</v>
      </c>
      <c r="N98" s="71">
        <v>-1.2</v>
      </c>
      <c r="O98" s="71">
        <v>4</v>
      </c>
      <c r="P98" s="71">
        <v>12.7</v>
      </c>
      <c r="Q98" s="71">
        <v>0.2</v>
      </c>
      <c r="R98" s="71">
        <v>5.5</v>
      </c>
    </row>
    <row r="99" spans="8:18">
      <c r="H99" s="52">
        <v>39782</v>
      </c>
      <c r="I99" s="71">
        <v>2.4</v>
      </c>
      <c r="J99" s="71">
        <v>5.9</v>
      </c>
      <c r="K99" s="71">
        <v>5.8</v>
      </c>
      <c r="L99" s="71">
        <v>-0.1</v>
      </c>
      <c r="M99" s="71">
        <v>2</v>
      </c>
      <c r="N99" s="71">
        <v>-9.3000000000000007</v>
      </c>
      <c r="O99" s="71">
        <v>2.9</v>
      </c>
      <c r="P99" s="71">
        <v>11.2</v>
      </c>
      <c r="Q99" s="71">
        <v>-2.1</v>
      </c>
      <c r="R99" s="71">
        <v>4.2</v>
      </c>
    </row>
    <row r="100" spans="8:18">
      <c r="H100" s="52">
        <v>39813</v>
      </c>
      <c r="I100" s="71">
        <v>1.2</v>
      </c>
      <c r="J100" s="71">
        <v>4.2</v>
      </c>
      <c r="K100" s="71">
        <v>4.3</v>
      </c>
      <c r="L100" s="71">
        <v>-8</v>
      </c>
      <c r="M100" s="71">
        <v>-1</v>
      </c>
      <c r="N100" s="71">
        <v>-12.2</v>
      </c>
      <c r="O100" s="71">
        <v>2</v>
      </c>
      <c r="P100" s="71">
        <v>10.4</v>
      </c>
      <c r="Q100" s="71">
        <v>5.5</v>
      </c>
      <c r="R100" s="71">
        <v>1.5</v>
      </c>
    </row>
    <row r="101" spans="8:18">
      <c r="H101" s="52">
        <v>39844</v>
      </c>
      <c r="I101" s="71">
        <v>1</v>
      </c>
      <c r="J101" s="71">
        <v>4.2</v>
      </c>
      <c r="K101" s="71">
        <v>3.9</v>
      </c>
      <c r="L101" s="71">
        <v>-13.9</v>
      </c>
      <c r="M101" s="71">
        <v>-2.8</v>
      </c>
      <c r="N101" s="71">
        <v>-13.3</v>
      </c>
      <c r="O101" s="71">
        <v>1.4</v>
      </c>
      <c r="P101" s="71">
        <v>11.6</v>
      </c>
      <c r="Q101" s="71">
        <v>19.600000000000001</v>
      </c>
      <c r="R101" s="71">
        <v>-0.4</v>
      </c>
    </row>
    <row r="102" spans="8:18">
      <c r="H102" s="52">
        <v>39872</v>
      </c>
      <c r="I102" s="71">
        <v>-1.6</v>
      </c>
      <c r="J102" s="71">
        <v>-1.9</v>
      </c>
      <c r="K102" s="71">
        <v>4.4000000000000004</v>
      </c>
      <c r="L102" s="71">
        <v>-17.2</v>
      </c>
      <c r="M102" s="71">
        <v>-8.8000000000000007</v>
      </c>
      <c r="N102" s="71">
        <v>-18.899999999999999</v>
      </c>
      <c r="O102" s="71">
        <v>-2.4</v>
      </c>
      <c r="P102" s="71">
        <v>3.3</v>
      </c>
      <c r="Q102" s="71">
        <v>-9.3000000000000007</v>
      </c>
      <c r="R102" s="71">
        <v>-5.0999999999999996</v>
      </c>
    </row>
    <row r="103" spans="8:18">
      <c r="H103" s="52">
        <v>39903</v>
      </c>
      <c r="I103" s="71">
        <v>-1.2</v>
      </c>
      <c r="J103" s="71">
        <v>-0.7</v>
      </c>
      <c r="K103" s="71">
        <v>5.5</v>
      </c>
      <c r="L103" s="71">
        <v>-23.7</v>
      </c>
      <c r="M103" s="71">
        <v>-10.3</v>
      </c>
      <c r="N103" s="71">
        <v>-23</v>
      </c>
      <c r="O103" s="71">
        <v>2.1</v>
      </c>
      <c r="P103" s="71">
        <v>6.4</v>
      </c>
      <c r="Q103" s="71">
        <v>5.9</v>
      </c>
      <c r="R103" s="71">
        <v>-1.2</v>
      </c>
    </row>
    <row r="104" spans="8:18">
      <c r="H104" s="52">
        <v>39933</v>
      </c>
      <c r="I104" s="71">
        <v>-1.5</v>
      </c>
      <c r="J104" s="71">
        <v>-1.3</v>
      </c>
      <c r="K104" s="71">
        <v>5.5</v>
      </c>
      <c r="L104" s="71">
        <v>-24.3</v>
      </c>
      <c r="M104" s="71">
        <v>-13.5</v>
      </c>
      <c r="N104" s="71">
        <v>-28.6</v>
      </c>
      <c r="O104" s="71">
        <v>5.0999999999999996</v>
      </c>
      <c r="P104" s="71">
        <v>3.4</v>
      </c>
      <c r="Q104" s="71">
        <v>10.9</v>
      </c>
      <c r="R104" s="71">
        <v>0.4</v>
      </c>
    </row>
    <row r="105" spans="8:18">
      <c r="H105" s="52">
        <v>39964</v>
      </c>
      <c r="I105" s="71">
        <v>-1.4</v>
      </c>
      <c r="J105" s="71">
        <v>-0.6</v>
      </c>
      <c r="K105" s="71">
        <v>5</v>
      </c>
      <c r="L105" s="71">
        <v>-23.1</v>
      </c>
      <c r="M105" s="71">
        <v>-15.5</v>
      </c>
      <c r="N105" s="71">
        <v>-32</v>
      </c>
      <c r="O105" s="71">
        <v>3.2</v>
      </c>
      <c r="P105" s="71">
        <v>0.9</v>
      </c>
      <c r="Q105" s="71">
        <v>22.2</v>
      </c>
      <c r="R105" s="71">
        <v>13.6</v>
      </c>
    </row>
    <row r="106" spans="8:18">
      <c r="H106" s="52">
        <v>39994</v>
      </c>
      <c r="I106" s="71">
        <v>-1.7</v>
      </c>
      <c r="J106" s="71">
        <v>-1.1000000000000001</v>
      </c>
      <c r="K106" s="71">
        <v>5.0999999999999996</v>
      </c>
      <c r="L106" s="71">
        <v>-21.5</v>
      </c>
      <c r="M106" s="71">
        <v>-15.4</v>
      </c>
      <c r="N106" s="71">
        <v>-31.8</v>
      </c>
      <c r="O106" s="71">
        <v>0.4</v>
      </c>
      <c r="P106" s="71">
        <v>-0.8</v>
      </c>
      <c r="Q106" s="71">
        <v>17.600000000000001</v>
      </c>
      <c r="R106" s="71">
        <v>19.899999999999999</v>
      </c>
    </row>
    <row r="107" spans="8:18">
      <c r="H107" s="52">
        <v>40025</v>
      </c>
      <c r="I107" s="71">
        <v>-1.8</v>
      </c>
      <c r="J107" s="71">
        <v>-1.2</v>
      </c>
      <c r="K107" s="71">
        <v>5.0999999999999996</v>
      </c>
      <c r="L107" s="71">
        <v>-21.6</v>
      </c>
      <c r="M107" s="71">
        <v>-13.2</v>
      </c>
      <c r="N107" s="71">
        <v>-27.5</v>
      </c>
      <c r="O107" s="71">
        <v>-1.2</v>
      </c>
      <c r="P107" s="71">
        <v>-1.8</v>
      </c>
      <c r="Q107" s="71">
        <v>10.1</v>
      </c>
      <c r="R107" s="71">
        <v>24.1</v>
      </c>
    </row>
    <row r="108" spans="8:18">
      <c r="H108" s="52">
        <v>40056</v>
      </c>
      <c r="I108" s="71">
        <v>-1.2</v>
      </c>
      <c r="J108" s="71">
        <v>0.5</v>
      </c>
      <c r="K108" s="71">
        <v>5.2</v>
      </c>
      <c r="L108" s="71">
        <v>-20.6</v>
      </c>
      <c r="M108" s="71">
        <v>-9.5</v>
      </c>
      <c r="N108" s="71">
        <v>-20.2</v>
      </c>
      <c r="O108" s="71">
        <v>0.9</v>
      </c>
      <c r="P108" s="71">
        <v>-1.4</v>
      </c>
      <c r="Q108" s="71">
        <v>21.8</v>
      </c>
      <c r="R108" s="71">
        <v>22.1</v>
      </c>
    </row>
    <row r="109" spans="8:18">
      <c r="H109" s="52">
        <v>40086</v>
      </c>
      <c r="I109" s="71">
        <v>-0.8</v>
      </c>
      <c r="J109" s="71">
        <v>1.5</v>
      </c>
      <c r="K109" s="71">
        <v>5.5</v>
      </c>
      <c r="L109" s="71">
        <v>-18.399999999999999</v>
      </c>
      <c r="M109" s="71">
        <v>-6.7</v>
      </c>
      <c r="N109" s="71">
        <v>-14.7</v>
      </c>
      <c r="O109" s="71">
        <v>0.2</v>
      </c>
      <c r="P109" s="71">
        <v>-1.2</v>
      </c>
      <c r="Q109" s="71">
        <v>25.8</v>
      </c>
      <c r="R109" s="71">
        <v>17.2</v>
      </c>
    </row>
    <row r="110" spans="8:18">
      <c r="H110" s="52">
        <v>40117</v>
      </c>
      <c r="I110" s="71">
        <v>-0.5</v>
      </c>
      <c r="J110" s="71">
        <v>1.6</v>
      </c>
      <c r="K110" s="71">
        <v>6.2</v>
      </c>
      <c r="L110" s="71">
        <v>-15.5</v>
      </c>
      <c r="M110" s="71">
        <v>-3.9</v>
      </c>
      <c r="N110" s="71">
        <v>-8.9</v>
      </c>
      <c r="O110" s="71">
        <v>1.2</v>
      </c>
      <c r="P110" s="71">
        <v>1.4</v>
      </c>
      <c r="Q110" s="71">
        <v>14.8</v>
      </c>
      <c r="R110" s="71">
        <v>12.3</v>
      </c>
    </row>
    <row r="111" spans="8:18">
      <c r="H111" s="52">
        <v>40147</v>
      </c>
      <c r="I111" s="71">
        <v>0.6</v>
      </c>
      <c r="J111" s="71">
        <v>3.2</v>
      </c>
      <c r="K111" s="71">
        <v>7</v>
      </c>
      <c r="L111" s="71">
        <v>-10.5</v>
      </c>
      <c r="M111" s="71">
        <v>-1.7</v>
      </c>
      <c r="N111" s="71">
        <v>-4.7</v>
      </c>
      <c r="O111" s="71">
        <v>2.9</v>
      </c>
      <c r="P111" s="71">
        <v>3.6</v>
      </c>
      <c r="Q111" s="71">
        <v>23.9</v>
      </c>
      <c r="R111" s="71">
        <v>6.1</v>
      </c>
    </row>
    <row r="112" spans="8:18">
      <c r="H112" s="52">
        <v>40178</v>
      </c>
      <c r="I112" s="71">
        <v>1.9</v>
      </c>
      <c r="J112" s="71">
        <v>5.3</v>
      </c>
      <c r="K112" s="71">
        <v>8.6</v>
      </c>
      <c r="L112" s="71">
        <v>-4.5</v>
      </c>
      <c r="M112" s="71">
        <v>-1.7</v>
      </c>
      <c r="N112" s="71">
        <v>-5.6</v>
      </c>
      <c r="O112" s="71">
        <v>5.5</v>
      </c>
      <c r="P112" s="71">
        <v>5.7</v>
      </c>
      <c r="Q112" s="71">
        <v>36.200000000000003</v>
      </c>
      <c r="R112" s="71">
        <v>6.8</v>
      </c>
    </row>
    <row r="113" spans="8:18">
      <c r="H113" s="52">
        <v>40209</v>
      </c>
      <c r="I113" s="71">
        <v>1.5</v>
      </c>
      <c r="J113" s="71">
        <v>3.7</v>
      </c>
      <c r="K113" s="71">
        <v>9.8000000000000007</v>
      </c>
      <c r="L113" s="71">
        <v>-1.9</v>
      </c>
      <c r="M113" s="71">
        <v>-3.5</v>
      </c>
      <c r="N113" s="71">
        <v>-8.6</v>
      </c>
      <c r="O113" s="71">
        <v>6.2</v>
      </c>
      <c r="P113" s="71">
        <v>3.9</v>
      </c>
      <c r="Q113" s="71">
        <v>17.100000000000001</v>
      </c>
      <c r="R113" s="71">
        <v>9.8000000000000007</v>
      </c>
    </row>
    <row r="114" spans="8:18">
      <c r="H114" s="52">
        <v>40237</v>
      </c>
      <c r="I114" s="71">
        <v>2.7</v>
      </c>
      <c r="J114" s="71">
        <v>6.2</v>
      </c>
      <c r="K114" s="71">
        <v>9.6</v>
      </c>
      <c r="L114" s="71">
        <v>-1.2</v>
      </c>
      <c r="M114" s="71">
        <v>-1.6</v>
      </c>
      <c r="N114" s="71">
        <v>-7</v>
      </c>
      <c r="O114" s="71">
        <v>8.6999999999999993</v>
      </c>
      <c r="P114" s="71">
        <v>8.8000000000000007</v>
      </c>
      <c r="Q114" s="71">
        <v>25.5</v>
      </c>
      <c r="R114" s="71">
        <v>19</v>
      </c>
    </row>
    <row r="115" spans="8:18">
      <c r="H115" s="52">
        <v>40268</v>
      </c>
      <c r="I115" s="71">
        <v>2.4</v>
      </c>
      <c r="J115" s="71">
        <v>5.2</v>
      </c>
      <c r="K115" s="71">
        <v>9.1999999999999993</v>
      </c>
      <c r="L115" s="71">
        <v>0</v>
      </c>
      <c r="M115" s="71">
        <v>-2.2000000000000002</v>
      </c>
      <c r="N115" s="71">
        <v>-7.7</v>
      </c>
      <c r="O115" s="71">
        <v>5.7</v>
      </c>
      <c r="P115" s="71">
        <v>6.3</v>
      </c>
      <c r="Q115" s="71">
        <v>18.5</v>
      </c>
      <c r="R115" s="71">
        <v>18.8</v>
      </c>
    </row>
    <row r="116" spans="8:18">
      <c r="H116" s="52">
        <v>40298</v>
      </c>
      <c r="I116" s="71">
        <v>2.8</v>
      </c>
      <c r="J116" s="71">
        <v>5.9</v>
      </c>
      <c r="K116" s="71">
        <v>10.7</v>
      </c>
      <c r="L116" s="71">
        <v>2.2999999999999998</v>
      </c>
      <c r="M116" s="71">
        <v>-1.8</v>
      </c>
      <c r="N116" s="71">
        <v>-5.6</v>
      </c>
      <c r="O116" s="71">
        <v>1.8</v>
      </c>
      <c r="P116" s="71">
        <v>5.5</v>
      </c>
      <c r="Q116" s="71">
        <v>24.9</v>
      </c>
      <c r="R116" s="71">
        <v>16.399999999999999</v>
      </c>
    </row>
    <row r="117" spans="8:18">
      <c r="H117" s="52">
        <v>40329</v>
      </c>
      <c r="I117" s="71">
        <v>3.1</v>
      </c>
      <c r="J117" s="71">
        <v>6.1</v>
      </c>
      <c r="K117" s="71">
        <v>11.5</v>
      </c>
      <c r="L117" s="71">
        <v>2.4</v>
      </c>
      <c r="M117" s="71">
        <v>0.8</v>
      </c>
      <c r="N117" s="71">
        <v>0.8</v>
      </c>
      <c r="O117" s="71">
        <v>0.2</v>
      </c>
      <c r="P117" s="71">
        <v>5.6</v>
      </c>
      <c r="Q117" s="71">
        <v>21.3</v>
      </c>
      <c r="R117" s="71">
        <v>11.8</v>
      </c>
    </row>
    <row r="118" spans="8:18">
      <c r="H118" s="52">
        <v>40359</v>
      </c>
      <c r="I118" s="71">
        <v>2.9</v>
      </c>
      <c r="J118" s="71">
        <v>5.7</v>
      </c>
      <c r="K118" s="71">
        <v>11.7</v>
      </c>
      <c r="L118" s="71">
        <v>0.7</v>
      </c>
      <c r="M118" s="71">
        <v>1.8</v>
      </c>
      <c r="N118" s="71">
        <v>2.2999999999999998</v>
      </c>
      <c r="O118" s="71">
        <v>2.2000000000000002</v>
      </c>
      <c r="P118" s="71">
        <v>6.5</v>
      </c>
      <c r="Q118" s="71">
        <v>14.6</v>
      </c>
      <c r="R118" s="71">
        <v>9.1999999999999993</v>
      </c>
    </row>
    <row r="119" spans="8:18">
      <c r="H119" s="52">
        <v>40390</v>
      </c>
      <c r="I119" s="71">
        <v>3.3</v>
      </c>
      <c r="J119" s="71">
        <v>6.8</v>
      </c>
      <c r="K119" s="71">
        <v>11.8</v>
      </c>
      <c r="L119" s="71">
        <v>1.1000000000000001</v>
      </c>
      <c r="M119" s="71">
        <v>4.0999999999999996</v>
      </c>
      <c r="N119" s="71">
        <v>5.7</v>
      </c>
      <c r="O119" s="71">
        <v>7.5</v>
      </c>
      <c r="P119" s="71">
        <v>7.6</v>
      </c>
      <c r="Q119" s="71">
        <v>22.3</v>
      </c>
      <c r="R119" s="71">
        <v>4.5</v>
      </c>
    </row>
    <row r="120" spans="8:18">
      <c r="H120" s="52">
        <v>40421</v>
      </c>
      <c r="I120" s="71">
        <v>3.5</v>
      </c>
      <c r="J120" s="71">
        <v>7.5</v>
      </c>
      <c r="K120" s="71">
        <v>12</v>
      </c>
      <c r="L120" s="71">
        <v>2.8</v>
      </c>
      <c r="M120" s="71">
        <v>5.4</v>
      </c>
      <c r="N120" s="71">
        <v>6.6</v>
      </c>
      <c r="O120" s="71">
        <v>9.6</v>
      </c>
      <c r="P120" s="71">
        <v>8.5</v>
      </c>
      <c r="Q120" s="71">
        <v>19.2</v>
      </c>
      <c r="R120" s="71">
        <v>8.1</v>
      </c>
    </row>
    <row r="121" spans="8:18">
      <c r="H121" s="52">
        <v>40451</v>
      </c>
      <c r="I121" s="71">
        <v>3.6</v>
      </c>
      <c r="J121" s="71">
        <v>8</v>
      </c>
      <c r="K121" s="71">
        <v>12.1</v>
      </c>
      <c r="L121" s="71">
        <v>5</v>
      </c>
      <c r="M121" s="71">
        <v>5.4</v>
      </c>
      <c r="N121" s="71">
        <v>5.4</v>
      </c>
      <c r="O121" s="71">
        <v>9.9</v>
      </c>
      <c r="P121" s="71">
        <v>10.9</v>
      </c>
      <c r="Q121" s="71">
        <v>18</v>
      </c>
      <c r="R121" s="71">
        <v>13.2</v>
      </c>
    </row>
    <row r="122" spans="8:18">
      <c r="H122" s="52">
        <v>40482</v>
      </c>
      <c r="I122" s="71">
        <v>4.4000000000000004</v>
      </c>
      <c r="J122" s="71">
        <v>10.1</v>
      </c>
      <c r="K122" s="71">
        <v>12.3</v>
      </c>
      <c r="L122" s="71">
        <v>8</v>
      </c>
      <c r="M122" s="71">
        <v>6.8</v>
      </c>
      <c r="N122" s="71">
        <v>7.6</v>
      </c>
      <c r="O122" s="71">
        <v>10.5</v>
      </c>
      <c r="P122" s="71">
        <v>11.1</v>
      </c>
      <c r="Q122" s="71">
        <v>31</v>
      </c>
      <c r="R122" s="71">
        <v>17.7</v>
      </c>
    </row>
    <row r="123" spans="8:18">
      <c r="H123" s="52">
        <v>40512</v>
      </c>
      <c r="I123" s="71">
        <v>5.0999999999999996</v>
      </c>
      <c r="J123" s="71">
        <v>11.7</v>
      </c>
      <c r="K123" s="71">
        <v>14.7</v>
      </c>
      <c r="L123" s="71">
        <v>14.3</v>
      </c>
      <c r="M123" s="71">
        <v>9.9</v>
      </c>
      <c r="N123" s="71">
        <v>12.9</v>
      </c>
      <c r="O123" s="71">
        <v>17.600000000000001</v>
      </c>
      <c r="P123" s="71">
        <v>11.9</v>
      </c>
      <c r="Q123" s="71">
        <v>21.3</v>
      </c>
      <c r="R123" s="71">
        <v>28.1</v>
      </c>
    </row>
    <row r="124" spans="8:18">
      <c r="H124" s="52">
        <v>40543</v>
      </c>
      <c r="I124" s="71">
        <v>4.5999999999999996</v>
      </c>
      <c r="J124" s="71">
        <v>9.6</v>
      </c>
      <c r="K124" s="71">
        <v>15.6</v>
      </c>
      <c r="L124" s="71">
        <v>12.4</v>
      </c>
      <c r="M124" s="71">
        <v>10.199999999999999</v>
      </c>
      <c r="N124" s="71">
        <v>12.1</v>
      </c>
      <c r="O124" s="71">
        <v>19</v>
      </c>
      <c r="P124" s="71">
        <v>10.9</v>
      </c>
      <c r="Q124" s="71">
        <v>-5.7</v>
      </c>
      <c r="R124" s="71">
        <v>34.4</v>
      </c>
    </row>
    <row r="125" spans="8:18">
      <c r="H125" s="52">
        <v>40574</v>
      </c>
      <c r="I125" s="71">
        <v>4.9000000000000004</v>
      </c>
      <c r="J125" s="71">
        <v>10.3</v>
      </c>
      <c r="K125" s="71">
        <v>15.1</v>
      </c>
      <c r="L125" s="71">
        <v>11.8</v>
      </c>
      <c r="M125" s="71">
        <v>10.9</v>
      </c>
      <c r="N125" s="71">
        <v>12.4</v>
      </c>
      <c r="O125" s="71">
        <v>19</v>
      </c>
      <c r="P125" s="71">
        <v>11.1</v>
      </c>
      <c r="Q125" s="71">
        <v>2</v>
      </c>
      <c r="R125" s="71">
        <v>34.799999999999997</v>
      </c>
    </row>
    <row r="126" spans="8:18">
      <c r="H126" s="52">
        <v>40602</v>
      </c>
      <c r="I126" s="71">
        <v>4.944</v>
      </c>
      <c r="J126" s="71">
        <v>11</v>
      </c>
      <c r="K126" s="71">
        <v>14.8</v>
      </c>
      <c r="L126" s="71">
        <v>12.4</v>
      </c>
      <c r="M126" s="71">
        <v>13.3</v>
      </c>
      <c r="N126" s="71">
        <v>18.100000000000001</v>
      </c>
      <c r="O126" s="71">
        <v>18.399999999999999</v>
      </c>
      <c r="P126" s="71">
        <v>9.1</v>
      </c>
      <c r="Q126" s="71">
        <v>6</v>
      </c>
      <c r="R126" s="71">
        <v>31.1</v>
      </c>
    </row>
    <row r="127" spans="8:18">
      <c r="H127" s="52">
        <v>40633</v>
      </c>
      <c r="I127" s="71">
        <v>5.383</v>
      </c>
      <c r="J127" s="71">
        <v>11.7</v>
      </c>
      <c r="K127" s="71">
        <v>15</v>
      </c>
      <c r="L127" s="71">
        <v>13.3</v>
      </c>
      <c r="M127" s="71">
        <v>17.3</v>
      </c>
      <c r="N127" s="71">
        <v>27.2</v>
      </c>
      <c r="O127" s="71">
        <v>13.5</v>
      </c>
      <c r="P127" s="71">
        <v>10.199999999999999</v>
      </c>
      <c r="Q127" s="71">
        <v>4.3</v>
      </c>
      <c r="R127" s="71">
        <v>29.9</v>
      </c>
    </row>
    <row r="128" spans="8:18">
      <c r="H128" s="52">
        <v>40663</v>
      </c>
      <c r="I128" s="71">
        <v>5.3440000000000003</v>
      </c>
      <c r="J128" s="71">
        <v>11.5</v>
      </c>
      <c r="K128" s="71">
        <v>13.9</v>
      </c>
      <c r="L128" s="71">
        <v>14</v>
      </c>
      <c r="M128" s="71">
        <v>21.4</v>
      </c>
      <c r="N128" s="71">
        <v>35.200000000000003</v>
      </c>
      <c r="O128" s="71">
        <v>13.8</v>
      </c>
      <c r="P128" s="71">
        <v>11.6</v>
      </c>
      <c r="Q128" s="71">
        <v>-7.4</v>
      </c>
      <c r="R128" s="71">
        <v>30.3</v>
      </c>
    </row>
    <row r="129" spans="8:18">
      <c r="H129" s="52">
        <v>40694</v>
      </c>
      <c r="I129" s="71">
        <v>5.5149999999999997</v>
      </c>
      <c r="J129" s="71">
        <v>11.7</v>
      </c>
      <c r="K129" s="71">
        <v>12.9</v>
      </c>
      <c r="L129" s="71">
        <v>14.1</v>
      </c>
      <c r="M129" s="71">
        <v>24.3</v>
      </c>
      <c r="N129" s="71">
        <v>40.4</v>
      </c>
      <c r="O129" s="71">
        <v>18.899999999999999</v>
      </c>
      <c r="P129" s="71">
        <v>12.5</v>
      </c>
      <c r="Q129" s="71">
        <v>-7.1</v>
      </c>
      <c r="R129" s="71">
        <v>20.7</v>
      </c>
    </row>
    <row r="130" spans="8:18">
      <c r="H130" s="52">
        <v>40724</v>
      </c>
      <c r="I130" s="71">
        <v>6.3550000000000004</v>
      </c>
      <c r="J130" s="71">
        <v>14.4</v>
      </c>
      <c r="K130" s="71">
        <v>12.4</v>
      </c>
      <c r="L130" s="71">
        <v>14.9</v>
      </c>
      <c r="M130" s="71">
        <v>32.299999999999997</v>
      </c>
      <c r="N130" s="71">
        <v>57.1</v>
      </c>
      <c r="O130" s="71">
        <v>22.1</v>
      </c>
      <c r="P130" s="71">
        <v>13.9</v>
      </c>
      <c r="Q130" s="71">
        <v>7.3</v>
      </c>
      <c r="R130" s="71">
        <v>9.8000000000000007</v>
      </c>
    </row>
    <row r="131" spans="8:18">
      <c r="H131" s="52">
        <v>40755</v>
      </c>
      <c r="I131" s="71">
        <v>6.4509999999999996</v>
      </c>
      <c r="J131" s="71">
        <v>14.8</v>
      </c>
      <c r="K131" s="71">
        <v>12.4</v>
      </c>
      <c r="L131" s="71">
        <v>15.2</v>
      </c>
      <c r="M131" s="71">
        <v>33.6</v>
      </c>
      <c r="N131" s="71">
        <v>56.7</v>
      </c>
      <c r="O131" s="71">
        <v>19.7</v>
      </c>
      <c r="P131" s="71">
        <v>15</v>
      </c>
      <c r="Q131" s="71">
        <v>7.6</v>
      </c>
      <c r="R131" s="71">
        <v>4.9000000000000004</v>
      </c>
    </row>
    <row r="132" spans="8:18">
      <c r="H132" s="52">
        <v>40786</v>
      </c>
      <c r="I132" s="71">
        <v>6.1509999999999998</v>
      </c>
      <c r="J132" s="71">
        <v>13.4</v>
      </c>
      <c r="K132" s="71">
        <v>12.2</v>
      </c>
      <c r="L132" s="71">
        <v>17.100000000000001</v>
      </c>
      <c r="M132" s="71">
        <v>29.3</v>
      </c>
      <c r="N132" s="71">
        <v>45.5</v>
      </c>
      <c r="O132" s="71">
        <v>16.3</v>
      </c>
      <c r="P132" s="71">
        <v>14.7</v>
      </c>
      <c r="Q132" s="71">
        <v>0.1</v>
      </c>
      <c r="R132" s="71">
        <v>4</v>
      </c>
    </row>
    <row r="133" spans="8:18">
      <c r="H133" s="52">
        <v>40816</v>
      </c>
      <c r="I133" s="71">
        <v>6.0670000000000002</v>
      </c>
      <c r="J133" s="71">
        <v>13.4</v>
      </c>
      <c r="K133" s="71">
        <v>11.9</v>
      </c>
      <c r="L133" s="71">
        <v>18</v>
      </c>
      <c r="M133" s="71">
        <v>28.4</v>
      </c>
      <c r="N133" s="71">
        <v>43.5</v>
      </c>
      <c r="O133" s="71">
        <v>14.2</v>
      </c>
      <c r="P133" s="71">
        <v>14.1</v>
      </c>
      <c r="Q133" s="71">
        <v>2.1</v>
      </c>
      <c r="R133" s="71">
        <v>6.2</v>
      </c>
    </row>
    <row r="134" spans="8:18">
      <c r="H134" s="52">
        <v>40847</v>
      </c>
      <c r="I134" s="71">
        <v>5.4950000000000001</v>
      </c>
      <c r="J134" s="71">
        <v>11.9</v>
      </c>
      <c r="K134" s="71">
        <v>11.6</v>
      </c>
      <c r="L134" s="71">
        <v>15.8</v>
      </c>
      <c r="M134" s="71">
        <v>26.1</v>
      </c>
      <c r="N134" s="71">
        <v>38.9</v>
      </c>
      <c r="O134" s="71">
        <v>12.6</v>
      </c>
      <c r="P134" s="71">
        <v>12.4</v>
      </c>
      <c r="Q134" s="71">
        <v>-6.8</v>
      </c>
      <c r="R134" s="71">
        <v>11.1</v>
      </c>
    </row>
    <row r="135" spans="8:18">
      <c r="H135" s="52">
        <v>40877</v>
      </c>
      <c r="I135" s="71">
        <v>4.2249999999999996</v>
      </c>
      <c r="J135" s="71">
        <v>8.8000000000000007</v>
      </c>
      <c r="K135" s="71">
        <v>8.9</v>
      </c>
      <c r="L135" s="71">
        <v>8.9</v>
      </c>
      <c r="M135" s="71">
        <v>19.600000000000001</v>
      </c>
      <c r="N135" s="71">
        <v>26.5</v>
      </c>
      <c r="O135" s="71">
        <v>4.4000000000000004</v>
      </c>
      <c r="P135" s="71">
        <v>10.8</v>
      </c>
      <c r="Q135" s="71">
        <v>-11</v>
      </c>
      <c r="R135" s="71">
        <v>10.8</v>
      </c>
    </row>
    <row r="136" spans="8:18">
      <c r="H136" s="52">
        <v>40908</v>
      </c>
      <c r="I136" s="71">
        <v>4.07</v>
      </c>
      <c r="J136" s="71">
        <v>9.1</v>
      </c>
      <c r="K136" s="71">
        <v>6.9</v>
      </c>
      <c r="L136" s="71">
        <v>6.6</v>
      </c>
      <c r="M136" s="71">
        <v>16.600000000000001</v>
      </c>
      <c r="N136" s="71">
        <v>21.3</v>
      </c>
      <c r="O136" s="71">
        <v>1.2</v>
      </c>
      <c r="P136" s="71">
        <v>9.6999999999999993</v>
      </c>
      <c r="Q136" s="71">
        <v>11.5</v>
      </c>
      <c r="R136" s="71">
        <v>4.4000000000000004</v>
      </c>
    </row>
    <row r="137" spans="8:18">
      <c r="H137" s="52">
        <v>40939</v>
      </c>
      <c r="I137" s="71">
        <v>4.5</v>
      </c>
      <c r="J137" s="71">
        <v>10.5</v>
      </c>
      <c r="K137" s="71">
        <v>6.1</v>
      </c>
      <c r="L137" s="71">
        <v>6.1</v>
      </c>
      <c r="M137" s="71">
        <v>18.7</v>
      </c>
      <c r="N137" s="71">
        <v>25</v>
      </c>
      <c r="O137" s="71">
        <v>-2</v>
      </c>
      <c r="P137" s="71">
        <v>13.2</v>
      </c>
      <c r="Q137" s="71">
        <v>23</v>
      </c>
      <c r="R137" s="71">
        <v>2.2999999999999998</v>
      </c>
    </row>
    <row r="138" spans="8:18">
      <c r="H138" s="52">
        <v>40968</v>
      </c>
      <c r="I138" s="71">
        <v>3.2</v>
      </c>
      <c r="J138" s="71">
        <v>6.2</v>
      </c>
      <c r="K138" s="71">
        <v>5.4</v>
      </c>
      <c r="L138" s="71">
        <v>5.6</v>
      </c>
      <c r="M138" s="71">
        <v>12.9</v>
      </c>
      <c r="N138" s="71">
        <v>15.9</v>
      </c>
      <c r="O138" s="71">
        <v>-10.6</v>
      </c>
      <c r="P138" s="71">
        <v>7.5</v>
      </c>
      <c r="Q138" s="71">
        <v>6.5</v>
      </c>
      <c r="R138" s="71">
        <v>-6.1</v>
      </c>
    </row>
    <row r="139" spans="8:18">
      <c r="H139" s="52">
        <v>40999</v>
      </c>
      <c r="I139" s="71">
        <v>3.6</v>
      </c>
      <c r="J139" s="71">
        <v>7.5</v>
      </c>
      <c r="K139" s="71">
        <v>4.3</v>
      </c>
      <c r="L139" s="71">
        <v>5.2</v>
      </c>
      <c r="M139" s="71">
        <v>11.3</v>
      </c>
      <c r="N139" s="71">
        <v>11.3</v>
      </c>
      <c r="O139" s="71">
        <v>-5.8</v>
      </c>
      <c r="P139" s="71">
        <v>11.4</v>
      </c>
      <c r="Q139" s="71">
        <v>20.5</v>
      </c>
      <c r="R139" s="71">
        <v>-6.2</v>
      </c>
    </row>
    <row r="140" spans="8:18">
      <c r="H140" s="52">
        <v>41029</v>
      </c>
      <c r="I140" s="71">
        <v>3.4</v>
      </c>
      <c r="J140" s="71">
        <v>7</v>
      </c>
      <c r="K140" s="71">
        <v>3.7</v>
      </c>
      <c r="L140" s="71">
        <v>5.5</v>
      </c>
      <c r="M140" s="71">
        <v>8.1999999999999993</v>
      </c>
      <c r="N140" s="71">
        <v>5.2</v>
      </c>
      <c r="O140" s="71">
        <v>-5.9</v>
      </c>
      <c r="P140" s="71">
        <v>11.5</v>
      </c>
      <c r="Q140" s="71">
        <v>27.8</v>
      </c>
      <c r="R140" s="71">
        <v>-9.6999999999999993</v>
      </c>
    </row>
    <row r="141" spans="8:18">
      <c r="H141" s="52">
        <v>41060</v>
      </c>
      <c r="I141" s="71">
        <v>3</v>
      </c>
      <c r="J141" s="71">
        <v>6.4</v>
      </c>
      <c r="K141" s="71">
        <v>3.4</v>
      </c>
      <c r="L141" s="71">
        <v>6</v>
      </c>
      <c r="M141" s="71">
        <v>5.0999999999999996</v>
      </c>
      <c r="N141" s="71">
        <v>-0.6</v>
      </c>
      <c r="O141" s="71">
        <v>-9.8000000000000007</v>
      </c>
      <c r="P141" s="71">
        <v>11.3</v>
      </c>
      <c r="Q141" s="71">
        <v>31.2</v>
      </c>
      <c r="R141" s="71">
        <v>-7.1</v>
      </c>
    </row>
    <row r="142" spans="8:18">
      <c r="H142" s="52">
        <v>41090</v>
      </c>
      <c r="I142" s="71">
        <v>2.2000000000000002</v>
      </c>
      <c r="J142" s="71">
        <v>3.8</v>
      </c>
      <c r="K142" s="71">
        <v>3.2</v>
      </c>
      <c r="L142" s="71">
        <v>6</v>
      </c>
      <c r="M142" s="71">
        <v>-1.7</v>
      </c>
      <c r="N142" s="71">
        <v>-12.2</v>
      </c>
      <c r="O142" s="71">
        <v>-3.6</v>
      </c>
      <c r="P142" s="71">
        <v>8.6</v>
      </c>
      <c r="Q142" s="71">
        <v>12.1</v>
      </c>
      <c r="R142" s="71">
        <v>0.6</v>
      </c>
    </row>
    <row r="143" spans="8:18">
      <c r="H143" s="52">
        <v>41121</v>
      </c>
      <c r="I143" s="71">
        <v>1.8</v>
      </c>
      <c r="J143" s="71">
        <v>2.4</v>
      </c>
      <c r="K143" s="71">
        <v>3</v>
      </c>
      <c r="L143" s="71">
        <v>5.9</v>
      </c>
      <c r="M143" s="71">
        <v>-6.1</v>
      </c>
      <c r="N143" s="71">
        <v>-18.7</v>
      </c>
      <c r="O143" s="71">
        <v>-6.5</v>
      </c>
      <c r="P143" s="71">
        <v>6.7</v>
      </c>
      <c r="Q143" s="71">
        <v>8</v>
      </c>
      <c r="R143" s="71">
        <v>8.6999999999999993</v>
      </c>
    </row>
    <row r="144" spans="8:18">
      <c r="H144" s="52">
        <v>41152</v>
      </c>
      <c r="I144" s="71">
        <v>2</v>
      </c>
      <c r="J144" s="71">
        <v>3.4</v>
      </c>
      <c r="K144" s="71">
        <v>3.2</v>
      </c>
      <c r="L144" s="71">
        <v>4.5</v>
      </c>
      <c r="M144" s="71">
        <v>-6.6</v>
      </c>
      <c r="N144" s="71">
        <v>-18.5</v>
      </c>
      <c r="O144" s="71">
        <v>-3.2</v>
      </c>
      <c r="P144" s="71">
        <v>5.6</v>
      </c>
      <c r="Q144" s="71">
        <v>23.8</v>
      </c>
      <c r="R144" s="71">
        <v>9.6999999999999993</v>
      </c>
    </row>
    <row r="145" spans="8:18">
      <c r="H145" s="52">
        <v>41182</v>
      </c>
      <c r="I145" s="71">
        <v>1.9</v>
      </c>
      <c r="J145" s="71">
        <v>2.5</v>
      </c>
      <c r="K145" s="71">
        <v>3.7</v>
      </c>
      <c r="L145" s="71">
        <v>4.0999999999999996</v>
      </c>
      <c r="M145" s="71">
        <v>-6</v>
      </c>
      <c r="N145" s="71">
        <v>-17.600000000000001</v>
      </c>
      <c r="O145" s="71">
        <v>0.1</v>
      </c>
      <c r="P145" s="71">
        <v>4.5</v>
      </c>
      <c r="Q145" s="71">
        <v>11.1</v>
      </c>
      <c r="R145" s="71">
        <v>7.2</v>
      </c>
    </row>
    <row r="146" spans="8:18">
      <c r="H146" s="52">
        <v>41213</v>
      </c>
      <c r="I146" s="71">
        <v>1.7</v>
      </c>
      <c r="J146" s="71">
        <v>1.8</v>
      </c>
      <c r="K146" s="71">
        <v>3.8</v>
      </c>
      <c r="L146" s="71">
        <v>3.9</v>
      </c>
      <c r="M146" s="71">
        <v>-4.7</v>
      </c>
      <c r="N146" s="71">
        <v>-15.8</v>
      </c>
      <c r="O146" s="71">
        <v>0</v>
      </c>
      <c r="P146" s="71">
        <v>4.7</v>
      </c>
      <c r="Q146" s="71">
        <v>1.1000000000000001</v>
      </c>
      <c r="R146" s="71">
        <v>3.9</v>
      </c>
    </row>
    <row r="147" spans="8:18">
      <c r="H147" s="52">
        <v>41243</v>
      </c>
      <c r="I147" s="71">
        <v>2</v>
      </c>
      <c r="J147" s="71">
        <v>3</v>
      </c>
      <c r="K147" s="71">
        <v>3.8</v>
      </c>
      <c r="L147" s="71">
        <v>4.0999999999999996</v>
      </c>
      <c r="M147" s="71">
        <v>-1.8</v>
      </c>
      <c r="N147" s="71">
        <v>-11.5</v>
      </c>
      <c r="O147" s="71">
        <v>3.6</v>
      </c>
      <c r="P147" s="71">
        <v>4.9000000000000004</v>
      </c>
      <c r="Q147" s="71">
        <v>11.3</v>
      </c>
      <c r="R147" s="71">
        <v>-3.8</v>
      </c>
    </row>
    <row r="148" spans="8:18">
      <c r="H148" s="52">
        <v>41274</v>
      </c>
      <c r="I148" s="71">
        <v>2.5</v>
      </c>
      <c r="J148" s="71">
        <v>4.2</v>
      </c>
      <c r="K148" s="71">
        <v>4.0999999999999996</v>
      </c>
      <c r="L148" s="71">
        <v>4.5</v>
      </c>
      <c r="M148" s="71">
        <v>1.4</v>
      </c>
      <c r="N148" s="71">
        <v>-6.2</v>
      </c>
      <c r="O148" s="71">
        <v>8.6999999999999993</v>
      </c>
      <c r="P148" s="71">
        <v>6.1</v>
      </c>
      <c r="Q148" s="71">
        <v>14.8</v>
      </c>
      <c r="R148" s="71">
        <v>-5.6</v>
      </c>
    </row>
    <row r="149" spans="8:18">
      <c r="H149" s="52">
        <v>41305</v>
      </c>
      <c r="I149" s="71">
        <v>2.0305</v>
      </c>
      <c r="J149" s="71">
        <v>2.8839000000000001</v>
      </c>
      <c r="K149" s="71">
        <v>4.6624999999999996</v>
      </c>
      <c r="L149" s="71">
        <v>4.6158999999999999</v>
      </c>
      <c r="M149" s="71">
        <v>1.4434</v>
      </c>
      <c r="N149" s="71">
        <v>-5.0152000000000001</v>
      </c>
      <c r="O149" s="71">
        <v>11.0098</v>
      </c>
      <c r="P149" s="71">
        <v>2.5150999999999999</v>
      </c>
      <c r="Q149" s="71">
        <v>2.5638999999999998</v>
      </c>
      <c r="R149" s="71">
        <v>-6.7455999999999996</v>
      </c>
    </row>
    <row r="150" spans="8:18">
      <c r="H150" s="52">
        <v>41333</v>
      </c>
      <c r="I150" s="71">
        <v>3.2198000000000002</v>
      </c>
      <c r="J150" s="71">
        <v>5.9871999999999996</v>
      </c>
      <c r="K150" s="71">
        <v>5.0867000000000004</v>
      </c>
      <c r="L150" s="71">
        <v>4.6822999999999997</v>
      </c>
      <c r="M150" s="71">
        <v>5.2750000000000004</v>
      </c>
      <c r="N150" s="71">
        <v>-1.0448999999999999</v>
      </c>
      <c r="O150" s="71">
        <v>19.670000000000002</v>
      </c>
      <c r="P150" s="71">
        <v>7.7408999999999999</v>
      </c>
      <c r="Q150" s="71">
        <v>10.0192</v>
      </c>
      <c r="R150" s="71">
        <v>3.7280000000000002</v>
      </c>
    </row>
    <row r="151" spans="8:18">
      <c r="H151" s="52">
        <v>41364</v>
      </c>
      <c r="I151" s="71">
        <v>2.0695999999999999</v>
      </c>
      <c r="J151" s="71">
        <v>2.6775000000000002</v>
      </c>
      <c r="K151" s="71">
        <v>5.1814</v>
      </c>
      <c r="L151" s="71">
        <v>4.7243000000000004</v>
      </c>
      <c r="M151" s="71">
        <v>2.9077000000000002</v>
      </c>
      <c r="N151" s="71">
        <v>-5.5351999999999997</v>
      </c>
      <c r="O151" s="71">
        <v>13.8964</v>
      </c>
      <c r="P151" s="71">
        <v>1.5523</v>
      </c>
      <c r="Q151" s="71">
        <v>-10.283799999999999</v>
      </c>
      <c r="R151" s="71">
        <v>5.0491999999999999</v>
      </c>
    </row>
    <row r="152" spans="8:18">
      <c r="H152" s="52">
        <v>41394</v>
      </c>
      <c r="I152" s="71">
        <v>2.3860999999999999</v>
      </c>
      <c r="J152" s="71">
        <v>4.0473999999999997</v>
      </c>
      <c r="K152" s="71">
        <v>5.1837999999999997</v>
      </c>
      <c r="L152" s="71">
        <v>3.7827999999999999</v>
      </c>
      <c r="M152" s="71">
        <v>1.4992000000000001</v>
      </c>
      <c r="N152" s="71">
        <v>-6.5430000000000001</v>
      </c>
      <c r="O152" s="71">
        <v>12.2568</v>
      </c>
      <c r="P152" s="71">
        <v>1.9702</v>
      </c>
      <c r="Q152" s="71">
        <v>5.9198000000000004</v>
      </c>
      <c r="R152" s="71">
        <v>5.2957000000000001</v>
      </c>
    </row>
    <row r="153" spans="8:18">
      <c r="H153" s="52">
        <v>41425</v>
      </c>
      <c r="I153" s="71">
        <v>2.0981000000000001</v>
      </c>
      <c r="J153" s="71">
        <v>3.2250000000000001</v>
      </c>
      <c r="K153" s="71">
        <v>5.1372</v>
      </c>
      <c r="L153" s="71">
        <v>1.762</v>
      </c>
      <c r="M153" s="71">
        <v>1.6158999999999999</v>
      </c>
      <c r="N153" s="71">
        <v>-4.9187000000000003</v>
      </c>
      <c r="O153" s="71">
        <v>11.500999999999999</v>
      </c>
      <c r="P153" s="71">
        <v>2.2292000000000001</v>
      </c>
      <c r="Q153" s="71">
        <v>-1.8625</v>
      </c>
      <c r="R153" s="71">
        <v>6.5077999999999996</v>
      </c>
    </row>
    <row r="154" spans="8:18">
      <c r="H154" s="52">
        <v>41455</v>
      </c>
      <c r="I154" s="71">
        <v>2.6684000000000001</v>
      </c>
      <c r="J154" s="71">
        <v>4.9260999999999999</v>
      </c>
      <c r="K154" s="71">
        <v>5.1346999999999996</v>
      </c>
      <c r="L154" s="71">
        <v>0.58479999999999999</v>
      </c>
      <c r="M154" s="71">
        <v>4.7709999999999999</v>
      </c>
      <c r="N154" s="71">
        <v>1.0566</v>
      </c>
      <c r="O154" s="71">
        <v>0.3367</v>
      </c>
      <c r="P154" s="71">
        <v>3.0596000000000001</v>
      </c>
      <c r="Q154" s="71">
        <v>9.6935000000000002</v>
      </c>
      <c r="R154" s="71">
        <v>11.391299999999999</v>
      </c>
    </row>
    <row r="155" spans="8:18">
      <c r="H155" s="52">
        <v>41486</v>
      </c>
      <c r="I155" s="71">
        <v>2.6741000000000001</v>
      </c>
      <c r="J155" s="71">
        <v>5.0157999999999996</v>
      </c>
      <c r="K155" s="71">
        <v>5.1203000000000003</v>
      </c>
      <c r="L155" s="71">
        <v>-0.29160000000000003</v>
      </c>
      <c r="M155" s="71">
        <v>5.8761999999999999</v>
      </c>
      <c r="N155" s="71">
        <v>3.0160999999999998</v>
      </c>
      <c r="O155" s="71">
        <v>1.2904</v>
      </c>
      <c r="P155" s="71">
        <v>3.0699000000000001</v>
      </c>
      <c r="Q155" s="71">
        <v>11.8085</v>
      </c>
      <c r="R155" s="71">
        <v>7.2668999999999997</v>
      </c>
    </row>
    <row r="156" spans="8:18">
      <c r="H156" s="52">
        <v>41517</v>
      </c>
      <c r="I156" s="71">
        <v>2.5666000000000002</v>
      </c>
      <c r="J156" s="71">
        <v>4.7285000000000004</v>
      </c>
      <c r="K156" s="71">
        <v>4.7244000000000002</v>
      </c>
      <c r="L156" s="71">
        <v>-1.379</v>
      </c>
      <c r="M156" s="71">
        <v>7.1685999999999996</v>
      </c>
      <c r="N156" s="71">
        <v>6.0274999999999999</v>
      </c>
      <c r="O156" s="71">
        <v>0.2555</v>
      </c>
      <c r="P156" s="71">
        <v>4.3121</v>
      </c>
      <c r="Q156" s="71">
        <v>5.2182000000000004</v>
      </c>
      <c r="R156" s="71">
        <v>7.5297000000000001</v>
      </c>
    </row>
    <row r="157" spans="8:18">
      <c r="H157" s="52">
        <v>41547</v>
      </c>
      <c r="I157" s="71">
        <v>3.0518999999999998</v>
      </c>
      <c r="J157" s="71">
        <v>6.0987999999999998</v>
      </c>
      <c r="K157" s="71">
        <v>3.9857999999999998</v>
      </c>
      <c r="L157" s="71">
        <v>-3.0855999999999999</v>
      </c>
      <c r="M157" s="71">
        <v>6.6300999999999997</v>
      </c>
      <c r="N157" s="71">
        <v>5.8577000000000004</v>
      </c>
      <c r="O157" s="71">
        <v>1.3493999999999999</v>
      </c>
      <c r="P157" s="71">
        <v>5.9131999999999998</v>
      </c>
      <c r="Q157" s="71">
        <v>18.9421</v>
      </c>
      <c r="R157" s="71">
        <v>12.484400000000001</v>
      </c>
    </row>
    <row r="158" spans="8:18">
      <c r="H158" s="52">
        <v>41578</v>
      </c>
      <c r="I158" s="71">
        <v>3.2058</v>
      </c>
      <c r="J158" s="71">
        <v>6.5486000000000004</v>
      </c>
      <c r="K158" s="71">
        <v>3.8127</v>
      </c>
      <c r="L158" s="71">
        <v>-3.4702999999999999</v>
      </c>
      <c r="M158" s="71">
        <v>5.83</v>
      </c>
      <c r="N158" s="71">
        <v>5.1539000000000001</v>
      </c>
      <c r="O158" s="71">
        <v>-0.73850000000000005</v>
      </c>
      <c r="P158" s="71">
        <v>6.3616000000000001</v>
      </c>
      <c r="Q158" s="71">
        <v>31.540199999999999</v>
      </c>
      <c r="R158" s="71">
        <v>8.8254999999999999</v>
      </c>
    </row>
    <row r="159" spans="8:18">
      <c r="H159" s="52">
        <v>41608</v>
      </c>
      <c r="I159" s="71">
        <v>3.0179999999999998</v>
      </c>
      <c r="J159" s="71">
        <v>5.9413999999999998</v>
      </c>
      <c r="K159" s="71">
        <v>3.964</v>
      </c>
      <c r="L159" s="71">
        <v>-3.6638999999999999</v>
      </c>
      <c r="M159" s="71">
        <v>5.5029000000000003</v>
      </c>
      <c r="N159" s="71">
        <v>4.9916999999999998</v>
      </c>
      <c r="O159" s="71">
        <v>-1.6589</v>
      </c>
      <c r="P159" s="71">
        <v>6.4816000000000003</v>
      </c>
      <c r="Q159" s="71">
        <v>22.3383</v>
      </c>
      <c r="R159" s="71">
        <v>10.6332</v>
      </c>
    </row>
    <row r="160" spans="8:18">
      <c r="H160" s="52">
        <v>41639</v>
      </c>
      <c r="I160" s="71">
        <v>2.4986999999999999</v>
      </c>
      <c r="J160" s="71">
        <v>4.0532000000000004</v>
      </c>
      <c r="K160" s="71">
        <v>3.8336999999999999</v>
      </c>
      <c r="L160" s="71">
        <v>-4.0936000000000003</v>
      </c>
      <c r="M160" s="71">
        <v>3.5604</v>
      </c>
      <c r="N160" s="71">
        <v>1.6335</v>
      </c>
      <c r="O160" s="71">
        <v>-4.0629999999999997</v>
      </c>
      <c r="P160" s="71">
        <v>5.4992999999999999</v>
      </c>
      <c r="Q160" s="71">
        <v>2.5539000000000001</v>
      </c>
      <c r="R160" s="71">
        <v>15.5783</v>
      </c>
    </row>
    <row r="161" spans="8:18">
      <c r="H161" s="52">
        <v>41670</v>
      </c>
      <c r="I161" s="71">
        <v>2.4861</v>
      </c>
      <c r="J161" s="71">
        <v>3.6718000000000002</v>
      </c>
      <c r="K161" s="71">
        <v>3.1408999999999998</v>
      </c>
      <c r="L161" s="71">
        <v>-4.8235000000000001</v>
      </c>
      <c r="M161" s="71">
        <v>0.31929999999999997</v>
      </c>
      <c r="N161" s="71">
        <v>-4.3476999999999997</v>
      </c>
      <c r="O161" s="71">
        <v>-3.7719</v>
      </c>
      <c r="P161" s="71">
        <v>6.3137999999999996</v>
      </c>
      <c r="Q161" s="71">
        <v>2.0522</v>
      </c>
      <c r="R161" s="71">
        <v>23.002700000000001</v>
      </c>
    </row>
    <row r="162" spans="8:18">
      <c r="H162" s="52">
        <v>41698</v>
      </c>
      <c r="I162" s="71">
        <v>1.9511000000000001</v>
      </c>
      <c r="J162" s="71">
        <v>2.6507999999999998</v>
      </c>
      <c r="K162" s="71">
        <v>2.7591999999999999</v>
      </c>
      <c r="L162" s="71">
        <v>-5.1138000000000003</v>
      </c>
      <c r="M162" s="71">
        <v>-3.0076999999999998</v>
      </c>
      <c r="N162" s="71">
        <v>-8.7491000000000003</v>
      </c>
      <c r="O162" s="71">
        <v>-5.8293999999999997</v>
      </c>
      <c r="P162" s="71">
        <v>4.7320000000000002</v>
      </c>
      <c r="Q162" s="71">
        <v>3.2584</v>
      </c>
      <c r="R162" s="71">
        <v>19.731200000000001</v>
      </c>
    </row>
    <row r="163" spans="8:18">
      <c r="H163" s="52">
        <v>41729</v>
      </c>
      <c r="I163" s="71">
        <v>2.3847999999999998</v>
      </c>
      <c r="J163" s="71">
        <v>4.0724</v>
      </c>
      <c r="K163" s="71">
        <v>2.7198000000000002</v>
      </c>
      <c r="L163" s="71">
        <v>-5.4340999999999999</v>
      </c>
      <c r="M163" s="71">
        <v>-1.8452999999999999</v>
      </c>
      <c r="N163" s="71">
        <v>-6.6848999999999998</v>
      </c>
      <c r="O163" s="71">
        <v>0.39529999999999998</v>
      </c>
      <c r="P163" s="71">
        <v>7.6593999999999998</v>
      </c>
      <c r="Q163" s="71">
        <v>12.8835</v>
      </c>
      <c r="R163" s="71">
        <v>17.279800000000002</v>
      </c>
    </row>
    <row r="164" spans="8:18">
      <c r="H164" s="52">
        <v>41759</v>
      </c>
      <c r="I164" s="71">
        <v>1.8013999999999999</v>
      </c>
      <c r="J164" s="71">
        <v>2.2862</v>
      </c>
      <c r="K164" s="71">
        <v>2.7732999999999999</v>
      </c>
      <c r="L164" s="71">
        <v>-5.8913000000000002</v>
      </c>
      <c r="M164" s="71">
        <v>-0.70809999999999995</v>
      </c>
      <c r="N164" s="71">
        <v>-7.1984000000000004</v>
      </c>
      <c r="O164" s="71">
        <v>7.0016999999999996</v>
      </c>
      <c r="P164" s="71">
        <v>5.7462999999999997</v>
      </c>
      <c r="Q164" s="71">
        <v>-7.9294000000000002</v>
      </c>
      <c r="R164" s="71">
        <v>18.600000000000001</v>
      </c>
    </row>
    <row r="165" spans="8:18">
      <c r="H165" s="52">
        <v>41790</v>
      </c>
      <c r="I165" s="71">
        <v>2.4773000000000001</v>
      </c>
      <c r="J165" s="71">
        <v>4.1020000000000003</v>
      </c>
      <c r="K165" s="71">
        <v>2.9967000000000001</v>
      </c>
      <c r="L165" s="71">
        <v>-5.4325999999999999</v>
      </c>
      <c r="M165" s="71">
        <v>3.2273000000000001</v>
      </c>
      <c r="N165" s="71">
        <v>-0.61609999999999998</v>
      </c>
      <c r="O165" s="71">
        <v>17.6282</v>
      </c>
      <c r="P165" s="71">
        <v>4.9863999999999997</v>
      </c>
      <c r="Q165" s="71">
        <v>-2.4740000000000002</v>
      </c>
      <c r="R165" s="71">
        <v>20.019100000000002</v>
      </c>
    </row>
    <row r="166" spans="8:18">
      <c r="H166" s="52">
        <v>41820</v>
      </c>
      <c r="I166" s="71">
        <v>2.3361000000000001</v>
      </c>
      <c r="J166" s="71">
        <v>3.6831</v>
      </c>
      <c r="K166" s="71">
        <v>3.2404999999999999</v>
      </c>
      <c r="L166" s="71">
        <v>-4.9539999999999997</v>
      </c>
      <c r="M166" s="71">
        <v>1.9027000000000001</v>
      </c>
      <c r="N166" s="71">
        <v>-2.7073</v>
      </c>
      <c r="O166" s="71">
        <v>13.106299999999999</v>
      </c>
      <c r="P166" s="71">
        <v>4.0460000000000003</v>
      </c>
      <c r="Q166" s="71">
        <v>-1.7710999999999999</v>
      </c>
      <c r="R166" s="71">
        <v>19.810600000000001</v>
      </c>
    </row>
    <row r="167" spans="8:18">
      <c r="H167" s="52">
        <v>41851</v>
      </c>
      <c r="I167" s="71">
        <v>2.2852000000000001</v>
      </c>
      <c r="J167" s="71">
        <v>3.5979999999999999</v>
      </c>
      <c r="K167" s="71">
        <v>3.3487</v>
      </c>
      <c r="L167" s="71">
        <v>-4.7287999999999997</v>
      </c>
      <c r="M167" s="71">
        <v>1.0828</v>
      </c>
      <c r="N167" s="71">
        <v>-3.6171000000000002</v>
      </c>
      <c r="O167" s="71">
        <v>19.5185</v>
      </c>
      <c r="P167" s="71">
        <v>3.9373</v>
      </c>
      <c r="Q167" s="71">
        <v>-1.6377999999999999</v>
      </c>
      <c r="R167" s="71">
        <v>20.136800000000001</v>
      </c>
    </row>
    <row r="168" spans="8:18">
      <c r="H168" s="52">
        <v>41882</v>
      </c>
      <c r="I168" s="71">
        <v>1.9908999999999999</v>
      </c>
      <c r="J168" s="71">
        <v>3.0457000000000001</v>
      </c>
      <c r="K168" s="71">
        <v>3.3917999999999999</v>
      </c>
      <c r="L168" s="71">
        <v>-4.5945999999999998</v>
      </c>
      <c r="M168" s="71">
        <v>1.0940000000000001</v>
      </c>
      <c r="N168" s="71">
        <v>-3.0548000000000002</v>
      </c>
      <c r="O168" s="71">
        <v>18.696000000000002</v>
      </c>
      <c r="P168" s="71">
        <v>3.8422000000000001</v>
      </c>
      <c r="Q168" s="71">
        <v>-6.9212999999999996</v>
      </c>
      <c r="R168" s="71">
        <v>21.212</v>
      </c>
    </row>
    <row r="169" spans="8:18">
      <c r="H169" s="52">
        <v>41912</v>
      </c>
      <c r="I169" s="71">
        <v>1.6274999999999999</v>
      </c>
      <c r="J169" s="71">
        <v>2.3228</v>
      </c>
      <c r="K169" s="71">
        <v>3.4449000000000001</v>
      </c>
      <c r="L169" s="71">
        <v>-4.0761000000000003</v>
      </c>
      <c r="M169" s="71">
        <v>1.1724000000000001</v>
      </c>
      <c r="N169" s="71">
        <v>-2.9180000000000001</v>
      </c>
      <c r="O169" s="71">
        <v>12.938700000000001</v>
      </c>
      <c r="P169" s="71">
        <v>3.2075</v>
      </c>
      <c r="Q169" s="71">
        <v>-9.3880999999999997</v>
      </c>
      <c r="R169" s="71">
        <v>16.724</v>
      </c>
    </row>
    <row r="170" spans="8:18">
      <c r="H170" s="52"/>
      <c r="I170" s="71"/>
      <c r="J170" s="71"/>
      <c r="K170" s="71"/>
      <c r="L170" s="71"/>
      <c r="M170" s="71"/>
      <c r="N170" s="71"/>
      <c r="O170" s="71"/>
      <c r="P170" s="71"/>
      <c r="Q170" s="71"/>
      <c r="R170" s="71"/>
    </row>
    <row r="171" spans="8:18">
      <c r="H171" s="52"/>
      <c r="I171" s="71"/>
      <c r="J171" s="71"/>
      <c r="K171" s="71"/>
      <c r="L171" s="71"/>
      <c r="M171" s="71"/>
      <c r="N171" s="71"/>
      <c r="O171" s="71"/>
      <c r="P171" s="71"/>
      <c r="Q171" s="71"/>
      <c r="R171" s="71"/>
    </row>
    <row r="172" spans="8:18">
      <c r="H172" s="52"/>
      <c r="I172" s="71"/>
      <c r="J172" s="71"/>
      <c r="K172" s="71"/>
      <c r="L172" s="71"/>
      <c r="M172" s="71"/>
      <c r="N172" s="71"/>
      <c r="O172" s="71"/>
      <c r="P172" s="71"/>
      <c r="Q172" s="71"/>
      <c r="R172" s="71"/>
    </row>
    <row r="173" spans="8:18">
      <c r="H173" s="52"/>
      <c r="I173" s="71"/>
      <c r="J173" s="71"/>
      <c r="K173" s="71"/>
      <c r="L173" s="71"/>
      <c r="M173" s="71"/>
      <c r="N173" s="71"/>
      <c r="O173" s="71"/>
      <c r="P173" s="71"/>
      <c r="Q173" s="71"/>
      <c r="R173" s="71"/>
    </row>
    <row r="174" spans="8:18">
      <c r="H174" s="52"/>
      <c r="I174" s="71"/>
      <c r="J174" s="71"/>
      <c r="K174" s="71"/>
      <c r="L174" s="71"/>
      <c r="M174" s="71"/>
      <c r="N174" s="71"/>
      <c r="O174" s="71"/>
      <c r="P174" s="71"/>
      <c r="Q174" s="71"/>
      <c r="R174" s="71"/>
    </row>
    <row r="175" spans="8:18">
      <c r="H175" s="52"/>
      <c r="I175" s="71"/>
      <c r="J175" s="71"/>
      <c r="K175" s="71"/>
      <c r="L175" s="71"/>
      <c r="M175" s="71"/>
      <c r="N175" s="71"/>
      <c r="O175" s="71"/>
      <c r="P175" s="71"/>
      <c r="Q175" s="71"/>
      <c r="R175" s="71"/>
    </row>
    <row r="176" spans="8:18">
      <c r="H176" s="52"/>
      <c r="I176" s="71"/>
      <c r="J176" s="71"/>
      <c r="K176" s="71"/>
      <c r="L176" s="71"/>
      <c r="M176" s="71"/>
      <c r="N176" s="71"/>
      <c r="O176" s="71"/>
      <c r="P176" s="71"/>
      <c r="Q176" s="71"/>
      <c r="R176" s="71"/>
    </row>
    <row r="177" spans="8:18">
      <c r="H177" s="52"/>
      <c r="I177" s="71"/>
      <c r="J177" s="71"/>
      <c r="K177" s="71"/>
      <c r="L177" s="71"/>
      <c r="M177" s="71"/>
      <c r="N177" s="71"/>
      <c r="O177" s="71"/>
      <c r="P177" s="71"/>
      <c r="Q177" s="71"/>
      <c r="R177" s="71"/>
    </row>
    <row r="178" spans="8:18">
      <c r="H178" s="52"/>
      <c r="I178" s="71"/>
      <c r="J178" s="71"/>
      <c r="K178" s="71"/>
      <c r="L178" s="71"/>
      <c r="M178" s="71"/>
      <c r="N178" s="71"/>
      <c r="O178" s="71"/>
      <c r="P178" s="71"/>
      <c r="Q178" s="71"/>
      <c r="R178" s="71"/>
    </row>
    <row r="179" spans="8:18">
      <c r="H179" s="52"/>
      <c r="I179" s="71"/>
      <c r="J179" s="71"/>
      <c r="K179" s="71"/>
      <c r="L179" s="71"/>
      <c r="M179" s="71"/>
      <c r="N179" s="71"/>
      <c r="O179" s="71"/>
      <c r="P179" s="71"/>
      <c r="Q179" s="71"/>
      <c r="R179" s="71"/>
    </row>
    <row r="180" spans="8:18">
      <c r="H180" s="52"/>
      <c r="I180" s="71"/>
      <c r="J180" s="71"/>
      <c r="K180" s="71"/>
      <c r="L180" s="71"/>
      <c r="M180" s="71"/>
      <c r="N180" s="71"/>
      <c r="O180" s="71"/>
      <c r="P180" s="71"/>
      <c r="Q180" s="71"/>
      <c r="R180" s="71"/>
    </row>
    <row r="181" spans="8:18">
      <c r="H181" s="52"/>
      <c r="I181" s="71"/>
      <c r="J181" s="71"/>
      <c r="K181" s="71"/>
      <c r="L181" s="71"/>
      <c r="M181" s="71"/>
      <c r="N181" s="71"/>
      <c r="O181" s="71"/>
      <c r="P181" s="71"/>
      <c r="Q181" s="71"/>
      <c r="R181" s="71"/>
    </row>
    <row r="182" spans="8:18">
      <c r="H182" s="52"/>
      <c r="I182" s="71"/>
      <c r="J182" s="71"/>
      <c r="K182" s="71"/>
      <c r="L182" s="71"/>
      <c r="M182" s="71"/>
      <c r="N182" s="71"/>
      <c r="O182" s="71"/>
      <c r="P182" s="71"/>
      <c r="Q182" s="71"/>
      <c r="R182" s="71"/>
    </row>
    <row r="183" spans="8:18">
      <c r="H183" s="52"/>
      <c r="I183" s="71"/>
      <c r="J183" s="71"/>
      <c r="K183" s="71"/>
      <c r="L183" s="71"/>
      <c r="M183" s="71"/>
      <c r="N183" s="71"/>
      <c r="O183" s="71"/>
      <c r="P183" s="71"/>
      <c r="Q183" s="71"/>
      <c r="R183" s="71"/>
    </row>
    <row r="184" spans="8:18">
      <c r="H184" s="52"/>
      <c r="I184" s="71"/>
      <c r="J184" s="71"/>
      <c r="K184" s="71"/>
      <c r="L184" s="71"/>
      <c r="M184" s="71"/>
      <c r="N184" s="71"/>
      <c r="O184" s="71"/>
      <c r="P184" s="71"/>
      <c r="Q184" s="71"/>
      <c r="R184" s="71"/>
    </row>
    <row r="185" spans="8:18">
      <c r="H185" s="52"/>
      <c r="I185" s="71"/>
      <c r="J185" s="71"/>
      <c r="K185" s="71"/>
      <c r="L185" s="71"/>
      <c r="M185" s="71"/>
      <c r="N185" s="71"/>
      <c r="O185" s="71"/>
      <c r="P185" s="71"/>
      <c r="Q185" s="71"/>
      <c r="R185" s="71"/>
    </row>
    <row r="186" spans="8:18">
      <c r="H186" s="52"/>
      <c r="I186" s="71"/>
      <c r="J186" s="71"/>
      <c r="K186" s="71"/>
      <c r="L186" s="71"/>
      <c r="M186" s="71"/>
      <c r="N186" s="71"/>
      <c r="O186" s="71"/>
      <c r="P186" s="71"/>
      <c r="Q186" s="71"/>
      <c r="R186" s="71"/>
    </row>
    <row r="187" spans="8:18">
      <c r="H187" s="51"/>
      <c r="I187" s="71"/>
      <c r="J187" s="71"/>
      <c r="K187" s="71"/>
      <c r="L187" s="71"/>
      <c r="M187" s="71"/>
      <c r="N187" s="71"/>
      <c r="O187" s="71"/>
      <c r="P187" s="71"/>
      <c r="Q187" s="71"/>
      <c r="R187" s="71"/>
    </row>
    <row r="188" spans="8:18">
      <c r="H188" s="51"/>
      <c r="I188" s="71"/>
      <c r="J188" s="71"/>
      <c r="K188" s="71"/>
      <c r="L188" s="71"/>
      <c r="M188" s="71"/>
      <c r="N188" s="71"/>
      <c r="O188" s="71"/>
      <c r="P188" s="71"/>
      <c r="Q188" s="71"/>
      <c r="R188" s="71"/>
    </row>
    <row r="189" spans="8:18">
      <c r="H189" s="51"/>
      <c r="I189" s="71"/>
      <c r="J189" s="71"/>
      <c r="K189" s="71"/>
      <c r="L189" s="71"/>
      <c r="M189" s="71"/>
      <c r="N189" s="71"/>
      <c r="O189" s="71"/>
      <c r="P189" s="71"/>
      <c r="Q189" s="71"/>
      <c r="R189" s="71"/>
    </row>
    <row r="190" spans="8:18">
      <c r="H190" s="51"/>
      <c r="I190" s="71"/>
      <c r="J190" s="71"/>
      <c r="K190" s="71"/>
      <c r="L190" s="71"/>
      <c r="M190" s="71"/>
      <c r="N190" s="71"/>
      <c r="O190" s="71"/>
      <c r="P190" s="71"/>
      <c r="Q190" s="71"/>
      <c r="R190" s="71"/>
    </row>
    <row r="191" spans="8:18">
      <c r="H191" s="51"/>
      <c r="I191" s="71"/>
      <c r="J191" s="71"/>
      <c r="K191" s="71"/>
      <c r="L191" s="71"/>
      <c r="M191" s="71"/>
      <c r="N191" s="71"/>
      <c r="O191" s="71"/>
      <c r="P191" s="71"/>
      <c r="Q191" s="71"/>
      <c r="R191" s="71"/>
    </row>
    <row r="192" spans="8:18">
      <c r="H192" s="51"/>
      <c r="I192" s="71"/>
      <c r="J192" s="71"/>
      <c r="K192" s="71"/>
      <c r="L192" s="71"/>
      <c r="M192" s="71"/>
      <c r="N192" s="71"/>
      <c r="O192" s="71"/>
      <c r="P192" s="71"/>
      <c r="Q192" s="71"/>
      <c r="R192" s="71"/>
    </row>
    <row r="193" spans="8:18">
      <c r="H193" s="51"/>
      <c r="I193" s="71"/>
      <c r="J193" s="71"/>
      <c r="K193" s="71"/>
      <c r="L193" s="71"/>
      <c r="M193" s="71"/>
      <c r="N193" s="71"/>
      <c r="O193" s="71"/>
      <c r="P193" s="71"/>
      <c r="Q193" s="71"/>
      <c r="R193" s="71"/>
    </row>
    <row r="194" spans="8:18">
      <c r="H194" s="51"/>
      <c r="I194" s="71"/>
      <c r="J194" s="71"/>
      <c r="K194" s="71"/>
      <c r="L194" s="71"/>
      <c r="M194" s="71"/>
      <c r="N194" s="71"/>
      <c r="O194" s="71"/>
      <c r="P194" s="71"/>
      <c r="Q194" s="71"/>
      <c r="R194" s="71"/>
    </row>
    <row r="195" spans="8:18">
      <c r="H195" s="51"/>
      <c r="I195" s="71"/>
      <c r="J195" s="71"/>
      <c r="K195" s="71"/>
      <c r="L195" s="71"/>
      <c r="M195" s="71"/>
      <c r="N195" s="71"/>
      <c r="O195" s="71"/>
      <c r="P195" s="71"/>
      <c r="Q195" s="71"/>
      <c r="R195" s="71"/>
    </row>
    <row r="196" spans="8:18">
      <c r="H196" s="51"/>
      <c r="I196" s="71"/>
      <c r="J196" s="71"/>
      <c r="K196" s="71"/>
      <c r="L196" s="71"/>
      <c r="M196" s="71"/>
      <c r="N196" s="71"/>
      <c r="O196" s="71"/>
      <c r="P196" s="71"/>
      <c r="Q196" s="71"/>
      <c r="R196" s="71"/>
    </row>
    <row r="197" spans="8:18">
      <c r="H197" s="51"/>
      <c r="I197" s="71"/>
      <c r="J197" s="71"/>
      <c r="K197" s="71"/>
      <c r="L197" s="71"/>
      <c r="M197" s="71"/>
      <c r="N197" s="71"/>
      <c r="O197" s="71"/>
      <c r="P197" s="71"/>
      <c r="Q197" s="71"/>
      <c r="R197" s="71"/>
    </row>
    <row r="198" spans="8:18">
      <c r="H198" s="51"/>
      <c r="I198" s="71"/>
      <c r="J198" s="71"/>
      <c r="K198" s="71"/>
      <c r="L198" s="71"/>
      <c r="M198" s="71"/>
      <c r="N198" s="71"/>
      <c r="O198" s="71"/>
      <c r="P198" s="71"/>
      <c r="Q198" s="71"/>
      <c r="R198" s="71"/>
    </row>
    <row r="199" spans="8:18">
      <c r="H199" s="51"/>
      <c r="I199" s="71"/>
      <c r="J199" s="71"/>
      <c r="K199" s="71"/>
      <c r="L199" s="71"/>
      <c r="M199" s="71"/>
      <c r="N199" s="71"/>
      <c r="O199" s="71"/>
      <c r="P199" s="71"/>
      <c r="Q199" s="71"/>
      <c r="R199" s="71"/>
    </row>
    <row r="200" spans="8:18">
      <c r="H200" s="51"/>
      <c r="I200" s="71"/>
      <c r="J200" s="71"/>
      <c r="K200" s="71"/>
      <c r="L200" s="71"/>
      <c r="M200" s="71"/>
      <c r="N200" s="71"/>
      <c r="O200" s="71"/>
      <c r="P200" s="71"/>
      <c r="Q200" s="71"/>
      <c r="R200" s="71"/>
    </row>
    <row r="201" spans="8:18">
      <c r="H201" s="51"/>
      <c r="I201" s="71"/>
      <c r="J201" s="71"/>
      <c r="K201" s="71"/>
      <c r="L201" s="71"/>
      <c r="M201" s="71"/>
      <c r="N201" s="71"/>
      <c r="O201" s="71"/>
      <c r="P201" s="71"/>
      <c r="Q201" s="71"/>
      <c r="R201" s="71"/>
    </row>
    <row r="202" spans="8:18">
      <c r="H202" s="51"/>
      <c r="I202" s="71"/>
      <c r="J202" s="71"/>
      <c r="K202" s="71"/>
      <c r="L202" s="71"/>
      <c r="M202" s="71"/>
      <c r="N202" s="71"/>
      <c r="O202" s="71"/>
      <c r="P202" s="71"/>
      <c r="Q202" s="71"/>
      <c r="R202" s="71"/>
    </row>
    <row r="203" spans="8:18">
      <c r="H203" s="51"/>
      <c r="I203" s="71"/>
      <c r="J203" s="71"/>
      <c r="K203" s="71"/>
      <c r="L203" s="71"/>
      <c r="M203" s="71"/>
      <c r="N203" s="71"/>
      <c r="O203" s="71"/>
      <c r="P203" s="71"/>
      <c r="Q203" s="71"/>
      <c r="R203" s="71"/>
    </row>
    <row r="204" spans="8:18">
      <c r="H204" s="51"/>
      <c r="I204" s="71"/>
      <c r="J204" s="71"/>
      <c r="K204" s="71"/>
      <c r="L204" s="71"/>
      <c r="M204" s="71"/>
      <c r="N204" s="71"/>
      <c r="O204" s="71"/>
      <c r="P204" s="71"/>
      <c r="Q204" s="71"/>
      <c r="R204" s="71"/>
    </row>
    <row r="205" spans="8:18">
      <c r="H205" s="51"/>
      <c r="I205" s="71"/>
      <c r="J205" s="71"/>
      <c r="K205" s="71"/>
      <c r="L205" s="71"/>
      <c r="M205" s="71"/>
      <c r="N205" s="71"/>
      <c r="O205" s="71"/>
      <c r="P205" s="71"/>
      <c r="Q205" s="71"/>
      <c r="R205" s="71"/>
    </row>
    <row r="206" spans="8:18">
      <c r="H206" s="51"/>
      <c r="I206" s="71"/>
      <c r="J206" s="71"/>
      <c r="K206" s="71"/>
      <c r="L206" s="71"/>
      <c r="M206" s="71"/>
      <c r="N206" s="71"/>
      <c r="O206" s="71"/>
      <c r="P206" s="71"/>
      <c r="Q206" s="71"/>
      <c r="R206" s="71"/>
    </row>
    <row r="207" spans="8:18">
      <c r="H207" s="51"/>
      <c r="I207" s="71"/>
      <c r="J207" s="71"/>
      <c r="K207" s="71"/>
      <c r="L207" s="71"/>
      <c r="M207" s="71"/>
      <c r="N207" s="71"/>
      <c r="O207" s="71"/>
      <c r="P207" s="71"/>
      <c r="Q207" s="71"/>
      <c r="R207" s="71"/>
    </row>
    <row r="208" spans="8:18">
      <c r="H208" s="51"/>
      <c r="I208" s="71"/>
      <c r="J208" s="71"/>
      <c r="K208" s="71"/>
      <c r="L208" s="71"/>
      <c r="M208" s="71"/>
      <c r="N208" s="71"/>
      <c r="O208" s="71"/>
      <c r="P208" s="71"/>
      <c r="Q208" s="71"/>
      <c r="R208" s="71"/>
    </row>
    <row r="209" spans="8:18">
      <c r="H209" s="51"/>
      <c r="I209" s="71"/>
      <c r="J209" s="71"/>
      <c r="K209" s="71"/>
      <c r="L209" s="71"/>
      <c r="M209" s="71"/>
      <c r="N209" s="71"/>
      <c r="O209" s="71"/>
      <c r="P209" s="71"/>
      <c r="Q209" s="71"/>
      <c r="R209" s="71"/>
    </row>
    <row r="210" spans="8:18">
      <c r="H210" s="51"/>
      <c r="I210" s="71"/>
      <c r="J210" s="71"/>
      <c r="K210" s="71"/>
      <c r="L210" s="71"/>
      <c r="M210" s="71"/>
      <c r="N210" s="71"/>
      <c r="O210" s="71"/>
      <c r="P210" s="71"/>
      <c r="Q210" s="71"/>
      <c r="R210" s="71"/>
    </row>
    <row r="211" spans="8:18">
      <c r="H211" s="51"/>
      <c r="I211" s="71"/>
      <c r="J211" s="71"/>
      <c r="K211" s="71"/>
      <c r="L211" s="71"/>
      <c r="M211" s="71"/>
      <c r="N211" s="71"/>
      <c r="O211" s="71"/>
      <c r="P211" s="71"/>
      <c r="Q211" s="71"/>
      <c r="R211" s="71"/>
    </row>
    <row r="212" spans="8:18">
      <c r="H212" s="51"/>
      <c r="I212" s="71"/>
      <c r="J212" s="71"/>
      <c r="K212" s="71"/>
      <c r="L212" s="71"/>
      <c r="M212" s="71"/>
      <c r="N212" s="71"/>
      <c r="O212" s="71"/>
      <c r="P212" s="71"/>
      <c r="Q212" s="71"/>
      <c r="R212" s="71"/>
    </row>
    <row r="213" spans="8:18">
      <c r="H213" s="51"/>
      <c r="I213" s="71"/>
      <c r="J213" s="71"/>
      <c r="K213" s="71"/>
      <c r="L213" s="71"/>
      <c r="M213" s="71"/>
      <c r="N213" s="71"/>
      <c r="O213" s="71"/>
      <c r="P213" s="71"/>
      <c r="Q213" s="71"/>
      <c r="R213" s="71"/>
    </row>
    <row r="214" spans="8:18">
      <c r="H214" s="51"/>
      <c r="I214" s="71"/>
      <c r="J214" s="71"/>
      <c r="K214" s="71"/>
      <c r="L214" s="71"/>
      <c r="M214" s="71"/>
      <c r="N214" s="71"/>
      <c r="O214" s="71"/>
      <c r="P214" s="71"/>
      <c r="Q214" s="71"/>
      <c r="R214" s="71"/>
    </row>
    <row r="215" spans="8:18">
      <c r="H215" s="51"/>
      <c r="I215" s="71"/>
      <c r="J215" s="71"/>
      <c r="K215" s="71"/>
      <c r="L215" s="71"/>
      <c r="M215" s="71"/>
      <c r="N215" s="71"/>
      <c r="O215" s="71"/>
      <c r="P215" s="71"/>
      <c r="Q215" s="71"/>
      <c r="R215" s="71"/>
    </row>
    <row r="216" spans="8:18">
      <c r="H216" s="51"/>
      <c r="I216" s="71"/>
      <c r="J216" s="71"/>
      <c r="K216" s="71"/>
      <c r="L216" s="71"/>
      <c r="M216" s="71"/>
      <c r="N216" s="71"/>
      <c r="O216" s="71"/>
      <c r="P216" s="71"/>
      <c r="Q216" s="71"/>
      <c r="R216" s="71"/>
    </row>
    <row r="217" spans="8:18">
      <c r="H217" s="51"/>
      <c r="I217" s="71"/>
      <c r="J217" s="71"/>
      <c r="K217" s="71"/>
      <c r="L217" s="71"/>
      <c r="M217" s="71"/>
      <c r="N217" s="71"/>
      <c r="O217" s="71"/>
      <c r="P217" s="71"/>
      <c r="Q217" s="71"/>
      <c r="R217" s="71"/>
    </row>
    <row r="218" spans="8:18">
      <c r="H218" s="51"/>
      <c r="I218" s="71"/>
      <c r="J218" s="71"/>
      <c r="K218" s="71"/>
      <c r="L218" s="71"/>
      <c r="M218" s="71"/>
      <c r="N218" s="71"/>
      <c r="O218" s="71"/>
      <c r="P218" s="71"/>
      <c r="Q218" s="71"/>
      <c r="R218" s="71"/>
    </row>
    <row r="219" spans="8:18">
      <c r="H219" s="51"/>
      <c r="I219" s="71"/>
      <c r="J219" s="71"/>
      <c r="K219" s="71"/>
      <c r="L219" s="71"/>
      <c r="M219" s="71"/>
      <c r="N219" s="71"/>
      <c r="O219" s="71"/>
      <c r="P219" s="71"/>
      <c r="Q219" s="71"/>
      <c r="R219" s="71"/>
    </row>
    <row r="220" spans="8:18">
      <c r="H220" s="51"/>
      <c r="I220" s="71"/>
      <c r="J220" s="71"/>
      <c r="K220" s="71"/>
      <c r="L220" s="71"/>
      <c r="M220" s="71"/>
      <c r="N220" s="71"/>
      <c r="O220" s="71"/>
      <c r="P220" s="71"/>
      <c r="Q220" s="71"/>
      <c r="R220" s="71"/>
    </row>
    <row r="221" spans="8:18">
      <c r="H221" s="51"/>
      <c r="I221" s="71"/>
      <c r="J221" s="71"/>
      <c r="K221" s="71"/>
      <c r="L221" s="71"/>
      <c r="M221" s="71"/>
      <c r="N221" s="71"/>
      <c r="O221" s="71"/>
      <c r="P221" s="71"/>
      <c r="Q221" s="71"/>
      <c r="R221" s="71"/>
    </row>
    <row r="222" spans="8:18">
      <c r="H222" s="51"/>
      <c r="I222" s="71"/>
      <c r="J222" s="71"/>
      <c r="K222" s="71"/>
      <c r="L222" s="71"/>
      <c r="M222" s="71"/>
      <c r="N222" s="71"/>
      <c r="O222" s="71"/>
      <c r="P222" s="71"/>
      <c r="Q222" s="71"/>
      <c r="R222" s="71"/>
    </row>
    <row r="223" spans="8:18">
      <c r="H223" s="51"/>
      <c r="I223" s="71"/>
      <c r="J223" s="71"/>
      <c r="K223" s="71"/>
      <c r="L223" s="71"/>
      <c r="M223" s="71"/>
      <c r="N223" s="71"/>
      <c r="O223" s="71"/>
      <c r="P223" s="71"/>
      <c r="Q223" s="71"/>
      <c r="R223" s="71"/>
    </row>
    <row r="224" spans="8:18">
      <c r="H224" s="51"/>
      <c r="I224" s="71"/>
      <c r="J224" s="71"/>
      <c r="K224" s="71"/>
      <c r="L224" s="71"/>
      <c r="M224" s="71"/>
      <c r="N224" s="71"/>
      <c r="O224" s="71"/>
      <c r="P224" s="71"/>
      <c r="Q224" s="71"/>
      <c r="R224" s="71"/>
    </row>
    <row r="225" spans="8:18">
      <c r="H225" s="51"/>
      <c r="I225" s="71"/>
      <c r="J225" s="71"/>
      <c r="K225" s="71"/>
      <c r="L225" s="71"/>
      <c r="M225" s="71"/>
      <c r="N225" s="71"/>
      <c r="O225" s="71"/>
      <c r="P225" s="71"/>
      <c r="Q225" s="71"/>
      <c r="R225" s="71"/>
    </row>
    <row r="226" spans="8:18">
      <c r="H226" s="51"/>
      <c r="I226" s="71"/>
      <c r="J226" s="71"/>
      <c r="K226" s="71"/>
      <c r="L226" s="71"/>
      <c r="M226" s="71"/>
      <c r="N226" s="71"/>
      <c r="O226" s="71"/>
      <c r="P226" s="71"/>
      <c r="Q226" s="71"/>
      <c r="R226" s="71"/>
    </row>
    <row r="227" spans="8:18">
      <c r="H227" s="51"/>
      <c r="I227" s="71"/>
      <c r="J227" s="71"/>
      <c r="K227" s="71"/>
      <c r="L227" s="71"/>
      <c r="M227" s="71"/>
      <c r="N227" s="71"/>
      <c r="O227" s="71"/>
      <c r="P227" s="71"/>
      <c r="Q227" s="71"/>
      <c r="R227" s="71"/>
    </row>
    <row r="228" spans="8:18">
      <c r="H228" s="51"/>
      <c r="I228" s="71"/>
      <c r="J228" s="71"/>
      <c r="K228" s="71"/>
      <c r="L228" s="71"/>
      <c r="M228" s="71"/>
      <c r="N228" s="71"/>
      <c r="O228" s="71"/>
      <c r="P228" s="71"/>
      <c r="Q228" s="71"/>
      <c r="R228" s="71"/>
    </row>
    <row r="229" spans="8:18">
      <c r="H229" s="51"/>
      <c r="I229" s="71"/>
      <c r="J229" s="71"/>
      <c r="K229" s="71"/>
      <c r="L229" s="71"/>
      <c r="M229" s="71"/>
      <c r="N229" s="71"/>
      <c r="O229" s="71"/>
      <c r="P229" s="71"/>
      <c r="Q229" s="71"/>
      <c r="R229" s="71"/>
    </row>
    <row r="230" spans="8:18">
      <c r="H230" s="51"/>
      <c r="I230" s="71"/>
      <c r="J230" s="71"/>
      <c r="K230" s="71"/>
      <c r="L230" s="71"/>
      <c r="M230" s="71"/>
      <c r="N230" s="71"/>
      <c r="O230" s="71"/>
      <c r="P230" s="71"/>
      <c r="Q230" s="71"/>
      <c r="R230" s="71"/>
    </row>
    <row r="231" spans="8:18">
      <c r="H231" s="51"/>
      <c r="I231" s="71"/>
      <c r="J231" s="71"/>
      <c r="K231" s="71"/>
      <c r="L231" s="71"/>
      <c r="M231" s="71"/>
      <c r="N231" s="71"/>
      <c r="O231" s="71"/>
      <c r="P231" s="71"/>
      <c r="Q231" s="71"/>
      <c r="R231" s="71"/>
    </row>
    <row r="232" spans="8:18">
      <c r="H232" s="51"/>
      <c r="I232" s="71"/>
      <c r="J232" s="71"/>
      <c r="K232" s="71"/>
      <c r="L232" s="71"/>
      <c r="M232" s="71"/>
      <c r="N232" s="71"/>
      <c r="O232" s="71"/>
      <c r="P232" s="71"/>
      <c r="Q232" s="71"/>
      <c r="R232" s="71"/>
    </row>
    <row r="233" spans="8:18">
      <c r="H233" s="51"/>
      <c r="I233" s="71"/>
      <c r="J233" s="71"/>
      <c r="K233" s="71"/>
      <c r="L233" s="71"/>
      <c r="M233" s="71"/>
      <c r="N233" s="71"/>
      <c r="O233" s="71"/>
      <c r="P233" s="71"/>
      <c r="Q233" s="71"/>
      <c r="R233" s="71"/>
    </row>
    <row r="234" spans="8:18">
      <c r="H234" s="51"/>
      <c r="I234" s="71"/>
      <c r="J234" s="71"/>
      <c r="K234" s="71"/>
      <c r="L234" s="71"/>
      <c r="M234" s="71"/>
      <c r="N234" s="71"/>
      <c r="O234" s="71"/>
      <c r="P234" s="71"/>
      <c r="Q234" s="71"/>
      <c r="R234" s="71"/>
    </row>
    <row r="235" spans="8:18">
      <c r="H235" s="51"/>
      <c r="I235" s="71"/>
      <c r="J235" s="71"/>
      <c r="K235" s="71"/>
      <c r="L235" s="71"/>
      <c r="M235" s="71"/>
      <c r="N235" s="71"/>
      <c r="O235" s="71"/>
      <c r="P235" s="71"/>
      <c r="Q235" s="71"/>
      <c r="R235" s="71"/>
    </row>
    <row r="236" spans="8:18">
      <c r="H236" s="51"/>
      <c r="I236" s="71"/>
      <c r="J236" s="71"/>
      <c r="K236" s="71"/>
      <c r="L236" s="71"/>
      <c r="M236" s="71"/>
      <c r="N236" s="71"/>
      <c r="O236" s="71"/>
      <c r="P236" s="71"/>
      <c r="Q236" s="71"/>
      <c r="R236" s="71"/>
    </row>
    <row r="237" spans="8:18">
      <c r="H237" s="51"/>
      <c r="I237" s="71"/>
      <c r="J237" s="71"/>
      <c r="K237" s="71"/>
      <c r="L237" s="71"/>
      <c r="M237" s="71"/>
      <c r="N237" s="71"/>
      <c r="O237" s="71"/>
      <c r="P237" s="71"/>
      <c r="Q237" s="71"/>
      <c r="R237" s="71"/>
    </row>
    <row r="238" spans="8:18">
      <c r="H238" s="51"/>
      <c r="I238" s="71"/>
      <c r="J238" s="71"/>
      <c r="K238" s="71"/>
      <c r="L238" s="71"/>
      <c r="M238" s="71"/>
      <c r="N238" s="71"/>
      <c r="O238" s="71"/>
      <c r="P238" s="71"/>
      <c r="Q238" s="71"/>
      <c r="R238" s="71"/>
    </row>
    <row r="239" spans="8:18">
      <c r="H239" s="51"/>
      <c r="I239" s="71"/>
      <c r="J239" s="71"/>
      <c r="K239" s="71"/>
      <c r="L239" s="71"/>
      <c r="M239" s="71"/>
      <c r="N239" s="71"/>
      <c r="O239" s="71"/>
      <c r="P239" s="71"/>
      <c r="Q239" s="71"/>
      <c r="R239" s="71"/>
    </row>
    <row r="240" spans="8:18">
      <c r="H240" s="51"/>
      <c r="I240" s="71"/>
      <c r="J240" s="71"/>
      <c r="K240" s="71"/>
      <c r="L240" s="71"/>
      <c r="M240" s="71"/>
      <c r="N240" s="71"/>
      <c r="O240" s="71"/>
      <c r="P240" s="71"/>
      <c r="Q240" s="71"/>
      <c r="R240" s="71"/>
    </row>
    <row r="241" spans="8:18">
      <c r="H241" s="51"/>
      <c r="I241" s="71"/>
      <c r="J241" s="71"/>
      <c r="K241" s="71"/>
      <c r="L241" s="71"/>
      <c r="M241" s="71"/>
      <c r="N241" s="71"/>
      <c r="O241" s="71"/>
      <c r="P241" s="71"/>
      <c r="Q241" s="71"/>
      <c r="R241" s="71"/>
    </row>
    <row r="242" spans="8:18">
      <c r="H242" s="51"/>
      <c r="I242" s="71"/>
      <c r="J242" s="71"/>
      <c r="K242" s="71"/>
      <c r="L242" s="71"/>
      <c r="M242" s="71"/>
      <c r="N242" s="71"/>
      <c r="O242" s="71"/>
      <c r="P242" s="71"/>
      <c r="Q242" s="71"/>
      <c r="R242" s="71"/>
    </row>
    <row r="243" spans="8:18">
      <c r="H243" s="51"/>
      <c r="I243" s="71"/>
      <c r="J243" s="71"/>
      <c r="K243" s="71"/>
      <c r="L243" s="71"/>
      <c r="M243" s="71"/>
      <c r="N243" s="71"/>
      <c r="O243" s="71"/>
      <c r="P243" s="71"/>
      <c r="Q243" s="71"/>
      <c r="R243" s="71"/>
    </row>
    <row r="244" spans="8:18">
      <c r="H244" s="51"/>
      <c r="I244" s="71"/>
      <c r="J244" s="71"/>
      <c r="K244" s="71"/>
      <c r="L244" s="71"/>
      <c r="M244" s="71"/>
      <c r="N244" s="71"/>
      <c r="O244" s="71"/>
      <c r="P244" s="71"/>
      <c r="Q244" s="71"/>
      <c r="R244" s="71"/>
    </row>
    <row r="245" spans="8:18">
      <c r="H245" s="51"/>
      <c r="I245" s="71"/>
      <c r="J245" s="71"/>
      <c r="K245" s="71"/>
      <c r="L245" s="71"/>
      <c r="M245" s="71"/>
      <c r="N245" s="71"/>
      <c r="O245" s="71"/>
      <c r="P245" s="71"/>
      <c r="Q245" s="71"/>
      <c r="R245" s="71"/>
    </row>
    <row r="246" spans="8:18">
      <c r="H246" s="51"/>
      <c r="I246" s="71"/>
      <c r="J246" s="71"/>
      <c r="K246" s="71"/>
      <c r="L246" s="71"/>
      <c r="M246" s="71"/>
      <c r="N246" s="71"/>
      <c r="O246" s="71"/>
      <c r="P246" s="71"/>
      <c r="Q246" s="71"/>
      <c r="R246" s="71"/>
    </row>
    <row r="247" spans="8:18">
      <c r="H247" s="51"/>
      <c r="I247" s="71"/>
      <c r="J247" s="71"/>
      <c r="K247" s="71"/>
      <c r="L247" s="71"/>
      <c r="M247" s="71"/>
      <c r="N247" s="71"/>
      <c r="O247" s="71"/>
      <c r="P247" s="71"/>
      <c r="Q247" s="71"/>
      <c r="R247" s="71"/>
    </row>
    <row r="248" spans="8:18">
      <c r="H248" s="51"/>
      <c r="I248" s="71"/>
      <c r="J248" s="71"/>
      <c r="K248" s="71"/>
      <c r="L248" s="71"/>
      <c r="M248" s="71"/>
      <c r="N248" s="71"/>
      <c r="O248" s="71"/>
      <c r="P248" s="71"/>
      <c r="Q248" s="71"/>
      <c r="R248" s="71"/>
    </row>
    <row r="249" spans="8:18">
      <c r="H249" s="51"/>
      <c r="I249" s="71"/>
      <c r="J249" s="71"/>
      <c r="K249" s="71"/>
      <c r="L249" s="71"/>
      <c r="M249" s="71"/>
      <c r="N249" s="71"/>
      <c r="O249" s="71"/>
      <c r="P249" s="71"/>
      <c r="Q249" s="71"/>
      <c r="R249" s="71"/>
    </row>
    <row r="250" spans="8:18">
      <c r="H250" s="51"/>
      <c r="I250" s="71"/>
      <c r="J250" s="71"/>
      <c r="K250" s="71"/>
      <c r="L250" s="71"/>
      <c r="M250" s="71"/>
      <c r="N250" s="71"/>
      <c r="O250" s="71"/>
      <c r="P250" s="71"/>
      <c r="Q250" s="71"/>
      <c r="R250" s="71"/>
    </row>
    <row r="251" spans="8:18">
      <c r="H251" s="51"/>
      <c r="I251" s="71"/>
      <c r="J251" s="71"/>
      <c r="K251" s="71"/>
      <c r="L251" s="71"/>
      <c r="M251" s="71"/>
      <c r="N251" s="71"/>
      <c r="O251" s="71"/>
      <c r="P251" s="71"/>
      <c r="Q251" s="71"/>
      <c r="R251" s="71"/>
    </row>
    <row r="252" spans="8:18">
      <c r="H252" s="51"/>
      <c r="I252" s="71"/>
      <c r="J252" s="71"/>
      <c r="K252" s="71"/>
      <c r="L252" s="71"/>
      <c r="M252" s="71"/>
      <c r="N252" s="71"/>
      <c r="O252" s="71"/>
      <c r="P252" s="71"/>
      <c r="Q252" s="71"/>
      <c r="R252" s="71"/>
    </row>
    <row r="253" spans="8:18">
      <c r="H253" s="51"/>
      <c r="I253" s="71"/>
      <c r="J253" s="71"/>
      <c r="K253" s="71"/>
      <c r="L253" s="71"/>
      <c r="M253" s="71"/>
      <c r="N253" s="71"/>
      <c r="O253" s="71"/>
      <c r="P253" s="71"/>
      <c r="Q253" s="71"/>
      <c r="R253" s="71"/>
    </row>
    <row r="254" spans="8:18">
      <c r="H254" s="51"/>
      <c r="I254" s="71"/>
      <c r="J254" s="71"/>
      <c r="K254" s="71"/>
      <c r="L254" s="71"/>
      <c r="M254" s="71"/>
      <c r="N254" s="71"/>
      <c r="O254" s="71"/>
      <c r="P254" s="71"/>
      <c r="Q254" s="71"/>
      <c r="R254" s="71"/>
    </row>
    <row r="255" spans="8:18">
      <c r="H255" s="51"/>
      <c r="I255" s="71"/>
      <c r="J255" s="71"/>
      <c r="K255" s="71"/>
      <c r="L255" s="71"/>
      <c r="M255" s="71"/>
      <c r="N255" s="71"/>
      <c r="O255" s="71"/>
      <c r="P255" s="71"/>
      <c r="Q255" s="71"/>
      <c r="R255" s="71"/>
    </row>
    <row r="256" spans="8:18">
      <c r="H256" s="51"/>
      <c r="I256" s="71"/>
      <c r="J256" s="71"/>
      <c r="K256" s="71"/>
      <c r="L256" s="71"/>
      <c r="M256" s="71"/>
      <c r="N256" s="71"/>
      <c r="O256" s="71"/>
      <c r="P256" s="71"/>
      <c r="Q256" s="71"/>
      <c r="R256" s="71"/>
    </row>
    <row r="257" spans="8:18">
      <c r="H257" s="51"/>
      <c r="I257" s="71"/>
      <c r="J257" s="71"/>
      <c r="K257" s="71"/>
      <c r="L257" s="71"/>
      <c r="M257" s="71"/>
      <c r="N257" s="71"/>
      <c r="O257" s="71"/>
      <c r="P257" s="71"/>
      <c r="Q257" s="71"/>
      <c r="R257" s="71"/>
    </row>
    <row r="258" spans="8:18">
      <c r="H258" s="51"/>
      <c r="I258" s="71"/>
      <c r="J258" s="71"/>
      <c r="K258" s="71"/>
      <c r="L258" s="71"/>
      <c r="M258" s="71"/>
      <c r="N258" s="71"/>
      <c r="O258" s="71"/>
      <c r="P258" s="71"/>
      <c r="Q258" s="71"/>
      <c r="R258" s="71"/>
    </row>
    <row r="259" spans="8:18">
      <c r="H259" s="51"/>
      <c r="I259" s="71"/>
      <c r="J259" s="71"/>
      <c r="K259" s="71"/>
      <c r="L259" s="71"/>
      <c r="M259" s="71"/>
      <c r="N259" s="71"/>
      <c r="O259" s="71"/>
      <c r="P259" s="71"/>
      <c r="Q259" s="71"/>
      <c r="R259" s="71"/>
    </row>
    <row r="260" spans="8:18">
      <c r="H260" s="51"/>
      <c r="I260" s="71"/>
      <c r="J260" s="71"/>
      <c r="K260" s="71"/>
      <c r="L260" s="71"/>
      <c r="M260" s="71"/>
      <c r="N260" s="71"/>
      <c r="O260" s="71"/>
      <c r="P260" s="71"/>
      <c r="Q260" s="71"/>
      <c r="R260" s="71"/>
    </row>
    <row r="261" spans="8:18">
      <c r="H261" s="51"/>
      <c r="I261" s="71"/>
      <c r="J261" s="71"/>
      <c r="K261" s="71"/>
      <c r="L261" s="71"/>
      <c r="M261" s="71"/>
      <c r="N261" s="71"/>
      <c r="O261" s="71"/>
      <c r="P261" s="71"/>
      <c r="Q261" s="71"/>
      <c r="R261" s="71"/>
    </row>
    <row r="262" spans="8:18">
      <c r="H262" s="51"/>
      <c r="I262" s="71"/>
      <c r="J262" s="71"/>
      <c r="K262" s="71"/>
      <c r="L262" s="71"/>
      <c r="M262" s="71"/>
      <c r="N262" s="71"/>
      <c r="O262" s="71"/>
      <c r="P262" s="71"/>
      <c r="Q262" s="71"/>
      <c r="R262" s="71"/>
    </row>
    <row r="263" spans="8:18">
      <c r="H263" s="51"/>
      <c r="I263" s="71"/>
      <c r="J263" s="71"/>
      <c r="K263" s="71"/>
      <c r="L263" s="71"/>
      <c r="M263" s="71"/>
      <c r="N263" s="71"/>
      <c r="O263" s="71"/>
      <c r="P263" s="71"/>
      <c r="Q263" s="71"/>
      <c r="R263" s="71"/>
    </row>
    <row r="264" spans="8:18">
      <c r="H264" s="51"/>
      <c r="I264" s="71"/>
      <c r="J264" s="71"/>
      <c r="K264" s="71"/>
      <c r="L264" s="71"/>
      <c r="M264" s="71"/>
      <c r="N264" s="71"/>
      <c r="O264" s="71"/>
      <c r="P264" s="71"/>
      <c r="Q264" s="71"/>
      <c r="R264" s="71"/>
    </row>
    <row r="265" spans="8:18">
      <c r="H265" s="51"/>
      <c r="I265" s="71"/>
      <c r="J265" s="71"/>
      <c r="K265" s="71"/>
      <c r="L265" s="71"/>
      <c r="M265" s="71"/>
      <c r="N265" s="71"/>
      <c r="O265" s="71"/>
      <c r="P265" s="71"/>
      <c r="Q265" s="71"/>
      <c r="R265" s="71"/>
    </row>
    <row r="266" spans="8:18">
      <c r="H266" s="51"/>
      <c r="I266" s="71"/>
      <c r="J266" s="71"/>
      <c r="K266" s="71"/>
      <c r="L266" s="71"/>
      <c r="M266" s="71"/>
      <c r="N266" s="71"/>
      <c r="O266" s="71"/>
      <c r="P266" s="71"/>
      <c r="Q266" s="71"/>
      <c r="R266" s="71"/>
    </row>
    <row r="267" spans="8:18">
      <c r="H267" s="51"/>
      <c r="I267" s="71"/>
      <c r="J267" s="71"/>
      <c r="K267" s="71"/>
      <c r="L267" s="71"/>
      <c r="M267" s="71"/>
      <c r="N267" s="71"/>
      <c r="O267" s="71"/>
      <c r="P267" s="71"/>
      <c r="Q267" s="71"/>
      <c r="R267" s="71"/>
    </row>
    <row r="268" spans="8:18">
      <c r="H268" s="51"/>
      <c r="I268" s="71"/>
      <c r="J268" s="71"/>
      <c r="K268" s="71"/>
      <c r="L268" s="71"/>
      <c r="M268" s="71"/>
      <c r="N268" s="71"/>
      <c r="O268" s="71"/>
      <c r="P268" s="71"/>
      <c r="Q268" s="71"/>
      <c r="R268" s="71"/>
    </row>
    <row r="269" spans="8:18">
      <c r="H269" s="51"/>
      <c r="I269" s="71"/>
      <c r="J269" s="71"/>
      <c r="K269" s="71"/>
      <c r="L269" s="71"/>
      <c r="M269" s="71"/>
      <c r="N269" s="71"/>
      <c r="O269" s="71"/>
      <c r="P269" s="71"/>
      <c r="Q269" s="71"/>
      <c r="R269" s="71"/>
    </row>
    <row r="270" spans="8:18">
      <c r="H270" s="51"/>
      <c r="I270" s="71"/>
      <c r="J270" s="71"/>
      <c r="K270" s="71"/>
      <c r="L270" s="71"/>
      <c r="M270" s="71"/>
      <c r="N270" s="71"/>
      <c r="O270" s="71"/>
      <c r="P270" s="71"/>
      <c r="Q270" s="71"/>
      <c r="R270" s="71"/>
    </row>
    <row r="271" spans="8:18">
      <c r="H271" s="51"/>
      <c r="I271" s="71"/>
      <c r="J271" s="71"/>
      <c r="K271" s="71"/>
      <c r="L271" s="71"/>
      <c r="M271" s="71"/>
      <c r="N271" s="71"/>
      <c r="O271" s="71"/>
      <c r="P271" s="71"/>
      <c r="Q271" s="71"/>
      <c r="R271" s="71"/>
    </row>
    <row r="272" spans="8:18">
      <c r="H272" s="51"/>
      <c r="I272" s="71"/>
      <c r="J272" s="71"/>
      <c r="K272" s="71"/>
      <c r="L272" s="71"/>
      <c r="M272" s="71"/>
      <c r="N272" s="71"/>
      <c r="O272" s="71"/>
      <c r="P272" s="71"/>
      <c r="Q272" s="71"/>
      <c r="R272" s="71"/>
    </row>
    <row r="273" spans="8:18">
      <c r="H273" s="51"/>
      <c r="I273" s="71"/>
      <c r="J273" s="71"/>
      <c r="K273" s="71"/>
      <c r="L273" s="71"/>
      <c r="M273" s="71"/>
      <c r="N273" s="71"/>
      <c r="O273" s="71"/>
      <c r="P273" s="71"/>
      <c r="Q273" s="71"/>
      <c r="R273" s="71"/>
    </row>
    <row r="274" spans="8:18">
      <c r="H274" s="51"/>
      <c r="I274" s="71"/>
      <c r="J274" s="71"/>
      <c r="K274" s="71"/>
      <c r="L274" s="71"/>
      <c r="M274" s="71"/>
      <c r="N274" s="71"/>
      <c r="O274" s="71"/>
      <c r="P274" s="71"/>
      <c r="Q274" s="71"/>
      <c r="R274" s="71"/>
    </row>
    <row r="275" spans="8:18">
      <c r="H275" s="51"/>
      <c r="I275" s="71"/>
      <c r="J275" s="71"/>
      <c r="K275" s="71"/>
      <c r="L275" s="71"/>
      <c r="M275" s="71"/>
      <c r="N275" s="71"/>
      <c r="O275" s="71"/>
      <c r="P275" s="71"/>
      <c r="Q275" s="71"/>
      <c r="R275" s="71"/>
    </row>
    <row r="276" spans="8:18">
      <c r="H276" s="51"/>
      <c r="I276" s="71"/>
      <c r="J276" s="71"/>
      <c r="K276" s="71"/>
      <c r="L276" s="71"/>
      <c r="M276" s="71"/>
      <c r="N276" s="71"/>
      <c r="O276" s="71"/>
      <c r="P276" s="71"/>
      <c r="Q276" s="71"/>
      <c r="R276" s="71"/>
    </row>
    <row r="277" spans="8:18">
      <c r="H277" s="51"/>
      <c r="I277" s="71"/>
      <c r="J277" s="71"/>
      <c r="K277" s="71"/>
      <c r="L277" s="71"/>
      <c r="M277" s="71"/>
      <c r="N277" s="71"/>
      <c r="O277" s="71"/>
      <c r="P277" s="71"/>
      <c r="Q277" s="71"/>
      <c r="R277" s="71"/>
    </row>
    <row r="278" spans="8:18">
      <c r="H278" s="51"/>
      <c r="I278" s="71"/>
      <c r="J278" s="71"/>
      <c r="K278" s="71"/>
      <c r="L278" s="71"/>
      <c r="M278" s="71"/>
      <c r="N278" s="71"/>
      <c r="O278" s="71"/>
      <c r="P278" s="71"/>
      <c r="Q278" s="71"/>
      <c r="R278" s="71"/>
    </row>
    <row r="279" spans="8:18">
      <c r="H279" s="51"/>
      <c r="I279" s="71"/>
      <c r="J279" s="71"/>
      <c r="K279" s="71"/>
      <c r="L279" s="71"/>
      <c r="M279" s="71"/>
      <c r="N279" s="71"/>
      <c r="O279" s="71"/>
      <c r="P279" s="71"/>
      <c r="Q279" s="71"/>
      <c r="R279" s="71"/>
    </row>
    <row r="280" spans="8:18">
      <c r="H280" s="51"/>
      <c r="I280" s="71"/>
      <c r="J280" s="71"/>
      <c r="K280" s="71"/>
      <c r="L280" s="71"/>
      <c r="M280" s="71"/>
      <c r="N280" s="71"/>
      <c r="O280" s="71"/>
      <c r="P280" s="71"/>
      <c r="Q280" s="71"/>
      <c r="R280" s="71"/>
    </row>
    <row r="281" spans="8:18">
      <c r="H281" s="51"/>
      <c r="I281" s="71"/>
      <c r="J281" s="71"/>
      <c r="K281" s="71"/>
      <c r="L281" s="71"/>
      <c r="M281" s="71"/>
      <c r="N281" s="71"/>
      <c r="O281" s="71"/>
      <c r="P281" s="71"/>
      <c r="Q281" s="71"/>
      <c r="R281" s="71"/>
    </row>
    <row r="282" spans="8:18">
      <c r="H282" s="51"/>
      <c r="I282" s="71"/>
      <c r="J282" s="71"/>
      <c r="K282" s="71"/>
      <c r="L282" s="71"/>
      <c r="M282" s="71"/>
      <c r="N282" s="71"/>
      <c r="O282" s="71"/>
      <c r="P282" s="71"/>
      <c r="Q282" s="71"/>
      <c r="R282" s="71"/>
    </row>
    <row r="283" spans="8:18">
      <c r="H283" s="51"/>
      <c r="I283" s="71"/>
      <c r="J283" s="71"/>
      <c r="K283" s="71"/>
      <c r="L283" s="71"/>
      <c r="M283" s="71"/>
      <c r="N283" s="71"/>
      <c r="O283" s="71"/>
      <c r="P283" s="71"/>
      <c r="Q283" s="71"/>
      <c r="R283" s="71"/>
    </row>
    <row r="284" spans="8:18">
      <c r="H284" s="51"/>
      <c r="I284" s="71"/>
      <c r="J284" s="71"/>
      <c r="K284" s="71"/>
      <c r="L284" s="71"/>
      <c r="M284" s="71"/>
      <c r="N284" s="71"/>
      <c r="O284" s="71"/>
      <c r="P284" s="71"/>
      <c r="Q284" s="71"/>
      <c r="R284" s="71"/>
    </row>
    <row r="285" spans="8:18">
      <c r="H285" s="51"/>
      <c r="I285" s="71"/>
      <c r="J285" s="71"/>
      <c r="K285" s="71"/>
      <c r="L285" s="71"/>
      <c r="M285" s="71"/>
      <c r="N285" s="71"/>
      <c r="O285" s="71"/>
      <c r="P285" s="71"/>
      <c r="Q285" s="71"/>
      <c r="R285" s="71"/>
    </row>
    <row r="286" spans="8:18">
      <c r="H286" s="51"/>
      <c r="I286" s="71"/>
      <c r="J286" s="71"/>
      <c r="K286" s="71"/>
      <c r="L286" s="71"/>
      <c r="M286" s="71"/>
      <c r="N286" s="71"/>
      <c r="O286" s="71"/>
      <c r="P286" s="71"/>
      <c r="Q286" s="71"/>
      <c r="R286" s="71"/>
    </row>
    <row r="287" spans="8:18">
      <c r="H287" s="51"/>
      <c r="I287" s="71"/>
      <c r="J287" s="71"/>
      <c r="K287" s="71"/>
      <c r="L287" s="71"/>
      <c r="M287" s="71"/>
      <c r="N287" s="71"/>
      <c r="O287" s="71"/>
      <c r="P287" s="71"/>
      <c r="Q287" s="71"/>
      <c r="R287" s="71"/>
    </row>
    <row r="288" spans="8:18">
      <c r="H288" s="51"/>
      <c r="I288" s="71"/>
      <c r="J288" s="71"/>
      <c r="K288" s="71"/>
      <c r="L288" s="71"/>
      <c r="M288" s="71"/>
      <c r="N288" s="71"/>
      <c r="O288" s="71"/>
      <c r="P288" s="71"/>
      <c r="Q288" s="71"/>
      <c r="R288" s="71"/>
    </row>
    <row r="289" spans="8:18">
      <c r="H289" s="51"/>
      <c r="I289" s="71"/>
      <c r="J289" s="71"/>
      <c r="K289" s="71"/>
      <c r="L289" s="71"/>
      <c r="M289" s="71"/>
      <c r="N289" s="71"/>
      <c r="O289" s="71"/>
      <c r="P289" s="71"/>
      <c r="Q289" s="71"/>
      <c r="R289" s="71"/>
    </row>
    <row r="290" spans="8:18">
      <c r="H290" s="51"/>
      <c r="I290" s="71"/>
      <c r="J290" s="71"/>
      <c r="K290" s="71"/>
      <c r="L290" s="71"/>
      <c r="M290" s="71"/>
      <c r="N290" s="71"/>
      <c r="O290" s="71"/>
      <c r="P290" s="71"/>
      <c r="Q290" s="71"/>
      <c r="R290" s="71"/>
    </row>
    <row r="291" spans="8:18">
      <c r="H291" s="51"/>
      <c r="I291" s="71"/>
      <c r="J291" s="71"/>
      <c r="K291" s="71"/>
      <c r="L291" s="71"/>
      <c r="M291" s="71"/>
      <c r="N291" s="71"/>
      <c r="O291" s="71"/>
      <c r="P291" s="71"/>
      <c r="Q291" s="71"/>
      <c r="R291" s="71"/>
    </row>
    <row r="292" spans="8:18">
      <c r="H292" s="51"/>
      <c r="I292" s="71"/>
      <c r="J292" s="71"/>
      <c r="K292" s="71"/>
      <c r="L292" s="71"/>
      <c r="M292" s="71"/>
      <c r="N292" s="71"/>
      <c r="O292" s="71"/>
      <c r="P292" s="71"/>
      <c r="Q292" s="71"/>
      <c r="R292" s="71"/>
    </row>
    <row r="293" spans="8:18">
      <c r="H293" s="51"/>
      <c r="I293" s="71"/>
      <c r="J293" s="71"/>
      <c r="K293" s="71"/>
      <c r="L293" s="71"/>
      <c r="M293" s="71"/>
      <c r="N293" s="71"/>
      <c r="O293" s="71"/>
      <c r="P293" s="71"/>
      <c r="Q293" s="71"/>
      <c r="R293" s="71"/>
    </row>
    <row r="294" spans="8:18">
      <c r="H294" s="51"/>
      <c r="I294" s="71"/>
      <c r="J294" s="71"/>
      <c r="K294" s="71"/>
      <c r="L294" s="71"/>
      <c r="M294" s="71"/>
      <c r="N294" s="71"/>
      <c r="O294" s="71"/>
      <c r="P294" s="71"/>
      <c r="Q294" s="71"/>
      <c r="R294" s="71"/>
    </row>
    <row r="295" spans="8:18">
      <c r="H295" s="51"/>
      <c r="I295" s="71"/>
      <c r="J295" s="71"/>
      <c r="K295" s="71"/>
      <c r="L295" s="71"/>
      <c r="M295" s="71"/>
      <c r="N295" s="71"/>
      <c r="O295" s="71"/>
      <c r="P295" s="71"/>
      <c r="Q295" s="71"/>
      <c r="R295" s="71"/>
    </row>
    <row r="296" spans="8:18">
      <c r="H296" s="51"/>
      <c r="I296" s="71"/>
      <c r="J296" s="71"/>
      <c r="K296" s="71"/>
      <c r="L296" s="71"/>
      <c r="M296" s="71"/>
      <c r="N296" s="71"/>
      <c r="O296" s="71"/>
      <c r="P296" s="71"/>
      <c r="Q296" s="71"/>
      <c r="R296" s="71"/>
    </row>
    <row r="297" spans="8:18">
      <c r="H297" s="51"/>
      <c r="I297" s="71"/>
      <c r="J297" s="71"/>
      <c r="K297" s="71"/>
      <c r="L297" s="71"/>
      <c r="M297" s="71"/>
      <c r="N297" s="71"/>
      <c r="O297" s="71"/>
      <c r="P297" s="71"/>
      <c r="Q297" s="71"/>
      <c r="R297" s="71"/>
    </row>
    <row r="298" spans="8:18">
      <c r="H298" s="51"/>
      <c r="I298" s="71"/>
      <c r="J298" s="71"/>
      <c r="K298" s="71"/>
      <c r="L298" s="71"/>
      <c r="M298" s="71"/>
      <c r="N298" s="71"/>
      <c r="O298" s="71"/>
      <c r="P298" s="71"/>
      <c r="Q298" s="71"/>
      <c r="R298" s="71"/>
    </row>
    <row r="299" spans="8:18">
      <c r="H299" s="51"/>
      <c r="I299" s="71"/>
      <c r="J299" s="71"/>
      <c r="K299" s="71"/>
      <c r="L299" s="71"/>
      <c r="M299" s="71"/>
      <c r="N299" s="71"/>
      <c r="O299" s="71"/>
      <c r="P299" s="71"/>
      <c r="Q299" s="71"/>
      <c r="R299" s="71"/>
    </row>
    <row r="300" spans="8:18">
      <c r="H300" s="51"/>
      <c r="I300" s="71"/>
      <c r="J300" s="71"/>
      <c r="K300" s="71"/>
      <c r="L300" s="71"/>
      <c r="M300" s="71"/>
      <c r="N300" s="71"/>
      <c r="O300" s="71"/>
      <c r="P300" s="71"/>
      <c r="Q300" s="71"/>
      <c r="R300" s="71"/>
    </row>
    <row r="301" spans="8:18">
      <c r="H301" s="51"/>
      <c r="I301" s="71"/>
      <c r="J301" s="71"/>
      <c r="K301" s="71"/>
      <c r="L301" s="71"/>
      <c r="M301" s="71"/>
      <c r="N301" s="71"/>
      <c r="O301" s="71"/>
      <c r="P301" s="71"/>
      <c r="Q301" s="71"/>
      <c r="R301" s="71"/>
    </row>
    <row r="302" spans="8:18">
      <c r="H302" s="51"/>
      <c r="I302" s="71"/>
      <c r="J302" s="71"/>
      <c r="K302" s="71"/>
      <c r="L302" s="71"/>
      <c r="M302" s="71"/>
      <c r="N302" s="71"/>
      <c r="O302" s="71"/>
      <c r="P302" s="71"/>
      <c r="Q302" s="71"/>
      <c r="R302" s="71"/>
    </row>
    <row r="303" spans="8:18">
      <c r="H303" s="51"/>
      <c r="I303" s="71"/>
      <c r="J303" s="71"/>
      <c r="K303" s="71"/>
      <c r="L303" s="71"/>
      <c r="M303" s="71"/>
      <c r="N303" s="71"/>
      <c r="O303" s="71"/>
      <c r="P303" s="71"/>
      <c r="Q303" s="71"/>
      <c r="R303" s="71"/>
    </row>
    <row r="304" spans="8:18">
      <c r="H304" s="51"/>
      <c r="I304" s="71"/>
      <c r="J304" s="71"/>
      <c r="K304" s="71"/>
      <c r="L304" s="71"/>
      <c r="M304" s="71"/>
      <c r="N304" s="71"/>
      <c r="O304" s="71"/>
      <c r="P304" s="71"/>
      <c r="Q304" s="71"/>
      <c r="R304" s="71"/>
    </row>
    <row r="305" spans="8:18">
      <c r="H305" s="51"/>
      <c r="I305" s="71"/>
      <c r="J305" s="71"/>
      <c r="K305" s="71"/>
      <c r="L305" s="71"/>
      <c r="M305" s="71"/>
      <c r="N305" s="71"/>
      <c r="O305" s="71"/>
      <c r="P305" s="71"/>
      <c r="Q305" s="71"/>
      <c r="R305" s="71"/>
    </row>
    <row r="306" spans="8:18">
      <c r="H306" s="51"/>
      <c r="I306" s="71"/>
      <c r="J306" s="71"/>
      <c r="K306" s="71"/>
      <c r="L306" s="71"/>
      <c r="M306" s="71"/>
      <c r="N306" s="71"/>
      <c r="O306" s="71"/>
      <c r="P306" s="71"/>
      <c r="Q306" s="71"/>
      <c r="R306" s="71"/>
    </row>
    <row r="307" spans="8:18">
      <c r="H307" s="51"/>
      <c r="I307" s="71"/>
      <c r="J307" s="71"/>
      <c r="K307" s="71"/>
      <c r="L307" s="71"/>
      <c r="M307" s="71"/>
      <c r="N307" s="71"/>
      <c r="O307" s="71"/>
      <c r="P307" s="71"/>
      <c r="Q307" s="71"/>
      <c r="R307" s="71"/>
    </row>
    <row r="308" spans="8:18">
      <c r="H308" s="51"/>
      <c r="I308" s="71"/>
      <c r="J308" s="71"/>
      <c r="K308" s="71"/>
      <c r="L308" s="71"/>
      <c r="M308" s="71"/>
      <c r="N308" s="71"/>
      <c r="O308" s="71"/>
      <c r="P308" s="71"/>
      <c r="Q308" s="71"/>
      <c r="R308" s="71"/>
    </row>
    <row r="309" spans="8:18">
      <c r="H309" s="51"/>
      <c r="I309" s="71"/>
      <c r="J309" s="71"/>
      <c r="K309" s="71"/>
      <c r="L309" s="71"/>
      <c r="M309" s="71"/>
      <c r="N309" s="71"/>
      <c r="O309" s="71"/>
      <c r="P309" s="71"/>
      <c r="Q309" s="71"/>
      <c r="R309" s="71"/>
    </row>
    <row r="310" spans="8:18">
      <c r="H310" s="51"/>
      <c r="I310" s="71"/>
      <c r="J310" s="71"/>
      <c r="K310" s="71"/>
      <c r="L310" s="71"/>
      <c r="M310" s="71"/>
      <c r="N310" s="71"/>
      <c r="O310" s="71"/>
      <c r="P310" s="71"/>
      <c r="Q310" s="71"/>
      <c r="R310" s="71"/>
    </row>
    <row r="311" spans="8:18">
      <c r="H311" s="51"/>
      <c r="I311" s="71"/>
      <c r="J311" s="71"/>
      <c r="K311" s="71"/>
      <c r="L311" s="71"/>
      <c r="M311" s="71"/>
      <c r="N311" s="71"/>
      <c r="O311" s="71"/>
      <c r="P311" s="71"/>
      <c r="Q311" s="71"/>
      <c r="R311" s="71"/>
    </row>
    <row r="312" spans="8:18">
      <c r="H312" s="51"/>
      <c r="I312" s="71"/>
      <c r="J312" s="71"/>
      <c r="K312" s="71"/>
      <c r="L312" s="71"/>
      <c r="M312" s="71"/>
      <c r="N312" s="71"/>
      <c r="O312" s="71"/>
      <c r="P312" s="71"/>
      <c r="Q312" s="71"/>
      <c r="R312" s="71"/>
    </row>
    <row r="313" spans="8:18">
      <c r="H313" s="51"/>
      <c r="I313" s="71"/>
      <c r="J313" s="71"/>
      <c r="K313" s="71"/>
      <c r="L313" s="71"/>
      <c r="M313" s="71"/>
      <c r="N313" s="71"/>
      <c r="O313" s="71"/>
      <c r="P313" s="71"/>
      <c r="Q313" s="71"/>
      <c r="R313" s="71"/>
    </row>
    <row r="314" spans="8:18">
      <c r="H314" s="51"/>
      <c r="I314" s="71"/>
      <c r="J314" s="71"/>
      <c r="K314" s="71"/>
      <c r="L314" s="71"/>
      <c r="M314" s="71"/>
      <c r="N314" s="71"/>
      <c r="O314" s="71"/>
      <c r="P314" s="71"/>
      <c r="Q314" s="71"/>
      <c r="R314" s="71"/>
    </row>
    <row r="315" spans="8:18">
      <c r="H315" s="51"/>
      <c r="I315" s="71"/>
      <c r="J315" s="71"/>
      <c r="K315" s="71"/>
      <c r="L315" s="71"/>
      <c r="M315" s="71"/>
      <c r="N315" s="71"/>
      <c r="O315" s="71"/>
      <c r="P315" s="71"/>
      <c r="Q315" s="71"/>
      <c r="R315" s="71"/>
    </row>
    <row r="316" spans="8:18">
      <c r="H316" s="51"/>
      <c r="I316" s="71"/>
      <c r="J316" s="71"/>
      <c r="K316" s="71"/>
      <c r="L316" s="71"/>
      <c r="M316" s="71"/>
      <c r="N316" s="71"/>
      <c r="O316" s="71"/>
      <c r="P316" s="71"/>
      <c r="Q316" s="71"/>
      <c r="R316" s="71"/>
    </row>
    <row r="317" spans="8:18">
      <c r="H317" s="51"/>
      <c r="I317" s="71"/>
      <c r="J317" s="71"/>
      <c r="K317" s="71"/>
      <c r="L317" s="71"/>
      <c r="M317" s="71"/>
      <c r="N317" s="71"/>
      <c r="O317" s="71"/>
      <c r="P317" s="71"/>
      <c r="Q317" s="71"/>
      <c r="R317" s="71"/>
    </row>
    <row r="318" spans="8:18">
      <c r="H318" s="51"/>
      <c r="I318" s="71"/>
      <c r="J318" s="71"/>
      <c r="K318" s="71"/>
      <c r="L318" s="71"/>
      <c r="M318" s="71"/>
      <c r="N318" s="71"/>
      <c r="O318" s="71"/>
      <c r="P318" s="71"/>
      <c r="Q318" s="71"/>
      <c r="R318" s="71"/>
    </row>
    <row r="319" spans="8:18">
      <c r="H319" s="51"/>
      <c r="I319" s="73"/>
      <c r="J319" s="73"/>
      <c r="K319" s="73"/>
      <c r="L319" s="73"/>
      <c r="M319" s="73"/>
      <c r="N319" s="71"/>
    </row>
    <row r="320" spans="8:18">
      <c r="H320" s="51"/>
      <c r="I320" s="73"/>
      <c r="J320" s="73"/>
      <c r="K320" s="73"/>
      <c r="L320" s="73"/>
      <c r="M320" s="73"/>
      <c r="N320" s="71"/>
    </row>
    <row r="321" spans="8:14">
      <c r="H321" s="51"/>
      <c r="I321" s="73"/>
      <c r="J321" s="73"/>
      <c r="K321" s="73"/>
      <c r="L321" s="73"/>
      <c r="M321" s="73"/>
      <c r="N321" s="71"/>
    </row>
    <row r="322" spans="8:14">
      <c r="H322" s="51"/>
      <c r="I322" s="73"/>
      <c r="J322" s="73"/>
      <c r="K322" s="73"/>
      <c r="L322" s="73"/>
      <c r="M322" s="73"/>
      <c r="N322" s="71"/>
    </row>
    <row r="323" spans="8:14">
      <c r="H323" s="51"/>
      <c r="I323" s="73"/>
      <c r="J323" s="73"/>
      <c r="K323" s="73"/>
      <c r="L323" s="73"/>
      <c r="M323" s="73"/>
      <c r="N323" s="71"/>
    </row>
    <row r="324" spans="8:14">
      <c r="H324" s="51"/>
      <c r="I324" s="73"/>
      <c r="J324" s="73"/>
      <c r="K324" s="73"/>
      <c r="L324" s="73"/>
      <c r="M324" s="73"/>
      <c r="N324" s="71"/>
    </row>
    <row r="325" spans="8:14">
      <c r="H325" s="51"/>
      <c r="I325" s="73"/>
      <c r="J325" s="73"/>
      <c r="K325" s="73"/>
      <c r="L325" s="73"/>
      <c r="M325" s="73"/>
      <c r="N325" s="71"/>
    </row>
    <row r="326" spans="8:14">
      <c r="H326" s="51"/>
      <c r="I326" s="73"/>
      <c r="J326" s="73"/>
      <c r="K326" s="73"/>
      <c r="L326" s="73"/>
      <c r="M326" s="73"/>
      <c r="N326" s="71"/>
    </row>
    <row r="327" spans="8:14">
      <c r="H327" s="51"/>
      <c r="I327" s="73"/>
      <c r="J327" s="73"/>
      <c r="K327" s="73"/>
      <c r="L327" s="73"/>
      <c r="M327" s="73"/>
      <c r="N327" s="71"/>
    </row>
    <row r="328" spans="8:14">
      <c r="H328" s="51"/>
      <c r="I328" s="73"/>
      <c r="J328" s="73"/>
      <c r="K328" s="73"/>
      <c r="L328" s="73"/>
      <c r="M328" s="73"/>
      <c r="N328" s="71"/>
    </row>
    <row r="329" spans="8:14">
      <c r="H329" s="51"/>
      <c r="I329" s="73"/>
      <c r="J329" s="73"/>
      <c r="K329" s="73"/>
      <c r="L329" s="73"/>
      <c r="M329" s="73"/>
      <c r="N329" s="71"/>
    </row>
    <row r="330" spans="8:14">
      <c r="H330" s="51"/>
      <c r="I330" s="73"/>
      <c r="J330" s="73"/>
      <c r="K330" s="73"/>
      <c r="L330" s="73"/>
      <c r="M330" s="73"/>
      <c r="N330" s="71"/>
    </row>
    <row r="331" spans="8:14">
      <c r="H331" s="51"/>
      <c r="I331" s="72"/>
      <c r="J331" s="72"/>
      <c r="K331" s="72"/>
      <c r="L331" s="72"/>
      <c r="M331" s="73"/>
      <c r="N331" s="71"/>
    </row>
    <row r="332" spans="8:14">
      <c r="H332" s="51"/>
      <c r="I332" s="72"/>
      <c r="J332" s="72"/>
      <c r="K332" s="72"/>
      <c r="L332" s="72"/>
      <c r="M332" s="73"/>
      <c r="N332" s="71"/>
    </row>
    <row r="333" spans="8:14">
      <c r="H333" s="51"/>
      <c r="I333" s="72"/>
      <c r="J333" s="72"/>
      <c r="K333" s="72"/>
      <c r="L333" s="72"/>
      <c r="M333" s="72"/>
      <c r="N333" s="71"/>
    </row>
    <row r="334" spans="8:14">
      <c r="H334" s="51"/>
      <c r="I334" s="72"/>
      <c r="J334" s="72"/>
      <c r="K334" s="72"/>
      <c r="L334" s="72"/>
      <c r="M334" s="72"/>
      <c r="N334" s="71"/>
    </row>
    <row r="335" spans="8:14">
      <c r="H335" s="51"/>
      <c r="I335" s="72"/>
      <c r="J335" s="72"/>
      <c r="K335" s="72"/>
      <c r="L335" s="72"/>
      <c r="M335" s="72"/>
      <c r="N335" s="71"/>
    </row>
    <row r="336" spans="8:14">
      <c r="H336" s="51"/>
      <c r="I336" s="72"/>
      <c r="J336" s="72"/>
      <c r="K336" s="72"/>
      <c r="L336" s="72"/>
      <c r="M336" s="72"/>
      <c r="N336" s="71"/>
    </row>
    <row r="337" spans="8:14">
      <c r="H337" s="51"/>
      <c r="I337" s="72"/>
      <c r="J337" s="72"/>
      <c r="K337" s="72"/>
      <c r="L337" s="72"/>
      <c r="M337" s="72"/>
      <c r="N337" s="71"/>
    </row>
    <row r="338" spans="8:14">
      <c r="H338" s="51"/>
      <c r="I338" s="72"/>
      <c r="J338" s="72"/>
      <c r="K338" s="72"/>
      <c r="L338" s="72"/>
      <c r="M338" s="72"/>
      <c r="N338" s="71"/>
    </row>
    <row r="339" spans="8:14">
      <c r="H339" s="51"/>
      <c r="I339" s="72"/>
      <c r="J339" s="72"/>
      <c r="K339" s="72"/>
      <c r="L339" s="72"/>
      <c r="M339" s="72"/>
      <c r="N339" s="71"/>
    </row>
    <row r="340" spans="8:14">
      <c r="H340" s="51"/>
      <c r="I340" s="72"/>
      <c r="J340" s="72"/>
      <c r="K340" s="72"/>
      <c r="L340" s="72"/>
      <c r="M340" s="72"/>
      <c r="N340" s="71"/>
    </row>
    <row r="341" spans="8:14">
      <c r="H341" s="51"/>
      <c r="I341" s="72"/>
      <c r="J341" s="72"/>
      <c r="K341" s="72"/>
      <c r="L341" s="72"/>
      <c r="M341" s="72"/>
      <c r="N341" s="71"/>
    </row>
    <row r="342" spans="8:14">
      <c r="H342" s="51"/>
      <c r="I342" s="72"/>
      <c r="J342" s="72"/>
      <c r="K342" s="72"/>
      <c r="L342" s="72"/>
      <c r="M342" s="72"/>
      <c r="N342" s="71"/>
    </row>
    <row r="343" spans="8:14">
      <c r="H343" s="51"/>
      <c r="I343" s="72"/>
      <c r="J343" s="72"/>
      <c r="K343" s="72"/>
      <c r="L343" s="72"/>
      <c r="M343" s="72"/>
      <c r="N343" s="71"/>
    </row>
    <row r="344" spans="8:14">
      <c r="H344" s="51"/>
      <c r="I344" s="72"/>
      <c r="J344" s="72"/>
      <c r="K344" s="72"/>
      <c r="L344" s="72"/>
      <c r="M344" s="72"/>
      <c r="N344" s="71"/>
    </row>
    <row r="345" spans="8:14">
      <c r="H345" s="51"/>
      <c r="I345" s="72"/>
      <c r="J345" s="72"/>
      <c r="K345" s="72"/>
      <c r="L345" s="72"/>
      <c r="M345" s="72"/>
      <c r="N345" s="71"/>
    </row>
    <row r="346" spans="8:14">
      <c r="H346" s="51"/>
      <c r="I346" s="72"/>
      <c r="J346" s="72"/>
      <c r="K346" s="72"/>
      <c r="L346" s="72"/>
      <c r="M346" s="72"/>
      <c r="N346" s="71"/>
    </row>
    <row r="347" spans="8:14">
      <c r="H347" s="51"/>
      <c r="I347" s="72"/>
      <c r="J347" s="72"/>
      <c r="K347" s="72"/>
      <c r="L347" s="72"/>
      <c r="M347" s="72"/>
      <c r="N347" s="71"/>
    </row>
    <row r="348" spans="8:14">
      <c r="H348" s="51"/>
      <c r="I348" s="72"/>
      <c r="J348" s="72"/>
      <c r="K348" s="72"/>
      <c r="L348" s="72"/>
      <c r="M348" s="72"/>
      <c r="N348" s="71"/>
    </row>
    <row r="349" spans="8:14">
      <c r="H349" s="51"/>
      <c r="I349" s="72"/>
      <c r="J349" s="72"/>
      <c r="K349" s="72"/>
      <c r="L349" s="72"/>
      <c r="M349" s="72"/>
      <c r="N349" s="71"/>
    </row>
    <row r="350" spans="8:14">
      <c r="H350" s="51"/>
      <c r="I350" s="72"/>
      <c r="J350" s="72"/>
      <c r="K350" s="72"/>
      <c r="L350" s="72"/>
      <c r="M350" s="72"/>
      <c r="N350" s="71"/>
    </row>
    <row r="351" spans="8:14">
      <c r="H351" s="51"/>
      <c r="I351" s="72"/>
      <c r="J351" s="72"/>
      <c r="K351" s="72"/>
      <c r="L351" s="72"/>
      <c r="M351" s="72"/>
      <c r="N351" s="71"/>
    </row>
    <row r="352" spans="8:14">
      <c r="H352" s="51"/>
      <c r="I352" s="72"/>
      <c r="J352" s="72"/>
      <c r="K352" s="72"/>
      <c r="L352" s="72"/>
      <c r="M352" s="72"/>
      <c r="N352" s="71"/>
    </row>
    <row r="353" spans="8:14">
      <c r="H353" s="51"/>
      <c r="I353" s="72"/>
      <c r="J353" s="72"/>
      <c r="K353" s="72"/>
      <c r="L353" s="72"/>
      <c r="M353" s="72"/>
      <c r="N353" s="71"/>
    </row>
    <row r="354" spans="8:14">
      <c r="H354" s="51"/>
      <c r="I354" s="72"/>
      <c r="J354" s="72"/>
      <c r="K354" s="72"/>
      <c r="L354" s="72"/>
      <c r="M354" s="72"/>
      <c r="N354" s="71"/>
    </row>
    <row r="355" spans="8:14">
      <c r="H355" s="51"/>
      <c r="I355" s="72"/>
      <c r="J355" s="72"/>
      <c r="K355" s="72"/>
      <c r="L355" s="72"/>
      <c r="M355" s="72"/>
      <c r="N355" s="71"/>
    </row>
    <row r="356" spans="8:14">
      <c r="H356" s="51"/>
      <c r="I356" s="72"/>
      <c r="J356" s="72"/>
      <c r="K356" s="72"/>
      <c r="L356" s="72"/>
      <c r="M356" s="72"/>
      <c r="N356" s="71"/>
    </row>
    <row r="357" spans="8:14">
      <c r="H357" s="51"/>
      <c r="I357" s="72"/>
      <c r="J357" s="72"/>
      <c r="K357" s="72"/>
      <c r="L357" s="72"/>
      <c r="M357" s="72"/>
      <c r="N357" s="71"/>
    </row>
    <row r="358" spans="8:14">
      <c r="H358" s="51"/>
      <c r="I358" s="40"/>
      <c r="J358" s="40"/>
      <c r="K358" s="40"/>
      <c r="L358" s="40"/>
      <c r="M358" s="40"/>
      <c r="N358" s="71"/>
    </row>
    <row r="359" spans="8:14">
      <c r="H359" s="51"/>
      <c r="I359" s="40"/>
      <c r="J359" s="40"/>
      <c r="K359" s="40"/>
      <c r="L359" s="40"/>
      <c r="M359" s="40"/>
      <c r="N359" s="71"/>
    </row>
    <row r="360" spans="8:14">
      <c r="H360" s="51"/>
      <c r="I360" s="40"/>
      <c r="J360" s="40"/>
      <c r="K360" s="40"/>
      <c r="L360" s="40"/>
      <c r="M360" s="40"/>
      <c r="N360" s="71"/>
    </row>
    <row r="361" spans="8:14">
      <c r="H361" s="51"/>
      <c r="I361" s="40"/>
      <c r="J361" s="40"/>
      <c r="K361" s="40"/>
      <c r="L361" s="40"/>
      <c r="M361" s="40"/>
      <c r="N361" s="71"/>
    </row>
    <row r="362" spans="8:14">
      <c r="H362" s="51"/>
      <c r="I362" s="40"/>
      <c r="J362" s="40"/>
      <c r="K362" s="40"/>
      <c r="L362" s="40"/>
      <c r="M362" s="40"/>
      <c r="N362" s="71"/>
    </row>
    <row r="363" spans="8:14">
      <c r="H363" s="51"/>
      <c r="I363" s="40"/>
      <c r="J363" s="40"/>
      <c r="K363" s="40"/>
      <c r="L363" s="40"/>
      <c r="M363" s="40"/>
      <c r="N363" s="71"/>
    </row>
    <row r="364" spans="8:14">
      <c r="H364" s="51"/>
      <c r="I364" s="40"/>
      <c r="J364" s="40"/>
      <c r="K364" s="40"/>
      <c r="L364" s="40"/>
      <c r="M364" s="40"/>
      <c r="N364" s="71"/>
    </row>
    <row r="365" spans="8:14">
      <c r="H365" s="51"/>
      <c r="I365" s="40"/>
      <c r="J365" s="40"/>
      <c r="K365" s="40"/>
      <c r="L365" s="40"/>
      <c r="M365" s="40"/>
      <c r="N365" s="71"/>
    </row>
    <row r="366" spans="8:14">
      <c r="H366" s="51"/>
      <c r="I366" s="40"/>
      <c r="J366" s="40"/>
      <c r="K366" s="40"/>
      <c r="L366" s="40"/>
      <c r="M366" s="40"/>
      <c r="N366" s="71"/>
    </row>
    <row r="367" spans="8:14">
      <c r="H367" s="51"/>
      <c r="I367" s="40"/>
      <c r="J367" s="40"/>
      <c r="K367" s="40"/>
      <c r="L367" s="40"/>
      <c r="M367" s="40"/>
      <c r="N367" s="71"/>
    </row>
    <row r="368" spans="8:14">
      <c r="H368" s="51"/>
      <c r="I368" s="40"/>
      <c r="J368" s="40"/>
      <c r="K368" s="40"/>
      <c r="L368" s="40"/>
      <c r="M368" s="40"/>
      <c r="N368" s="71"/>
    </row>
    <row r="369" spans="8:14">
      <c r="H369" s="51"/>
      <c r="I369" s="40"/>
      <c r="J369" s="40"/>
      <c r="K369" s="40"/>
      <c r="L369" s="40"/>
      <c r="M369" s="40"/>
      <c r="N369" s="71"/>
    </row>
    <row r="370" spans="8:14">
      <c r="H370" s="51"/>
      <c r="I370" s="40"/>
      <c r="J370" s="40"/>
      <c r="K370" s="40"/>
      <c r="L370" s="40"/>
      <c r="M370" s="40"/>
      <c r="N370" s="71"/>
    </row>
    <row r="371" spans="8:14">
      <c r="H371" s="51"/>
      <c r="I371" s="40"/>
      <c r="J371" s="40"/>
      <c r="K371" s="40"/>
      <c r="L371" s="40"/>
      <c r="M371" s="40"/>
      <c r="N371" s="71"/>
    </row>
    <row r="372" spans="8:14">
      <c r="H372" s="51"/>
      <c r="I372" s="40"/>
      <c r="J372" s="40"/>
      <c r="K372" s="40"/>
      <c r="L372" s="40"/>
      <c r="M372" s="40"/>
      <c r="N372" s="71"/>
    </row>
    <row r="373" spans="8:14">
      <c r="H373" s="51"/>
      <c r="I373" s="40"/>
      <c r="J373" s="40"/>
      <c r="K373" s="40"/>
      <c r="L373" s="40"/>
      <c r="M373" s="40"/>
      <c r="N373" s="71"/>
    </row>
    <row r="374" spans="8:14">
      <c r="H374" s="51"/>
      <c r="I374" s="40"/>
      <c r="J374" s="40"/>
      <c r="K374" s="40"/>
      <c r="L374" s="40"/>
      <c r="M374" s="40"/>
      <c r="N374" s="71"/>
    </row>
    <row r="375" spans="8:14">
      <c r="H375" s="51"/>
      <c r="I375" s="40"/>
      <c r="J375" s="40"/>
      <c r="K375" s="40"/>
      <c r="L375" s="40"/>
      <c r="M375" s="40"/>
      <c r="N375" s="71"/>
    </row>
    <row r="376" spans="8:14">
      <c r="H376" s="51"/>
      <c r="I376" s="40"/>
      <c r="J376" s="40"/>
      <c r="K376" s="40"/>
      <c r="L376" s="40"/>
      <c r="M376" s="40"/>
      <c r="N376" s="71"/>
    </row>
    <row r="377" spans="8:14">
      <c r="H377" s="51"/>
      <c r="I377" s="40"/>
      <c r="J377" s="40"/>
      <c r="K377" s="40"/>
      <c r="L377" s="40"/>
      <c r="M377" s="40"/>
      <c r="N377" s="71"/>
    </row>
    <row r="378" spans="8:14">
      <c r="H378" s="51"/>
      <c r="I378" s="40"/>
      <c r="J378" s="40"/>
      <c r="K378" s="40"/>
      <c r="L378" s="40"/>
      <c r="M378" s="40"/>
      <c r="N378" s="71"/>
    </row>
    <row r="379" spans="8:14">
      <c r="H379" s="51"/>
      <c r="I379" s="40"/>
      <c r="J379" s="40"/>
      <c r="K379" s="40"/>
      <c r="L379" s="40"/>
      <c r="M379" s="40"/>
      <c r="N379" s="71"/>
    </row>
    <row r="380" spans="8:14">
      <c r="H380" s="51"/>
      <c r="I380" s="40"/>
      <c r="J380" s="40"/>
      <c r="K380" s="40"/>
      <c r="L380" s="40"/>
      <c r="M380" s="40"/>
      <c r="N380" s="71"/>
    </row>
    <row r="381" spans="8:14">
      <c r="H381" s="51"/>
      <c r="I381" s="40"/>
      <c r="J381" s="40"/>
      <c r="K381" s="40"/>
      <c r="L381" s="40"/>
      <c r="M381" s="40"/>
      <c r="N381" s="71"/>
    </row>
    <row r="382" spans="8:14">
      <c r="H382" s="51"/>
      <c r="I382" s="40"/>
      <c r="J382" s="40"/>
      <c r="K382" s="40"/>
      <c r="L382" s="40"/>
      <c r="M382" s="40"/>
      <c r="N382" s="71"/>
    </row>
    <row r="383" spans="8:14">
      <c r="H383" s="51"/>
      <c r="I383" s="40"/>
      <c r="J383" s="40"/>
      <c r="K383" s="40"/>
      <c r="L383" s="40"/>
      <c r="M383" s="40"/>
      <c r="N383" s="71"/>
    </row>
    <row r="384" spans="8:14">
      <c r="H384" s="51"/>
      <c r="I384" s="40"/>
      <c r="J384" s="40"/>
      <c r="K384" s="40"/>
      <c r="L384" s="40"/>
      <c r="M384" s="40"/>
      <c r="N384" s="71"/>
    </row>
    <row r="385" spans="8:14">
      <c r="H385" s="51"/>
      <c r="I385" s="40"/>
      <c r="J385" s="40"/>
      <c r="K385" s="40"/>
      <c r="L385" s="40"/>
      <c r="M385" s="40"/>
      <c r="N385" s="71"/>
    </row>
    <row r="386" spans="8:14">
      <c r="H386" s="51"/>
      <c r="I386" s="40"/>
      <c r="J386" s="40"/>
      <c r="K386" s="40"/>
      <c r="L386" s="40"/>
      <c r="M386" s="40"/>
      <c r="N386" s="71"/>
    </row>
    <row r="387" spans="8:14">
      <c r="H387" s="51"/>
      <c r="I387" s="40"/>
      <c r="J387" s="40"/>
      <c r="K387" s="40"/>
      <c r="L387" s="40"/>
      <c r="M387" s="40"/>
      <c r="N387" s="71"/>
    </row>
    <row r="388" spans="8:14">
      <c r="H388" s="51"/>
      <c r="I388" s="40"/>
      <c r="J388" s="40"/>
      <c r="K388" s="40"/>
      <c r="L388" s="40"/>
      <c r="M388" s="40"/>
      <c r="N388" s="71"/>
    </row>
    <row r="389" spans="8:14">
      <c r="H389" s="51"/>
      <c r="I389" s="40"/>
      <c r="J389" s="40"/>
      <c r="K389" s="40"/>
      <c r="L389" s="40"/>
      <c r="M389" s="40"/>
      <c r="N389" s="71"/>
    </row>
    <row r="390" spans="8:14">
      <c r="H390" s="51"/>
      <c r="I390" s="40"/>
      <c r="J390" s="40"/>
      <c r="K390" s="40"/>
      <c r="L390" s="40"/>
      <c r="M390" s="40"/>
      <c r="N390" s="71"/>
    </row>
    <row r="391" spans="8:14">
      <c r="H391" s="51"/>
      <c r="I391" s="40"/>
      <c r="J391" s="40"/>
      <c r="K391" s="40"/>
      <c r="L391" s="40"/>
      <c r="M391" s="40"/>
      <c r="N391" s="71"/>
    </row>
    <row r="392" spans="8:14">
      <c r="H392" s="51"/>
      <c r="I392" s="40"/>
      <c r="J392" s="40"/>
      <c r="K392" s="40"/>
      <c r="L392" s="40"/>
      <c r="M392" s="40"/>
      <c r="N392" s="71"/>
    </row>
    <row r="393" spans="8:14">
      <c r="H393" s="51"/>
      <c r="I393" s="40"/>
      <c r="J393" s="40"/>
      <c r="K393" s="40"/>
      <c r="L393" s="40"/>
      <c r="M393" s="40"/>
      <c r="N393" s="71"/>
    </row>
    <row r="394" spans="8:14">
      <c r="H394" s="51"/>
      <c r="I394" s="40"/>
      <c r="J394" s="40"/>
      <c r="K394" s="40"/>
      <c r="L394" s="40"/>
      <c r="M394" s="40"/>
      <c r="N394" s="71"/>
    </row>
    <row r="395" spans="8:14">
      <c r="H395" s="51"/>
      <c r="I395" s="40"/>
      <c r="J395" s="40"/>
      <c r="K395" s="40"/>
      <c r="L395" s="40"/>
      <c r="M395" s="40"/>
      <c r="N395" s="71"/>
    </row>
    <row r="396" spans="8:14">
      <c r="H396" s="51"/>
      <c r="I396" s="40"/>
      <c r="J396" s="40"/>
      <c r="K396" s="40"/>
      <c r="L396" s="40"/>
      <c r="M396" s="40"/>
      <c r="N396" s="71"/>
    </row>
    <row r="397" spans="8:14">
      <c r="H397" s="51"/>
      <c r="I397" s="40"/>
      <c r="J397" s="40"/>
      <c r="K397" s="40"/>
      <c r="L397" s="40"/>
      <c r="M397" s="40"/>
      <c r="N397" s="71"/>
    </row>
    <row r="398" spans="8:14">
      <c r="H398" s="51"/>
      <c r="I398" s="40"/>
      <c r="J398" s="40"/>
      <c r="K398" s="40"/>
      <c r="L398" s="40"/>
      <c r="M398" s="40"/>
      <c r="N398" s="71"/>
    </row>
    <row r="399" spans="8:14">
      <c r="H399" s="51"/>
      <c r="I399" s="40"/>
      <c r="J399" s="40"/>
      <c r="K399" s="40"/>
      <c r="L399" s="40"/>
      <c r="M399" s="40"/>
      <c r="N399" s="71"/>
    </row>
    <row r="400" spans="8:14">
      <c r="H400" s="51"/>
      <c r="I400" s="40"/>
      <c r="J400" s="40"/>
      <c r="K400" s="40"/>
      <c r="L400" s="40"/>
      <c r="M400" s="40"/>
      <c r="N400" s="71"/>
    </row>
    <row r="401" spans="8:14">
      <c r="H401" s="51"/>
      <c r="I401" s="40"/>
      <c r="J401" s="40"/>
      <c r="K401" s="40"/>
      <c r="L401" s="40"/>
      <c r="M401" s="40"/>
      <c r="N401" s="71"/>
    </row>
    <row r="402" spans="8:14">
      <c r="H402" s="51"/>
      <c r="I402" s="40"/>
      <c r="J402" s="40"/>
      <c r="K402" s="40"/>
      <c r="L402" s="40"/>
      <c r="M402" s="40"/>
      <c r="N402" s="71"/>
    </row>
    <row r="403" spans="8:14">
      <c r="H403" s="51"/>
      <c r="I403" s="40"/>
      <c r="J403" s="40"/>
      <c r="K403" s="40"/>
      <c r="L403" s="40"/>
      <c r="M403" s="40"/>
      <c r="N403" s="71"/>
    </row>
    <row r="404" spans="8:14">
      <c r="H404" s="51"/>
      <c r="I404" s="40"/>
      <c r="J404" s="40"/>
      <c r="K404" s="40"/>
      <c r="L404" s="40"/>
      <c r="M404" s="40"/>
      <c r="N404" s="71"/>
    </row>
    <row r="405" spans="8:14">
      <c r="H405" s="51"/>
      <c r="I405" s="40"/>
      <c r="J405" s="40"/>
      <c r="K405" s="40"/>
      <c r="L405" s="40"/>
      <c r="M405" s="40"/>
      <c r="N405" s="71"/>
    </row>
    <row r="406" spans="8:14">
      <c r="H406" s="51"/>
      <c r="I406" s="40"/>
      <c r="J406" s="40"/>
      <c r="K406" s="40"/>
      <c r="L406" s="40"/>
      <c r="M406" s="40"/>
      <c r="N406" s="71"/>
    </row>
    <row r="407" spans="8:14">
      <c r="H407" s="51"/>
      <c r="I407" s="40"/>
      <c r="J407" s="40"/>
      <c r="K407" s="40"/>
      <c r="L407" s="40"/>
      <c r="M407" s="40"/>
      <c r="N407" s="71"/>
    </row>
    <row r="408" spans="8:14">
      <c r="H408" s="51"/>
      <c r="I408" s="40"/>
      <c r="J408" s="40"/>
      <c r="K408" s="40"/>
      <c r="L408" s="40"/>
      <c r="M408" s="40"/>
      <c r="N408" s="71"/>
    </row>
    <row r="409" spans="8:14">
      <c r="H409" s="51"/>
      <c r="I409" s="40"/>
      <c r="J409" s="40"/>
      <c r="K409" s="40"/>
      <c r="L409" s="40"/>
      <c r="M409" s="40"/>
      <c r="N409" s="71"/>
    </row>
    <row r="410" spans="8:14">
      <c r="H410" s="51"/>
      <c r="I410" s="40"/>
      <c r="J410" s="40"/>
      <c r="K410" s="40"/>
      <c r="L410" s="40"/>
      <c r="M410" s="40"/>
      <c r="N410" s="71"/>
    </row>
    <row r="411" spans="8:14">
      <c r="H411" s="51"/>
      <c r="I411" s="40"/>
      <c r="J411" s="40"/>
      <c r="K411" s="40"/>
      <c r="L411" s="40"/>
      <c r="M411" s="40"/>
      <c r="N411" s="71"/>
    </row>
    <row r="412" spans="8:14">
      <c r="H412" s="51"/>
      <c r="I412" s="40"/>
      <c r="J412" s="40"/>
      <c r="K412" s="40"/>
      <c r="L412" s="40"/>
      <c r="M412" s="40"/>
      <c r="N412" s="71"/>
    </row>
    <row r="413" spans="8:14">
      <c r="H413" s="51"/>
      <c r="I413" s="40"/>
      <c r="J413" s="40"/>
      <c r="K413" s="40"/>
      <c r="L413" s="40"/>
      <c r="M413" s="40"/>
      <c r="N413" s="71"/>
    </row>
    <row r="414" spans="8:14">
      <c r="H414" s="51"/>
      <c r="I414" s="40"/>
      <c r="J414" s="40"/>
      <c r="K414" s="40"/>
      <c r="L414" s="40"/>
      <c r="M414" s="40"/>
      <c r="N414" s="71"/>
    </row>
    <row r="415" spans="8:14">
      <c r="H415" s="51"/>
      <c r="I415" s="40"/>
      <c r="J415" s="40"/>
      <c r="K415" s="40"/>
      <c r="L415" s="40"/>
      <c r="M415" s="40"/>
      <c r="N415" s="71"/>
    </row>
    <row r="416" spans="8:14">
      <c r="H416" s="51"/>
      <c r="I416" s="40"/>
      <c r="J416" s="40"/>
      <c r="K416" s="40"/>
      <c r="L416" s="40"/>
      <c r="M416" s="40"/>
      <c r="N416" s="71"/>
    </row>
    <row r="417" spans="8:14">
      <c r="H417" s="51"/>
      <c r="I417" s="40"/>
      <c r="J417" s="40"/>
      <c r="K417" s="40"/>
      <c r="L417" s="40"/>
      <c r="M417" s="40"/>
      <c r="N417" s="71"/>
    </row>
    <row r="418" spans="8:14">
      <c r="H418" s="51"/>
      <c r="I418" s="40"/>
      <c r="J418" s="40"/>
      <c r="K418" s="40"/>
      <c r="L418" s="40"/>
      <c r="M418" s="40"/>
      <c r="N418" s="71"/>
    </row>
    <row r="419" spans="8:14">
      <c r="H419" s="51"/>
      <c r="I419" s="40"/>
      <c r="J419" s="40"/>
      <c r="K419" s="40"/>
      <c r="L419" s="40"/>
      <c r="M419" s="40"/>
      <c r="N419" s="71"/>
    </row>
    <row r="420" spans="8:14">
      <c r="H420" s="51"/>
      <c r="I420" s="40"/>
      <c r="J420" s="40"/>
      <c r="K420" s="40"/>
      <c r="L420" s="40"/>
      <c r="M420" s="40"/>
      <c r="N420" s="71"/>
    </row>
    <row r="421" spans="8:14">
      <c r="H421" s="51"/>
      <c r="I421" s="40"/>
      <c r="J421" s="40"/>
      <c r="K421" s="40"/>
      <c r="L421" s="40"/>
      <c r="M421" s="40"/>
      <c r="N421" s="71"/>
    </row>
    <row r="422" spans="8:14">
      <c r="H422" s="51"/>
      <c r="I422" s="40"/>
      <c r="J422" s="40"/>
      <c r="K422" s="40"/>
      <c r="L422" s="40"/>
      <c r="M422" s="40"/>
      <c r="N422" s="71"/>
    </row>
    <row r="423" spans="8:14">
      <c r="H423" s="51"/>
      <c r="I423" s="40"/>
      <c r="J423" s="40"/>
      <c r="K423" s="40"/>
      <c r="L423" s="40"/>
      <c r="M423" s="40"/>
      <c r="N423" s="71"/>
    </row>
    <row r="424" spans="8:14">
      <c r="H424" s="51"/>
      <c r="I424" s="40"/>
      <c r="J424" s="40"/>
      <c r="K424" s="40"/>
      <c r="L424" s="40"/>
      <c r="M424" s="40"/>
      <c r="N424" s="71"/>
    </row>
    <row r="425" spans="8:14">
      <c r="H425" s="51"/>
      <c r="I425" s="40"/>
      <c r="J425" s="40"/>
      <c r="K425" s="40"/>
      <c r="L425" s="40"/>
      <c r="M425" s="40"/>
      <c r="N425" s="71"/>
    </row>
    <row r="426" spans="8:14">
      <c r="H426" s="51"/>
      <c r="I426" s="40"/>
      <c r="J426" s="40"/>
      <c r="K426" s="40"/>
      <c r="L426" s="40"/>
      <c r="M426" s="40"/>
      <c r="N426" s="71"/>
    </row>
    <row r="427" spans="8:14">
      <c r="H427" s="51"/>
      <c r="I427" s="40"/>
      <c r="J427" s="40"/>
      <c r="K427" s="40"/>
      <c r="L427" s="40"/>
      <c r="M427" s="40"/>
      <c r="N427" s="71"/>
    </row>
    <row r="428" spans="8:14">
      <c r="H428" s="51"/>
      <c r="I428" s="40"/>
      <c r="J428" s="40"/>
      <c r="K428" s="40"/>
      <c r="L428" s="40"/>
      <c r="M428" s="40"/>
      <c r="N428" s="71"/>
    </row>
    <row r="429" spans="8:14">
      <c r="H429" s="51"/>
      <c r="I429" s="40"/>
      <c r="J429" s="40"/>
      <c r="K429" s="40"/>
      <c r="L429" s="40"/>
      <c r="M429" s="40"/>
      <c r="N429" s="71"/>
    </row>
    <row r="430" spans="8:14">
      <c r="H430" s="51"/>
      <c r="I430" s="40"/>
      <c r="J430" s="40"/>
      <c r="K430" s="40"/>
      <c r="L430" s="40"/>
      <c r="M430" s="40"/>
      <c r="N430" s="71"/>
    </row>
    <row r="431" spans="8:14">
      <c r="H431" s="51"/>
      <c r="I431" s="40"/>
      <c r="J431" s="40"/>
      <c r="K431" s="40"/>
      <c r="L431" s="40"/>
      <c r="M431" s="40"/>
      <c r="N431" s="71"/>
    </row>
    <row r="432" spans="8:14">
      <c r="H432" s="51"/>
      <c r="I432" s="40"/>
      <c r="J432" s="40"/>
      <c r="K432" s="40"/>
      <c r="L432" s="40"/>
      <c r="M432" s="40"/>
      <c r="N432" s="71"/>
    </row>
    <row r="433" spans="8:14">
      <c r="H433" s="51"/>
      <c r="I433" s="40"/>
      <c r="J433" s="40"/>
      <c r="K433" s="40"/>
      <c r="L433" s="40"/>
      <c r="M433" s="40"/>
      <c r="N433" s="71"/>
    </row>
    <row r="434" spans="8:14">
      <c r="H434" s="51"/>
      <c r="I434" s="40"/>
      <c r="J434" s="40"/>
      <c r="K434" s="40"/>
      <c r="L434" s="40"/>
      <c r="M434" s="40"/>
      <c r="N434" s="71"/>
    </row>
    <row r="435" spans="8:14">
      <c r="H435" s="51"/>
      <c r="I435" s="40"/>
      <c r="J435" s="40"/>
      <c r="K435" s="40"/>
      <c r="L435" s="40"/>
      <c r="M435" s="40"/>
      <c r="N435" s="71"/>
    </row>
    <row r="436" spans="8:14">
      <c r="H436" s="51"/>
      <c r="I436" s="40"/>
      <c r="J436" s="40"/>
      <c r="K436" s="40"/>
      <c r="L436" s="40"/>
      <c r="M436" s="40"/>
      <c r="N436" s="71"/>
    </row>
    <row r="437" spans="8:14">
      <c r="H437" s="51"/>
      <c r="I437" s="40"/>
      <c r="J437" s="40"/>
      <c r="K437" s="40"/>
      <c r="L437" s="40"/>
      <c r="M437" s="40"/>
      <c r="N437" s="71"/>
    </row>
    <row r="438" spans="8:14">
      <c r="H438" s="51"/>
      <c r="I438" s="40"/>
      <c r="J438" s="40"/>
      <c r="K438" s="40"/>
      <c r="L438" s="40"/>
      <c r="M438" s="40"/>
      <c r="N438" s="71"/>
    </row>
    <row r="439" spans="8:14">
      <c r="H439" s="51"/>
      <c r="I439" s="40"/>
      <c r="J439" s="40"/>
      <c r="K439" s="40"/>
      <c r="L439" s="40"/>
      <c r="M439" s="40"/>
      <c r="N439" s="71"/>
    </row>
    <row r="440" spans="8:14">
      <c r="H440" s="51"/>
      <c r="I440" s="40"/>
      <c r="J440" s="40"/>
      <c r="K440" s="40"/>
      <c r="L440" s="40"/>
      <c r="M440" s="40"/>
      <c r="N440" s="71"/>
    </row>
    <row r="441" spans="8:14">
      <c r="H441" s="51"/>
      <c r="I441" s="40"/>
      <c r="J441" s="40"/>
      <c r="K441" s="40"/>
      <c r="L441" s="40"/>
      <c r="M441" s="40"/>
      <c r="N441" s="71"/>
    </row>
    <row r="442" spans="8:14">
      <c r="H442" s="51"/>
      <c r="I442" s="40"/>
      <c r="J442" s="40"/>
      <c r="K442" s="40"/>
      <c r="L442" s="40"/>
      <c r="M442" s="40"/>
      <c r="N442" s="71"/>
    </row>
    <row r="443" spans="8:14">
      <c r="H443" s="51"/>
      <c r="I443" s="40"/>
      <c r="J443" s="40"/>
      <c r="K443" s="40"/>
      <c r="L443" s="40"/>
      <c r="M443" s="40"/>
      <c r="N443" s="71"/>
    </row>
    <row r="444" spans="8:14">
      <c r="H444" s="51"/>
      <c r="I444" s="40"/>
      <c r="J444" s="40"/>
      <c r="K444" s="40"/>
      <c r="L444" s="40"/>
      <c r="M444" s="40"/>
      <c r="N444" s="71"/>
    </row>
    <row r="445" spans="8:14">
      <c r="H445" s="51"/>
      <c r="I445" s="40"/>
      <c r="J445" s="40"/>
      <c r="K445" s="40"/>
      <c r="L445" s="40"/>
      <c r="M445" s="40"/>
      <c r="N445" s="71"/>
    </row>
    <row r="446" spans="8:14">
      <c r="H446" s="51"/>
      <c r="I446" s="40"/>
      <c r="J446" s="40"/>
      <c r="K446" s="40"/>
      <c r="L446" s="40"/>
      <c r="M446" s="40"/>
      <c r="N446" s="71"/>
    </row>
    <row r="447" spans="8:14">
      <c r="H447" s="51"/>
      <c r="I447" s="40"/>
      <c r="J447" s="40"/>
      <c r="K447" s="40"/>
      <c r="L447" s="40"/>
      <c r="M447" s="40"/>
      <c r="N447" s="71"/>
    </row>
    <row r="448" spans="8:14">
      <c r="H448" s="51"/>
      <c r="I448" s="40"/>
      <c r="J448" s="40"/>
      <c r="K448" s="40"/>
      <c r="L448" s="40"/>
      <c r="M448" s="40"/>
      <c r="N448" s="71"/>
    </row>
    <row r="449" spans="8:14">
      <c r="H449" s="51"/>
      <c r="I449" s="40"/>
      <c r="J449" s="40"/>
      <c r="K449" s="40"/>
      <c r="L449" s="40"/>
      <c r="M449" s="40"/>
      <c r="N449" s="71"/>
    </row>
    <row r="450" spans="8:14">
      <c r="H450" s="51"/>
      <c r="I450" s="40"/>
      <c r="J450" s="40"/>
      <c r="K450" s="40"/>
      <c r="L450" s="40"/>
      <c r="M450" s="40"/>
      <c r="N450" s="71"/>
    </row>
    <row r="451" spans="8:14">
      <c r="H451" s="51"/>
      <c r="I451" s="40"/>
      <c r="J451" s="40"/>
      <c r="K451" s="40"/>
      <c r="L451" s="40"/>
      <c r="M451" s="40"/>
      <c r="N451" s="71"/>
    </row>
    <row r="452" spans="8:14">
      <c r="H452" s="51"/>
      <c r="I452" s="40"/>
      <c r="J452" s="40"/>
      <c r="K452" s="40"/>
      <c r="L452" s="40"/>
      <c r="M452" s="40"/>
      <c r="N452" s="71"/>
    </row>
    <row r="453" spans="8:14">
      <c r="H453" s="51"/>
      <c r="I453" s="40"/>
      <c r="J453" s="40"/>
      <c r="K453" s="40"/>
      <c r="L453" s="40"/>
      <c r="M453" s="40"/>
      <c r="N453" s="71"/>
    </row>
    <row r="454" spans="8:14">
      <c r="H454" s="51"/>
      <c r="I454" s="40"/>
      <c r="J454" s="40"/>
      <c r="K454" s="40"/>
      <c r="L454" s="40"/>
      <c r="M454" s="40"/>
      <c r="N454" s="71"/>
    </row>
    <row r="455" spans="8:14">
      <c r="H455" s="51"/>
      <c r="I455" s="40"/>
      <c r="J455" s="40"/>
      <c r="K455" s="40"/>
      <c r="L455" s="40"/>
      <c r="M455" s="40"/>
      <c r="N455" s="71"/>
    </row>
    <row r="456" spans="8:14">
      <c r="H456" s="51"/>
      <c r="I456" s="40"/>
      <c r="J456" s="40"/>
      <c r="K456" s="40"/>
      <c r="L456" s="40"/>
      <c r="M456" s="40"/>
      <c r="N456" s="71"/>
    </row>
    <row r="457" spans="8:14">
      <c r="H457" s="51"/>
      <c r="I457" s="40"/>
      <c r="J457" s="40"/>
      <c r="K457" s="40"/>
      <c r="L457" s="40"/>
      <c r="M457" s="40"/>
      <c r="N457" s="71"/>
    </row>
    <row r="458" spans="8:14">
      <c r="H458" s="51"/>
      <c r="I458" s="40"/>
      <c r="J458" s="40"/>
      <c r="K458" s="40"/>
      <c r="L458" s="40"/>
      <c r="M458" s="40"/>
      <c r="N458" s="71"/>
    </row>
    <row r="459" spans="8:14">
      <c r="H459" s="51"/>
      <c r="I459" s="40"/>
      <c r="J459" s="40"/>
      <c r="K459" s="40"/>
      <c r="L459" s="40"/>
      <c r="M459" s="40"/>
      <c r="N459" s="71"/>
    </row>
    <row r="460" spans="8:14">
      <c r="H460" s="51"/>
      <c r="I460" s="40"/>
      <c r="J460" s="40"/>
      <c r="K460" s="40"/>
      <c r="L460" s="40"/>
      <c r="M460" s="40"/>
      <c r="N460" s="71"/>
    </row>
    <row r="461" spans="8:14">
      <c r="H461" s="51"/>
      <c r="I461" s="40"/>
      <c r="J461" s="40"/>
      <c r="K461" s="40"/>
      <c r="L461" s="40"/>
      <c r="M461" s="40"/>
      <c r="N461" s="71"/>
    </row>
    <row r="462" spans="8:14">
      <c r="H462" s="51"/>
      <c r="I462" s="40"/>
      <c r="J462" s="40"/>
      <c r="K462" s="40"/>
      <c r="L462" s="40"/>
      <c r="M462" s="40"/>
      <c r="N462" s="71"/>
    </row>
    <row r="463" spans="8:14">
      <c r="H463" s="51"/>
      <c r="I463" s="40"/>
      <c r="J463" s="40"/>
      <c r="K463" s="40"/>
      <c r="L463" s="40"/>
      <c r="M463" s="40"/>
      <c r="N463" s="71"/>
    </row>
    <row r="464" spans="8:14">
      <c r="H464" s="51"/>
      <c r="I464" s="40"/>
      <c r="J464" s="40"/>
      <c r="K464" s="40"/>
      <c r="L464" s="40"/>
      <c r="M464" s="40"/>
      <c r="N464" s="71"/>
    </row>
    <row r="465" spans="8:14">
      <c r="H465" s="51"/>
      <c r="I465" s="40"/>
      <c r="J465" s="40"/>
      <c r="K465" s="40"/>
      <c r="L465" s="40"/>
      <c r="M465" s="40"/>
      <c r="N465" s="71"/>
    </row>
    <row r="466" spans="8:14">
      <c r="H466" s="51"/>
      <c r="I466" s="40"/>
      <c r="J466" s="40"/>
      <c r="K466" s="40"/>
      <c r="L466" s="40"/>
      <c r="M466" s="40"/>
      <c r="N466" s="71"/>
    </row>
    <row r="467" spans="8:14">
      <c r="H467" s="51"/>
      <c r="I467" s="40"/>
      <c r="J467" s="40"/>
      <c r="K467" s="40"/>
      <c r="L467" s="40"/>
      <c r="M467" s="40"/>
      <c r="N467" s="71"/>
    </row>
    <row r="468" spans="8:14">
      <c r="H468" s="51"/>
      <c r="I468" s="40"/>
      <c r="J468" s="40"/>
      <c r="K468" s="40"/>
      <c r="L468" s="40"/>
      <c r="M468" s="40"/>
      <c r="N468" s="71"/>
    </row>
    <row r="469" spans="8:14">
      <c r="H469" s="51"/>
      <c r="I469" s="40"/>
      <c r="J469" s="40"/>
      <c r="K469" s="40"/>
      <c r="L469" s="40"/>
      <c r="M469" s="40"/>
      <c r="N469" s="71"/>
    </row>
    <row r="470" spans="8:14">
      <c r="H470" s="51"/>
      <c r="I470" s="40"/>
      <c r="J470" s="40"/>
      <c r="K470" s="40"/>
      <c r="L470" s="40"/>
      <c r="M470" s="40"/>
      <c r="N470" s="71"/>
    </row>
    <row r="471" spans="8:14">
      <c r="H471" s="51"/>
      <c r="I471" s="40"/>
      <c r="J471" s="40"/>
      <c r="K471" s="40"/>
      <c r="L471" s="40"/>
      <c r="M471" s="40"/>
      <c r="N471" s="71"/>
    </row>
    <row r="472" spans="8:14">
      <c r="H472" s="51"/>
      <c r="I472" s="40"/>
      <c r="J472" s="40"/>
      <c r="K472" s="40"/>
      <c r="L472" s="40"/>
      <c r="M472" s="40"/>
      <c r="N472" s="71"/>
    </row>
    <row r="473" spans="8:14">
      <c r="H473" s="51"/>
      <c r="I473" s="40"/>
      <c r="J473" s="40"/>
      <c r="K473" s="40"/>
      <c r="L473" s="40"/>
      <c r="M473" s="40"/>
      <c r="N473" s="71"/>
    </row>
    <row r="474" spans="8:14">
      <c r="H474" s="51"/>
      <c r="I474" s="40"/>
      <c r="J474" s="40"/>
      <c r="K474" s="40"/>
      <c r="L474" s="40"/>
      <c r="M474" s="40"/>
      <c r="N474" s="71"/>
    </row>
    <row r="475" spans="8:14">
      <c r="H475" s="51"/>
      <c r="I475" s="40"/>
      <c r="J475" s="40"/>
      <c r="K475" s="40"/>
      <c r="L475" s="40"/>
      <c r="M475" s="40"/>
      <c r="N475" s="71"/>
    </row>
    <row r="476" spans="8:14">
      <c r="H476" s="51"/>
      <c r="I476" s="40"/>
      <c r="J476" s="40"/>
      <c r="K476" s="40"/>
      <c r="L476" s="40"/>
      <c r="M476" s="40"/>
      <c r="N476" s="71"/>
    </row>
    <row r="477" spans="8:14">
      <c r="H477" s="51"/>
      <c r="I477" s="40"/>
      <c r="J477" s="40"/>
      <c r="K477" s="40"/>
      <c r="L477" s="40"/>
      <c r="M477" s="40"/>
      <c r="N477" s="71"/>
    </row>
    <row r="478" spans="8:14">
      <c r="H478" s="51"/>
      <c r="I478" s="40"/>
      <c r="J478" s="40"/>
      <c r="K478" s="40"/>
      <c r="L478" s="40"/>
      <c r="M478" s="40"/>
      <c r="N478" s="71"/>
    </row>
    <row r="479" spans="8:14">
      <c r="H479" s="51"/>
      <c r="I479" s="40"/>
      <c r="J479" s="40"/>
      <c r="K479" s="40"/>
      <c r="L479" s="40"/>
      <c r="M479" s="40"/>
      <c r="N479" s="71"/>
    </row>
    <row r="480" spans="8:14">
      <c r="H480" s="51"/>
      <c r="I480" s="40"/>
      <c r="J480" s="40"/>
      <c r="K480" s="40"/>
      <c r="L480" s="40"/>
      <c r="M480" s="40"/>
      <c r="N480" s="71"/>
    </row>
    <row r="481" spans="8:14">
      <c r="H481" s="51"/>
      <c r="I481" s="40"/>
      <c r="J481" s="40"/>
      <c r="K481" s="40"/>
      <c r="L481" s="40"/>
      <c r="M481" s="40"/>
      <c r="N481" s="71"/>
    </row>
    <row r="482" spans="8:14">
      <c r="H482" s="51"/>
      <c r="I482" s="40"/>
      <c r="J482" s="40"/>
      <c r="K482" s="40"/>
      <c r="L482" s="40"/>
      <c r="M482" s="40"/>
      <c r="N482" s="71"/>
    </row>
    <row r="483" spans="8:14">
      <c r="H483" s="51"/>
      <c r="I483" s="40"/>
      <c r="J483" s="40"/>
      <c r="K483" s="40"/>
      <c r="L483" s="40"/>
      <c r="M483" s="40"/>
      <c r="N483" s="71"/>
    </row>
    <row r="484" spans="8:14">
      <c r="H484" s="51"/>
      <c r="I484" s="40"/>
      <c r="J484" s="40"/>
      <c r="K484" s="40"/>
      <c r="L484" s="40"/>
      <c r="M484" s="40"/>
      <c r="N484" s="71"/>
    </row>
    <row r="485" spans="8:14">
      <c r="H485" s="51"/>
      <c r="I485" s="40"/>
      <c r="J485" s="40"/>
      <c r="K485" s="40"/>
      <c r="L485" s="40"/>
      <c r="M485" s="40"/>
      <c r="N485" s="71"/>
    </row>
    <row r="486" spans="8:14">
      <c r="H486" s="51"/>
      <c r="I486" s="40"/>
      <c r="J486" s="40"/>
      <c r="K486" s="40"/>
      <c r="L486" s="40"/>
      <c r="M486" s="40"/>
      <c r="N486" s="71"/>
    </row>
    <row r="487" spans="8:14">
      <c r="H487" s="51"/>
      <c r="I487" s="40"/>
      <c r="J487" s="40"/>
      <c r="K487" s="40"/>
      <c r="L487" s="40"/>
      <c r="M487" s="40"/>
      <c r="N487" s="71"/>
    </row>
    <row r="488" spans="8:14">
      <c r="H488" s="51"/>
      <c r="I488" s="40"/>
      <c r="J488" s="40"/>
      <c r="K488" s="40"/>
      <c r="L488" s="40"/>
      <c r="M488" s="40"/>
      <c r="N488" s="71"/>
    </row>
    <row r="489" spans="8:14">
      <c r="H489" s="51"/>
      <c r="I489" s="40"/>
      <c r="J489" s="40"/>
      <c r="K489" s="40"/>
      <c r="L489" s="40"/>
      <c r="M489" s="40"/>
      <c r="N489" s="71"/>
    </row>
    <row r="490" spans="8:14">
      <c r="H490" s="51"/>
      <c r="I490" s="40"/>
      <c r="J490" s="40"/>
      <c r="K490" s="40"/>
      <c r="L490" s="40"/>
      <c r="M490" s="40"/>
      <c r="N490" s="71"/>
    </row>
    <row r="491" spans="8:14">
      <c r="H491" s="51"/>
      <c r="I491" s="40"/>
      <c r="J491" s="40"/>
      <c r="K491" s="40"/>
      <c r="L491" s="40"/>
      <c r="M491" s="40"/>
      <c r="N491" s="71"/>
    </row>
    <row r="492" spans="8:14">
      <c r="H492" s="51"/>
      <c r="I492" s="40"/>
      <c r="J492" s="40"/>
      <c r="K492" s="40"/>
      <c r="L492" s="40"/>
      <c r="M492" s="40"/>
      <c r="N492" s="71"/>
    </row>
    <row r="493" spans="8:14">
      <c r="H493" s="51"/>
      <c r="I493" s="40"/>
      <c r="J493" s="40"/>
      <c r="K493" s="40"/>
      <c r="L493" s="40"/>
      <c r="M493" s="40"/>
      <c r="N493" s="71"/>
    </row>
    <row r="494" spans="8:14">
      <c r="H494" s="51"/>
      <c r="I494" s="40"/>
      <c r="J494" s="40"/>
      <c r="K494" s="40"/>
      <c r="L494" s="40"/>
      <c r="M494" s="40"/>
      <c r="N494" s="71"/>
    </row>
    <row r="495" spans="8:14">
      <c r="H495" s="51"/>
      <c r="I495" s="40"/>
      <c r="J495" s="40"/>
      <c r="K495" s="40"/>
      <c r="L495" s="40"/>
      <c r="M495" s="40"/>
      <c r="N495" s="71"/>
    </row>
    <row r="496" spans="8:14">
      <c r="H496" s="51"/>
      <c r="I496" s="40"/>
      <c r="J496" s="40"/>
      <c r="K496" s="40"/>
      <c r="L496" s="40"/>
      <c r="M496" s="40"/>
      <c r="N496" s="71"/>
    </row>
    <row r="497" spans="8:14">
      <c r="H497" s="51"/>
      <c r="I497" s="40"/>
      <c r="J497" s="40"/>
      <c r="K497" s="40"/>
      <c r="L497" s="40"/>
      <c r="M497" s="40"/>
      <c r="N497" s="71"/>
    </row>
    <row r="498" spans="8:14">
      <c r="H498" s="51"/>
      <c r="I498" s="40"/>
      <c r="J498" s="40"/>
      <c r="K498" s="40"/>
      <c r="L498" s="40"/>
      <c r="M498" s="40"/>
      <c r="N498" s="71"/>
    </row>
    <row r="499" spans="8:14">
      <c r="H499" s="51"/>
      <c r="I499" s="40"/>
      <c r="J499" s="40"/>
      <c r="K499" s="40"/>
      <c r="L499" s="40"/>
      <c r="M499" s="40"/>
      <c r="N499" s="71"/>
    </row>
    <row r="500" spans="8:14">
      <c r="H500" s="51"/>
      <c r="I500" s="40"/>
      <c r="J500" s="40"/>
      <c r="K500" s="40"/>
      <c r="L500" s="40"/>
      <c r="M500" s="40"/>
      <c r="N500" s="71"/>
    </row>
    <row r="501" spans="8:14">
      <c r="H501" s="51"/>
      <c r="I501" s="40"/>
      <c r="J501" s="40"/>
      <c r="K501" s="40"/>
      <c r="L501" s="40"/>
      <c r="M501" s="40"/>
      <c r="N501" s="71"/>
    </row>
    <row r="502" spans="8:14">
      <c r="H502" s="51"/>
      <c r="I502" s="40"/>
      <c r="J502" s="40"/>
      <c r="K502" s="40"/>
      <c r="L502" s="40"/>
      <c r="M502" s="40"/>
      <c r="N502" s="71"/>
    </row>
    <row r="503" spans="8:14">
      <c r="H503" s="40"/>
      <c r="I503" s="40"/>
      <c r="J503" s="40"/>
      <c r="K503" s="40"/>
      <c r="L503" s="40"/>
      <c r="M503" s="40"/>
      <c r="N503" s="71"/>
    </row>
    <row r="504" spans="8:14">
      <c r="H504" s="40"/>
      <c r="I504" s="40"/>
      <c r="J504" s="40"/>
      <c r="K504" s="40"/>
      <c r="L504" s="40"/>
      <c r="M504" s="40"/>
      <c r="N504" s="71"/>
    </row>
    <row r="505" spans="8:14">
      <c r="H505" s="40"/>
      <c r="I505" s="40"/>
      <c r="J505" s="40"/>
      <c r="K505" s="40"/>
      <c r="L505" s="40"/>
      <c r="M505" s="40"/>
      <c r="N505" s="71"/>
    </row>
    <row r="506" spans="8:14">
      <c r="H506" s="40"/>
      <c r="I506" s="40"/>
      <c r="J506" s="40"/>
      <c r="K506" s="40"/>
      <c r="L506" s="40"/>
      <c r="M506" s="40"/>
      <c r="N506" s="71"/>
    </row>
    <row r="507" spans="8:14">
      <c r="H507" s="40"/>
      <c r="I507" s="40"/>
      <c r="J507" s="40"/>
      <c r="K507" s="40"/>
      <c r="L507" s="40"/>
      <c r="M507" s="40"/>
      <c r="N507" s="71"/>
    </row>
    <row r="508" spans="8:14">
      <c r="H508" s="40"/>
      <c r="I508" s="40"/>
      <c r="J508" s="40"/>
      <c r="K508" s="40"/>
      <c r="L508" s="40"/>
      <c r="M508" s="40"/>
      <c r="N508" s="71"/>
    </row>
    <row r="509" spans="8:14">
      <c r="H509" s="40"/>
      <c r="I509" s="40"/>
      <c r="J509" s="40"/>
      <c r="K509" s="40"/>
      <c r="L509" s="40"/>
      <c r="M509" s="40"/>
      <c r="N509" s="71"/>
    </row>
    <row r="510" spans="8:14">
      <c r="H510" s="40"/>
      <c r="I510" s="40"/>
      <c r="J510" s="40"/>
      <c r="K510" s="40"/>
      <c r="L510" s="40"/>
      <c r="M510" s="40"/>
      <c r="N510" s="71"/>
    </row>
    <row r="511" spans="8:14">
      <c r="H511" s="40"/>
      <c r="I511" s="40"/>
      <c r="J511" s="40"/>
      <c r="K511" s="40"/>
      <c r="L511" s="40"/>
      <c r="M511" s="40"/>
      <c r="N511" s="71"/>
    </row>
    <row r="512" spans="8:14">
      <c r="H512" s="40"/>
      <c r="I512" s="40"/>
      <c r="J512" s="40"/>
      <c r="K512" s="40"/>
      <c r="L512" s="40"/>
      <c r="M512" s="40"/>
      <c r="N512" s="71"/>
    </row>
    <row r="513" spans="8:14">
      <c r="H513" s="40"/>
      <c r="I513" s="40"/>
      <c r="J513" s="40"/>
      <c r="K513" s="40"/>
      <c r="L513" s="40"/>
      <c r="M513" s="40"/>
      <c r="N513" s="71"/>
    </row>
    <row r="514" spans="8:14">
      <c r="H514" s="40"/>
      <c r="I514" s="40"/>
      <c r="J514" s="40"/>
      <c r="K514" s="40"/>
      <c r="L514" s="40"/>
      <c r="M514" s="40"/>
      <c r="N514" s="71"/>
    </row>
    <row r="515" spans="8:14">
      <c r="H515" s="40"/>
      <c r="I515" s="40"/>
      <c r="J515" s="40"/>
      <c r="K515" s="40"/>
      <c r="L515" s="40"/>
      <c r="M515" s="40"/>
      <c r="N515" s="71"/>
    </row>
    <row r="516" spans="8:14">
      <c r="H516" s="40"/>
      <c r="I516" s="40"/>
      <c r="J516" s="40"/>
      <c r="K516" s="40"/>
      <c r="L516" s="40"/>
      <c r="M516" s="40"/>
      <c r="N516" s="71"/>
    </row>
    <row r="517" spans="8:14">
      <c r="H517" s="40"/>
      <c r="I517" s="40"/>
      <c r="J517" s="40"/>
      <c r="K517" s="40"/>
      <c r="L517" s="40"/>
      <c r="M517" s="40"/>
      <c r="N517" s="71"/>
    </row>
    <row r="518" spans="8:14">
      <c r="H518" s="40"/>
      <c r="I518" s="40"/>
      <c r="J518" s="40"/>
      <c r="K518" s="40"/>
      <c r="L518" s="40"/>
      <c r="M518" s="40"/>
      <c r="N518" s="71"/>
    </row>
    <row r="519" spans="8:14">
      <c r="H519" s="40"/>
      <c r="I519" s="40"/>
      <c r="J519" s="40"/>
      <c r="K519" s="40"/>
      <c r="L519" s="40"/>
      <c r="M519" s="40"/>
      <c r="N519" s="71"/>
    </row>
    <row r="520" spans="8:14">
      <c r="H520" s="40"/>
      <c r="I520" s="40"/>
      <c r="J520" s="40"/>
      <c r="K520" s="40"/>
      <c r="L520" s="40"/>
      <c r="M520" s="40"/>
      <c r="N520" s="71"/>
    </row>
    <row r="521" spans="8:14">
      <c r="H521" s="40"/>
      <c r="I521" s="40"/>
      <c r="J521" s="40"/>
      <c r="K521" s="40"/>
      <c r="L521" s="40"/>
      <c r="M521" s="40"/>
      <c r="N521" s="71"/>
    </row>
    <row r="522" spans="8:14">
      <c r="H522" s="40"/>
      <c r="I522" s="40"/>
      <c r="J522" s="40"/>
      <c r="K522" s="40"/>
      <c r="L522" s="40"/>
      <c r="M522" s="40"/>
      <c r="N522" s="71"/>
    </row>
    <row r="523" spans="8:14">
      <c r="H523" s="40"/>
      <c r="I523" s="40"/>
      <c r="J523" s="40"/>
      <c r="K523" s="40"/>
      <c r="L523" s="40"/>
      <c r="M523" s="40"/>
      <c r="N523" s="71"/>
    </row>
    <row r="524" spans="8:14">
      <c r="H524" s="40"/>
      <c r="I524" s="40"/>
      <c r="J524" s="40"/>
      <c r="K524" s="40"/>
      <c r="L524" s="40"/>
      <c r="M524" s="40"/>
      <c r="N524" s="71"/>
    </row>
    <row r="525" spans="8:14">
      <c r="H525" s="40"/>
      <c r="I525" s="40"/>
      <c r="J525" s="40"/>
      <c r="K525" s="40"/>
      <c r="L525" s="40"/>
      <c r="M525" s="40"/>
      <c r="N525" s="71"/>
    </row>
    <row r="526" spans="8:14">
      <c r="H526" s="40"/>
      <c r="I526" s="40"/>
      <c r="J526" s="40"/>
      <c r="K526" s="40"/>
      <c r="L526" s="40"/>
      <c r="M526" s="40"/>
      <c r="N526" s="71"/>
    </row>
    <row r="527" spans="8:14">
      <c r="H527" s="40"/>
      <c r="I527" s="40"/>
      <c r="J527" s="40"/>
      <c r="K527" s="40"/>
      <c r="L527" s="40"/>
      <c r="M527" s="40"/>
      <c r="N527" s="71"/>
    </row>
    <row r="528" spans="8:14">
      <c r="H528" s="40"/>
      <c r="I528" s="40"/>
      <c r="J528" s="40"/>
      <c r="K528" s="40"/>
      <c r="L528" s="40"/>
      <c r="M528" s="40"/>
      <c r="N528" s="71"/>
    </row>
    <row r="529" spans="8:14">
      <c r="H529" s="40"/>
      <c r="I529" s="40"/>
      <c r="J529" s="40"/>
      <c r="K529" s="40"/>
      <c r="L529" s="40"/>
      <c r="M529" s="40"/>
      <c r="N529" s="71"/>
    </row>
    <row r="530" spans="8:14">
      <c r="H530" s="40"/>
      <c r="I530" s="40"/>
      <c r="J530" s="40"/>
      <c r="K530" s="40"/>
      <c r="L530" s="40"/>
      <c r="M530" s="40"/>
      <c r="N530" s="71"/>
    </row>
    <row r="531" spans="8:14">
      <c r="H531" s="40"/>
      <c r="I531" s="40"/>
      <c r="J531" s="40"/>
      <c r="K531" s="40"/>
      <c r="L531" s="40"/>
      <c r="M531" s="40"/>
      <c r="N531" s="71"/>
    </row>
    <row r="532" spans="8:14">
      <c r="H532" s="40"/>
      <c r="I532" s="40"/>
      <c r="J532" s="40"/>
      <c r="K532" s="40"/>
      <c r="L532" s="40"/>
      <c r="M532" s="40"/>
      <c r="N532" s="71"/>
    </row>
    <row r="533" spans="8:14">
      <c r="H533" s="40"/>
      <c r="I533" s="40"/>
      <c r="J533" s="40"/>
      <c r="K533" s="40"/>
      <c r="L533" s="40"/>
      <c r="M533" s="40"/>
      <c r="N533" s="71"/>
    </row>
    <row r="534" spans="8:14">
      <c r="H534" s="40"/>
      <c r="I534" s="40"/>
      <c r="J534" s="40"/>
      <c r="K534" s="40"/>
      <c r="L534" s="40"/>
      <c r="M534" s="40"/>
      <c r="N534" s="71"/>
    </row>
    <row r="535" spans="8:14">
      <c r="H535" s="40"/>
      <c r="I535" s="40"/>
      <c r="J535" s="40"/>
      <c r="K535" s="40"/>
      <c r="L535" s="40"/>
      <c r="M535" s="40"/>
      <c r="N535" s="71"/>
    </row>
    <row r="536" spans="8:14">
      <c r="H536" s="40"/>
      <c r="I536" s="40"/>
      <c r="J536" s="40"/>
      <c r="K536" s="40"/>
      <c r="L536" s="40"/>
      <c r="M536" s="40"/>
      <c r="N536" s="71"/>
    </row>
    <row r="537" spans="8:14">
      <c r="H537" s="40"/>
      <c r="I537" s="40"/>
      <c r="J537" s="40"/>
      <c r="K537" s="40"/>
      <c r="L537" s="40"/>
      <c r="M537" s="40"/>
      <c r="N537" s="71"/>
    </row>
    <row r="538" spans="8:14">
      <c r="H538" s="40"/>
      <c r="I538" s="40"/>
      <c r="J538" s="40"/>
      <c r="K538" s="40"/>
      <c r="L538" s="40"/>
      <c r="M538" s="40"/>
      <c r="N538" s="71"/>
    </row>
    <row r="539" spans="8:14">
      <c r="H539" s="40"/>
      <c r="I539" s="40"/>
      <c r="J539" s="40"/>
      <c r="K539" s="40"/>
      <c r="L539" s="40"/>
      <c r="M539" s="40"/>
      <c r="N539" s="71"/>
    </row>
    <row r="540" spans="8:14">
      <c r="H540" s="40"/>
      <c r="I540" s="40"/>
      <c r="J540" s="40"/>
      <c r="K540" s="40"/>
      <c r="L540" s="40"/>
      <c r="M540" s="40"/>
      <c r="N540" s="71"/>
    </row>
    <row r="541" spans="8:14">
      <c r="H541" s="40"/>
      <c r="I541" s="40"/>
      <c r="J541" s="40"/>
      <c r="K541" s="40"/>
      <c r="L541" s="40"/>
      <c r="M541" s="40"/>
      <c r="N541" s="71"/>
    </row>
    <row r="542" spans="8:14">
      <c r="H542" s="40"/>
      <c r="I542" s="40"/>
      <c r="J542" s="40"/>
      <c r="K542" s="40"/>
      <c r="L542" s="40"/>
      <c r="M542" s="40"/>
      <c r="N542" s="71"/>
    </row>
    <row r="543" spans="8:14">
      <c r="H543" s="40"/>
      <c r="I543" s="40"/>
      <c r="J543" s="40"/>
      <c r="K543" s="40"/>
      <c r="L543" s="40"/>
      <c r="M543" s="40"/>
      <c r="N543" s="71"/>
    </row>
    <row r="544" spans="8:14">
      <c r="H544" s="40"/>
      <c r="I544" s="40"/>
      <c r="J544" s="40"/>
      <c r="K544" s="40"/>
      <c r="L544" s="40"/>
      <c r="M544" s="40"/>
      <c r="N544" s="71"/>
    </row>
    <row r="545" spans="8:14">
      <c r="H545" s="40"/>
      <c r="I545" s="40"/>
      <c r="J545" s="40"/>
      <c r="K545" s="40"/>
      <c r="L545" s="40"/>
      <c r="M545" s="40"/>
      <c r="N545" s="71"/>
    </row>
    <row r="546" spans="8:14">
      <c r="H546" s="40"/>
      <c r="I546" s="40"/>
      <c r="J546" s="40"/>
      <c r="K546" s="40"/>
      <c r="L546" s="40"/>
      <c r="M546" s="40"/>
      <c r="N546" s="71"/>
    </row>
    <row r="547" spans="8:14">
      <c r="H547" s="40"/>
      <c r="I547" s="40"/>
      <c r="J547" s="40"/>
      <c r="K547" s="40"/>
      <c r="L547" s="40"/>
      <c r="M547" s="40"/>
      <c r="N547" s="71"/>
    </row>
    <row r="548" spans="8:14">
      <c r="H548" s="40"/>
      <c r="I548" s="40"/>
      <c r="J548" s="40"/>
      <c r="K548" s="40"/>
      <c r="L548" s="40"/>
      <c r="M548" s="40"/>
      <c r="N548" s="71"/>
    </row>
    <row r="549" spans="8:14">
      <c r="H549" s="40"/>
      <c r="I549" s="40"/>
      <c r="J549" s="40"/>
      <c r="K549" s="40"/>
      <c r="L549" s="40"/>
      <c r="M549" s="40"/>
      <c r="N549" s="71"/>
    </row>
    <row r="550" spans="8:14">
      <c r="H550" s="40"/>
      <c r="I550" s="40"/>
      <c r="J550" s="40"/>
      <c r="K550" s="40"/>
      <c r="L550" s="40"/>
      <c r="M550" s="40"/>
      <c r="N550" s="71"/>
    </row>
    <row r="551" spans="8:14">
      <c r="H551" s="40"/>
      <c r="I551" s="40"/>
      <c r="J551" s="40"/>
      <c r="K551" s="40"/>
      <c r="L551" s="40"/>
      <c r="M551" s="40"/>
      <c r="N551" s="71"/>
    </row>
    <row r="552" spans="8:14">
      <c r="H552" s="40"/>
      <c r="I552" s="40"/>
      <c r="J552" s="40"/>
      <c r="K552" s="40"/>
      <c r="L552" s="40"/>
      <c r="M552" s="40"/>
      <c r="N552" s="71"/>
    </row>
    <row r="553" spans="8:14">
      <c r="H553" s="40"/>
      <c r="I553" s="40"/>
      <c r="J553" s="40"/>
      <c r="K553" s="40"/>
      <c r="L553" s="40"/>
      <c r="M553" s="40"/>
      <c r="N553" s="71"/>
    </row>
    <row r="554" spans="8:14">
      <c r="H554" s="40"/>
      <c r="I554" s="40"/>
      <c r="J554" s="40"/>
      <c r="K554" s="40"/>
      <c r="L554" s="40"/>
      <c r="M554" s="40"/>
      <c r="N554" s="71"/>
    </row>
    <row r="555" spans="8:14">
      <c r="H555" s="40"/>
      <c r="I555" s="40"/>
      <c r="J555" s="40"/>
      <c r="K555" s="40"/>
      <c r="L555" s="40"/>
      <c r="M555" s="40"/>
      <c r="N555" s="71"/>
    </row>
    <row r="556" spans="8:14">
      <c r="H556" s="40"/>
      <c r="I556" s="40"/>
      <c r="J556" s="40"/>
      <c r="K556" s="40"/>
      <c r="L556" s="40"/>
      <c r="M556" s="40"/>
      <c r="N556" s="71"/>
    </row>
    <row r="557" spans="8:14">
      <c r="H557" s="40"/>
      <c r="I557" s="40"/>
      <c r="J557" s="40"/>
      <c r="K557" s="40"/>
      <c r="L557" s="40"/>
      <c r="M557" s="40"/>
      <c r="N557" s="71"/>
    </row>
    <row r="558" spans="8:14">
      <c r="H558" s="40"/>
      <c r="I558" s="40"/>
      <c r="J558" s="40"/>
      <c r="K558" s="40"/>
      <c r="L558" s="40"/>
      <c r="M558" s="40"/>
      <c r="N558" s="71"/>
    </row>
    <row r="559" spans="8:14">
      <c r="H559" s="40"/>
      <c r="I559" s="40"/>
      <c r="J559" s="40"/>
      <c r="K559" s="40"/>
      <c r="L559" s="40"/>
      <c r="M559" s="40"/>
      <c r="N559" s="71"/>
    </row>
    <row r="560" spans="8:14">
      <c r="H560" s="40"/>
      <c r="I560" s="40"/>
      <c r="J560" s="40"/>
      <c r="K560" s="40"/>
      <c r="L560" s="40"/>
      <c r="M560" s="40"/>
      <c r="N560" s="71"/>
    </row>
    <row r="561" spans="8:14">
      <c r="H561" s="40"/>
      <c r="I561" s="40"/>
      <c r="J561" s="40"/>
      <c r="K561" s="40"/>
      <c r="L561" s="40"/>
      <c r="M561" s="40"/>
      <c r="N561" s="71"/>
    </row>
    <row r="562" spans="8:14">
      <c r="H562" s="40"/>
      <c r="I562" s="40"/>
      <c r="J562" s="40"/>
      <c r="K562" s="40"/>
      <c r="L562" s="40"/>
      <c r="M562" s="40"/>
      <c r="N562" s="71"/>
    </row>
    <row r="563" spans="8:14">
      <c r="H563" s="40"/>
      <c r="I563" s="40"/>
      <c r="J563" s="40"/>
      <c r="K563" s="40"/>
      <c r="L563" s="40"/>
      <c r="M563" s="40"/>
      <c r="N563" s="71"/>
    </row>
    <row r="564" spans="8:14">
      <c r="H564" s="40"/>
      <c r="I564" s="40"/>
      <c r="J564" s="40"/>
      <c r="K564" s="40"/>
      <c r="L564" s="40"/>
      <c r="M564" s="40"/>
      <c r="N564" s="71"/>
    </row>
    <row r="565" spans="8:14">
      <c r="H565" s="40"/>
      <c r="I565" s="40"/>
      <c r="J565" s="40"/>
      <c r="K565" s="40"/>
      <c r="L565" s="40"/>
      <c r="M565" s="40"/>
      <c r="N565" s="71"/>
    </row>
    <row r="566" spans="8:14">
      <c r="H566" s="40"/>
      <c r="I566" s="40"/>
      <c r="J566" s="40"/>
      <c r="K566" s="40"/>
      <c r="L566" s="40"/>
      <c r="M566" s="40"/>
      <c r="N566" s="71"/>
    </row>
    <row r="567" spans="8:14">
      <c r="H567" s="40"/>
      <c r="I567" s="40"/>
      <c r="J567" s="40"/>
      <c r="K567" s="40"/>
      <c r="L567" s="40"/>
      <c r="M567" s="40"/>
      <c r="N567" s="71"/>
    </row>
    <row r="568" spans="8:14">
      <c r="H568" s="40"/>
      <c r="I568" s="40"/>
      <c r="J568" s="40"/>
      <c r="K568" s="40"/>
      <c r="L568" s="40"/>
      <c r="M568" s="40"/>
      <c r="N568" s="71"/>
    </row>
    <row r="569" spans="8:14">
      <c r="H569" s="40"/>
      <c r="I569" s="40"/>
      <c r="J569" s="40"/>
      <c r="K569" s="40"/>
      <c r="L569" s="40"/>
      <c r="M569" s="40"/>
      <c r="N569" s="71"/>
    </row>
    <row r="570" spans="8:14">
      <c r="H570" s="40"/>
      <c r="I570" s="40"/>
      <c r="J570" s="40"/>
      <c r="K570" s="40"/>
      <c r="L570" s="40"/>
      <c r="M570" s="40"/>
      <c r="N570" s="71"/>
    </row>
    <row r="571" spans="8:14">
      <c r="H571" s="40"/>
      <c r="I571" s="40"/>
      <c r="J571" s="40"/>
      <c r="K571" s="40"/>
      <c r="L571" s="40"/>
      <c r="M571" s="40"/>
      <c r="N571" s="71"/>
    </row>
    <row r="572" spans="8:14">
      <c r="H572" s="40"/>
      <c r="I572" s="40"/>
      <c r="J572" s="40"/>
      <c r="K572" s="40"/>
      <c r="L572" s="40"/>
      <c r="M572" s="40"/>
      <c r="N572" s="71"/>
    </row>
    <row r="573" spans="8:14">
      <c r="H573" s="40"/>
      <c r="I573" s="40"/>
      <c r="J573" s="40"/>
      <c r="K573" s="40"/>
      <c r="L573" s="40"/>
      <c r="M573" s="40"/>
      <c r="N573" s="71"/>
    </row>
    <row r="574" spans="8:14">
      <c r="H574" s="40"/>
      <c r="I574" s="40"/>
      <c r="J574" s="40"/>
      <c r="K574" s="40"/>
      <c r="L574" s="40"/>
      <c r="M574" s="40"/>
      <c r="N574" s="71"/>
    </row>
    <row r="575" spans="8:14">
      <c r="H575" s="40"/>
      <c r="I575" s="40"/>
      <c r="J575" s="40"/>
      <c r="K575" s="40"/>
      <c r="L575" s="40"/>
      <c r="M575" s="40"/>
      <c r="N575" s="71"/>
    </row>
    <row r="576" spans="8:14">
      <c r="H576" s="40"/>
      <c r="I576" s="40"/>
      <c r="J576" s="40"/>
      <c r="K576" s="40"/>
      <c r="L576" s="40"/>
      <c r="M576" s="40"/>
      <c r="N576" s="71"/>
    </row>
    <row r="577" spans="8:14">
      <c r="H577" s="40"/>
      <c r="I577" s="40"/>
      <c r="J577" s="40"/>
      <c r="K577" s="40"/>
      <c r="L577" s="40"/>
      <c r="M577" s="40"/>
      <c r="N577" s="71"/>
    </row>
    <row r="578" spans="8:14">
      <c r="H578" s="40"/>
      <c r="I578" s="40"/>
      <c r="J578" s="40"/>
      <c r="K578" s="40"/>
      <c r="L578" s="40"/>
      <c r="M578" s="40"/>
      <c r="N578" s="71"/>
    </row>
    <row r="579" spans="8:14">
      <c r="H579" s="40"/>
      <c r="I579" s="40"/>
      <c r="J579" s="40"/>
      <c r="K579" s="40"/>
      <c r="L579" s="40"/>
      <c r="M579" s="40"/>
      <c r="N579" s="71"/>
    </row>
    <row r="580" spans="8:14">
      <c r="H580" s="40"/>
      <c r="I580" s="40"/>
      <c r="J580" s="40"/>
      <c r="K580" s="40"/>
      <c r="L580" s="40"/>
      <c r="M580" s="40"/>
      <c r="N580" s="71"/>
    </row>
    <row r="581" spans="8:14">
      <c r="H581" s="40"/>
      <c r="I581" s="40"/>
      <c r="J581" s="40"/>
      <c r="K581" s="40"/>
      <c r="L581" s="40"/>
      <c r="M581" s="40"/>
      <c r="N581" s="71"/>
    </row>
    <row r="582" spans="8:14">
      <c r="H582" s="40"/>
      <c r="I582" s="40"/>
      <c r="J582" s="40"/>
      <c r="K582" s="40"/>
      <c r="L582" s="40"/>
      <c r="M582" s="40"/>
      <c r="N582" s="71"/>
    </row>
    <row r="583" spans="8:14">
      <c r="H583" s="40"/>
      <c r="I583" s="40"/>
      <c r="J583" s="40"/>
      <c r="K583" s="40"/>
      <c r="L583" s="40"/>
      <c r="M583" s="40"/>
      <c r="N583" s="71"/>
    </row>
    <row r="584" spans="8:14">
      <c r="H584" s="40"/>
      <c r="I584" s="40"/>
      <c r="J584" s="40"/>
      <c r="K584" s="40"/>
      <c r="L584" s="40"/>
      <c r="M584" s="40"/>
      <c r="N584" s="71"/>
    </row>
    <row r="585" spans="8:14">
      <c r="H585" s="40"/>
      <c r="I585" s="40"/>
      <c r="J585" s="40"/>
      <c r="K585" s="40"/>
      <c r="L585" s="40"/>
      <c r="M585" s="40"/>
      <c r="N585" s="71"/>
    </row>
    <row r="586" spans="8:14">
      <c r="H586" s="40"/>
      <c r="I586" s="40"/>
      <c r="J586" s="40"/>
      <c r="K586" s="40"/>
      <c r="L586" s="40"/>
      <c r="M586" s="40"/>
      <c r="N586" s="71"/>
    </row>
    <row r="587" spans="8:14">
      <c r="H587" s="40"/>
      <c r="I587" s="40"/>
      <c r="J587" s="40"/>
      <c r="K587" s="40"/>
      <c r="L587" s="40"/>
      <c r="M587" s="40"/>
      <c r="N587" s="71"/>
    </row>
    <row r="588" spans="8:14">
      <c r="H588" s="40"/>
      <c r="I588" s="40"/>
      <c r="J588" s="40"/>
      <c r="K588" s="40"/>
      <c r="L588" s="40"/>
      <c r="M588" s="40"/>
      <c r="N588" s="71"/>
    </row>
    <row r="589" spans="8:14">
      <c r="H589" s="40"/>
      <c r="I589" s="40"/>
      <c r="J589" s="40"/>
      <c r="K589" s="40"/>
      <c r="L589" s="40"/>
      <c r="M589" s="40"/>
      <c r="N589" s="71"/>
    </row>
    <row r="590" spans="8:14">
      <c r="H590" s="40"/>
      <c r="I590" s="40"/>
      <c r="J590" s="40"/>
      <c r="K590" s="40"/>
      <c r="L590" s="40"/>
      <c r="M590" s="40"/>
      <c r="N590" s="71"/>
    </row>
    <row r="591" spans="8:14">
      <c r="H591" s="40"/>
      <c r="I591" s="40"/>
      <c r="J591" s="40"/>
      <c r="K591" s="40"/>
      <c r="L591" s="40"/>
      <c r="M591" s="40"/>
      <c r="N591" s="71"/>
    </row>
    <row r="592" spans="8:14">
      <c r="H592" s="40"/>
      <c r="I592" s="40"/>
      <c r="J592" s="40"/>
      <c r="K592" s="40"/>
      <c r="L592" s="40"/>
      <c r="M592" s="40"/>
      <c r="N592" s="71"/>
    </row>
    <row r="593" spans="8:14">
      <c r="H593" s="40"/>
      <c r="I593" s="40"/>
      <c r="J593" s="40"/>
      <c r="K593" s="40"/>
      <c r="L593" s="40"/>
      <c r="M593" s="40"/>
      <c r="N593" s="71"/>
    </row>
    <row r="594" spans="8:14">
      <c r="H594" s="40"/>
      <c r="I594" s="40"/>
      <c r="J594" s="40"/>
      <c r="K594" s="40"/>
      <c r="L594" s="40"/>
      <c r="M594" s="40"/>
      <c r="N594" s="71"/>
    </row>
    <row r="595" spans="8:14">
      <c r="H595" s="40"/>
      <c r="I595" s="40"/>
      <c r="J595" s="40"/>
      <c r="K595" s="40"/>
      <c r="L595" s="40"/>
      <c r="M595" s="40"/>
      <c r="N595" s="71"/>
    </row>
    <row r="596" spans="8:14">
      <c r="H596" s="40"/>
      <c r="I596" s="40"/>
      <c r="J596" s="40"/>
      <c r="K596" s="40"/>
      <c r="L596" s="40"/>
      <c r="M596" s="40"/>
      <c r="N596" s="71"/>
    </row>
    <row r="597" spans="8:14">
      <c r="H597" s="40"/>
      <c r="I597" s="40"/>
      <c r="J597" s="40"/>
      <c r="K597" s="40"/>
      <c r="L597" s="40"/>
      <c r="M597" s="40"/>
      <c r="N597" s="71"/>
    </row>
    <row r="598" spans="8:14">
      <c r="H598" s="40"/>
      <c r="I598" s="40"/>
      <c r="J598" s="40"/>
      <c r="K598" s="40"/>
      <c r="L598" s="40"/>
      <c r="M598" s="40"/>
      <c r="N598" s="71"/>
    </row>
    <row r="599" spans="8:14">
      <c r="H599" s="40"/>
      <c r="I599" s="40"/>
      <c r="J599" s="40"/>
      <c r="K599" s="40"/>
      <c r="L599" s="40"/>
      <c r="M599" s="40"/>
      <c r="N599" s="71"/>
    </row>
    <row r="600" spans="8:14">
      <c r="H600" s="40"/>
      <c r="I600" s="40"/>
      <c r="J600" s="40"/>
      <c r="K600" s="40"/>
      <c r="L600" s="40"/>
      <c r="M600" s="40"/>
      <c r="N600" s="71"/>
    </row>
    <row r="601" spans="8:14">
      <c r="H601" s="40"/>
      <c r="I601" s="40"/>
      <c r="J601" s="40"/>
      <c r="K601" s="40"/>
      <c r="L601" s="40"/>
      <c r="M601" s="40"/>
      <c r="N601" s="71"/>
    </row>
    <row r="602" spans="8:14">
      <c r="H602" s="40"/>
      <c r="I602" s="40"/>
      <c r="J602" s="40"/>
      <c r="K602" s="40"/>
      <c r="L602" s="40"/>
      <c r="M602" s="40"/>
      <c r="N602" s="71"/>
    </row>
    <row r="603" spans="8:14">
      <c r="H603" s="40"/>
      <c r="I603" s="40"/>
      <c r="J603" s="40"/>
      <c r="K603" s="40"/>
      <c r="L603" s="40"/>
      <c r="M603" s="40"/>
      <c r="N603" s="71"/>
    </row>
    <row r="604" spans="8:14">
      <c r="H604" s="40"/>
      <c r="I604" s="40"/>
      <c r="J604" s="40"/>
      <c r="K604" s="40"/>
      <c r="L604" s="40"/>
      <c r="M604" s="40"/>
      <c r="N604" s="71"/>
    </row>
    <row r="605" spans="8:14">
      <c r="H605" s="40"/>
      <c r="I605" s="40"/>
      <c r="J605" s="40"/>
      <c r="K605" s="40"/>
      <c r="L605" s="40"/>
      <c r="M605" s="40"/>
      <c r="N605" s="71"/>
    </row>
    <row r="606" spans="8:14">
      <c r="H606" s="40"/>
      <c r="I606" s="40"/>
      <c r="J606" s="40"/>
      <c r="K606" s="40"/>
      <c r="L606" s="40"/>
      <c r="M606" s="40"/>
      <c r="N606" s="71"/>
    </row>
    <row r="607" spans="8:14">
      <c r="H607" s="40"/>
      <c r="I607" s="40"/>
      <c r="J607" s="40"/>
      <c r="K607" s="40"/>
      <c r="L607" s="40"/>
      <c r="M607" s="40"/>
      <c r="N607" s="71"/>
    </row>
    <row r="608" spans="8:14">
      <c r="H608" s="40"/>
      <c r="I608" s="40"/>
      <c r="J608" s="40"/>
      <c r="K608" s="40"/>
      <c r="L608" s="40"/>
      <c r="M608" s="40"/>
      <c r="N608" s="71"/>
    </row>
    <row r="609" spans="8:14">
      <c r="H609" s="40"/>
      <c r="I609" s="40"/>
      <c r="J609" s="40"/>
      <c r="K609" s="40"/>
      <c r="L609" s="40"/>
      <c r="M609" s="40"/>
      <c r="N609" s="71"/>
    </row>
    <row r="610" spans="8:14">
      <c r="H610" s="40"/>
      <c r="I610" s="40"/>
      <c r="J610" s="40"/>
      <c r="K610" s="40"/>
      <c r="L610" s="40"/>
      <c r="M610" s="40"/>
      <c r="N610" s="71"/>
    </row>
    <row r="611" spans="8:14">
      <c r="H611" s="40"/>
      <c r="I611" s="40"/>
      <c r="J611" s="40"/>
      <c r="K611" s="40"/>
      <c r="L611" s="40"/>
      <c r="M611" s="40"/>
      <c r="N611" s="71"/>
    </row>
    <row r="612" spans="8:14">
      <c r="H612" s="40"/>
      <c r="I612" s="40"/>
      <c r="J612" s="40"/>
      <c r="K612" s="40"/>
      <c r="L612" s="40"/>
      <c r="M612" s="40"/>
      <c r="N612" s="71"/>
    </row>
    <row r="613" spans="8:14">
      <c r="H613" s="40"/>
      <c r="I613" s="40"/>
      <c r="J613" s="40"/>
      <c r="K613" s="40"/>
      <c r="L613" s="40"/>
      <c r="M613" s="40"/>
      <c r="N613" s="71"/>
    </row>
    <row r="614" spans="8:14">
      <c r="H614" s="40"/>
      <c r="I614" s="40"/>
      <c r="J614" s="40"/>
      <c r="K614" s="40"/>
      <c r="L614" s="40"/>
      <c r="M614" s="40"/>
      <c r="N614" s="71"/>
    </row>
    <row r="615" spans="8:14">
      <c r="H615" s="40"/>
      <c r="I615" s="40"/>
      <c r="J615" s="40"/>
      <c r="K615" s="40"/>
      <c r="L615" s="40"/>
      <c r="M615" s="40"/>
      <c r="N615" s="71"/>
    </row>
    <row r="616" spans="8:14">
      <c r="H616" s="40"/>
      <c r="I616" s="40"/>
      <c r="J616" s="40"/>
      <c r="K616" s="40"/>
      <c r="L616" s="40"/>
      <c r="M616" s="40"/>
      <c r="N616" s="71"/>
    </row>
    <row r="617" spans="8:14">
      <c r="H617" s="40"/>
      <c r="I617" s="40"/>
      <c r="J617" s="40"/>
      <c r="K617" s="40"/>
      <c r="L617" s="40"/>
      <c r="M617" s="40"/>
      <c r="N617" s="71"/>
    </row>
    <row r="618" spans="8:14">
      <c r="H618" s="40"/>
      <c r="I618" s="40"/>
      <c r="J618" s="40"/>
      <c r="K618" s="40"/>
      <c r="L618" s="40"/>
      <c r="M618" s="40"/>
      <c r="N618" s="71"/>
    </row>
    <row r="619" spans="8:14">
      <c r="H619" s="40"/>
      <c r="I619" s="40"/>
      <c r="J619" s="40"/>
      <c r="K619" s="40"/>
      <c r="L619" s="40"/>
      <c r="M619" s="40"/>
      <c r="N619" s="71"/>
    </row>
    <row r="620" spans="8:14">
      <c r="H620" s="40"/>
      <c r="I620" s="40"/>
      <c r="J620" s="40"/>
      <c r="K620" s="40"/>
      <c r="L620" s="40"/>
      <c r="M620" s="40"/>
      <c r="N620" s="71"/>
    </row>
    <row r="621" spans="8:14">
      <c r="H621" s="40"/>
      <c r="I621" s="40"/>
      <c r="J621" s="40"/>
      <c r="K621" s="40"/>
      <c r="L621" s="40"/>
      <c r="M621" s="40"/>
      <c r="N621" s="71"/>
    </row>
    <row r="622" spans="8:14">
      <c r="H622" s="40"/>
      <c r="I622" s="40"/>
      <c r="J622" s="40"/>
      <c r="K622" s="40"/>
      <c r="L622" s="40"/>
      <c r="M622" s="40"/>
      <c r="N622" s="71"/>
    </row>
    <row r="623" spans="8:14">
      <c r="H623" s="40"/>
      <c r="I623" s="40"/>
      <c r="J623" s="40"/>
      <c r="K623" s="40"/>
      <c r="L623" s="40"/>
      <c r="M623" s="40"/>
      <c r="N623" s="71"/>
    </row>
    <row r="624" spans="8:14">
      <c r="H624" s="40"/>
      <c r="I624" s="40"/>
      <c r="J624" s="40"/>
      <c r="K624" s="40"/>
      <c r="L624" s="40"/>
      <c r="M624" s="40"/>
      <c r="N624" s="71"/>
    </row>
    <row r="625" spans="8:14">
      <c r="H625" s="40"/>
      <c r="I625" s="40"/>
      <c r="J625" s="40"/>
      <c r="K625" s="40"/>
      <c r="L625" s="40"/>
      <c r="M625" s="40"/>
      <c r="N625" s="71"/>
    </row>
    <row r="626" spans="8:14">
      <c r="H626" s="40"/>
      <c r="I626" s="40"/>
      <c r="J626" s="40"/>
      <c r="K626" s="40"/>
      <c r="L626" s="40"/>
      <c r="M626" s="40"/>
      <c r="N626" s="71"/>
    </row>
    <row r="627" spans="8:14">
      <c r="H627" s="40"/>
      <c r="I627" s="40"/>
      <c r="J627" s="40"/>
      <c r="K627" s="40"/>
      <c r="L627" s="40"/>
      <c r="M627" s="40"/>
      <c r="N627" s="71"/>
    </row>
    <row r="628" spans="8:14">
      <c r="H628" s="40"/>
      <c r="I628" s="40"/>
      <c r="J628" s="40"/>
      <c r="K628" s="40"/>
      <c r="L628" s="40"/>
      <c r="M628" s="40"/>
      <c r="N628" s="71"/>
    </row>
    <row r="629" spans="8:14">
      <c r="H629" s="40"/>
      <c r="I629" s="40"/>
      <c r="J629" s="40"/>
      <c r="K629" s="40"/>
      <c r="L629" s="40"/>
      <c r="M629" s="40"/>
      <c r="N629" s="71"/>
    </row>
    <row r="630" spans="8:14">
      <c r="H630" s="40"/>
      <c r="I630" s="40"/>
      <c r="J630" s="40"/>
      <c r="K630" s="40"/>
      <c r="L630" s="40"/>
      <c r="M630" s="40"/>
      <c r="N630" s="71"/>
    </row>
    <row r="631" spans="8:14">
      <c r="H631" s="40"/>
      <c r="I631" s="40"/>
      <c r="J631" s="40"/>
      <c r="K631" s="40"/>
      <c r="L631" s="40"/>
      <c r="M631" s="40"/>
      <c r="N631" s="71"/>
    </row>
    <row r="632" spans="8:14">
      <c r="H632" s="40"/>
      <c r="I632" s="40"/>
      <c r="J632" s="40"/>
      <c r="K632" s="40"/>
      <c r="L632" s="40"/>
      <c r="M632" s="40"/>
      <c r="N632" s="71"/>
    </row>
    <row r="633" spans="8:14">
      <c r="H633" s="40"/>
      <c r="I633" s="40"/>
      <c r="J633" s="40"/>
      <c r="K633" s="40"/>
      <c r="L633" s="40"/>
      <c r="M633" s="40"/>
      <c r="N633" s="71"/>
    </row>
    <row r="634" spans="8:14">
      <c r="H634" s="40"/>
      <c r="I634" s="40"/>
      <c r="J634" s="40"/>
      <c r="K634" s="40"/>
      <c r="L634" s="40"/>
      <c r="M634" s="40"/>
      <c r="N634" s="71"/>
    </row>
    <row r="635" spans="8:14">
      <c r="H635" s="40"/>
      <c r="I635" s="40"/>
      <c r="J635" s="40"/>
      <c r="K635" s="40"/>
      <c r="L635" s="40"/>
      <c r="M635" s="40"/>
      <c r="N635" s="71"/>
    </row>
    <row r="636" spans="8:14">
      <c r="H636" s="40"/>
      <c r="I636" s="40"/>
      <c r="J636" s="40"/>
      <c r="K636" s="40"/>
      <c r="L636" s="40"/>
      <c r="M636" s="40"/>
      <c r="N636" s="71"/>
    </row>
    <row r="637" spans="8:14">
      <c r="H637" s="40"/>
      <c r="I637" s="40"/>
      <c r="J637" s="40"/>
      <c r="K637" s="40"/>
      <c r="L637" s="40"/>
      <c r="M637" s="40"/>
      <c r="N637" s="71"/>
    </row>
    <row r="638" spans="8:14">
      <c r="H638" s="40"/>
      <c r="I638" s="40"/>
      <c r="J638" s="40"/>
      <c r="K638" s="40"/>
      <c r="L638" s="40"/>
      <c r="M638" s="40"/>
      <c r="N638" s="71"/>
    </row>
    <row r="639" spans="8:14">
      <c r="H639" s="40"/>
      <c r="I639" s="40"/>
      <c r="J639" s="40"/>
      <c r="K639" s="40"/>
      <c r="L639" s="40"/>
      <c r="M639" s="40"/>
      <c r="N639" s="71"/>
    </row>
    <row r="640" spans="8:14">
      <c r="H640" s="40"/>
      <c r="I640" s="40"/>
      <c r="J640" s="40"/>
      <c r="K640" s="40"/>
      <c r="L640" s="40"/>
      <c r="M640" s="40"/>
      <c r="N640" s="71"/>
    </row>
    <row r="641" spans="8:14">
      <c r="H641" s="40"/>
      <c r="I641" s="40"/>
      <c r="J641" s="40"/>
      <c r="K641" s="40"/>
      <c r="L641" s="40"/>
      <c r="M641" s="40"/>
      <c r="N641" s="71"/>
    </row>
    <row r="642" spans="8:14">
      <c r="H642" s="40"/>
      <c r="I642" s="40"/>
      <c r="J642" s="40"/>
      <c r="K642" s="40"/>
      <c r="L642" s="40"/>
      <c r="M642" s="40"/>
      <c r="N642" s="71"/>
    </row>
    <row r="643" spans="8:14">
      <c r="H643" s="40"/>
      <c r="I643" s="40"/>
      <c r="J643" s="40"/>
      <c r="K643" s="40"/>
      <c r="L643" s="40"/>
      <c r="M643" s="40"/>
      <c r="N643" s="71"/>
    </row>
    <row r="644" spans="8:14">
      <c r="H644" s="40"/>
      <c r="I644" s="40"/>
      <c r="J644" s="40"/>
      <c r="K644" s="40"/>
      <c r="L644" s="40"/>
      <c r="M644" s="40"/>
      <c r="N644" s="71"/>
    </row>
    <row r="645" spans="8:14">
      <c r="H645" s="40"/>
      <c r="I645" s="40"/>
      <c r="J645" s="40"/>
      <c r="K645" s="40"/>
      <c r="L645" s="40"/>
      <c r="M645" s="40"/>
      <c r="N645" s="71"/>
    </row>
    <row r="646" spans="8:14">
      <c r="H646" s="40"/>
      <c r="I646" s="40"/>
      <c r="J646" s="40"/>
      <c r="K646" s="40"/>
      <c r="L646" s="40"/>
      <c r="M646" s="40"/>
      <c r="N646" s="71"/>
    </row>
    <row r="647" spans="8:14">
      <c r="H647" s="40"/>
      <c r="I647" s="40"/>
      <c r="J647" s="40"/>
      <c r="K647" s="40"/>
      <c r="L647" s="40"/>
      <c r="M647" s="40"/>
      <c r="N647" s="71"/>
    </row>
    <row r="648" spans="8:14">
      <c r="H648" s="40"/>
      <c r="I648" s="40"/>
      <c r="J648" s="40"/>
      <c r="K648" s="40"/>
      <c r="L648" s="40"/>
      <c r="M648" s="40"/>
      <c r="N648" s="71"/>
    </row>
    <row r="649" spans="8:14">
      <c r="H649" s="40"/>
      <c r="I649" s="40"/>
      <c r="J649" s="40"/>
      <c r="K649" s="40"/>
      <c r="L649" s="40"/>
      <c r="M649" s="40"/>
      <c r="N649" s="71"/>
    </row>
    <row r="650" spans="8:14">
      <c r="H650" s="40"/>
      <c r="I650" s="40"/>
      <c r="J650" s="40"/>
      <c r="K650" s="40"/>
      <c r="L650" s="40"/>
      <c r="M650" s="40"/>
      <c r="N650" s="71"/>
    </row>
    <row r="651" spans="8:14">
      <c r="H651" s="40"/>
      <c r="I651" s="40"/>
      <c r="J651" s="40"/>
      <c r="K651" s="40"/>
      <c r="L651" s="40"/>
      <c r="M651" s="40"/>
      <c r="N651" s="71"/>
    </row>
    <row r="652" spans="8:14">
      <c r="H652" s="40"/>
      <c r="I652" s="40"/>
      <c r="J652" s="40"/>
      <c r="K652" s="40"/>
      <c r="L652" s="40"/>
      <c r="M652" s="40"/>
      <c r="N652" s="71"/>
    </row>
    <row r="653" spans="8:14">
      <c r="H653" s="40"/>
      <c r="I653" s="40"/>
      <c r="J653" s="40"/>
      <c r="K653" s="40"/>
      <c r="L653" s="40"/>
      <c r="M653" s="40"/>
      <c r="N653" s="71"/>
    </row>
    <row r="654" spans="8:14">
      <c r="H654" s="40"/>
      <c r="I654" s="40"/>
      <c r="J654" s="40"/>
      <c r="K654" s="40"/>
      <c r="L654" s="40"/>
      <c r="M654" s="40"/>
      <c r="N654" s="71"/>
    </row>
    <row r="655" spans="8:14">
      <c r="H655" s="40"/>
      <c r="I655" s="40"/>
      <c r="J655" s="40"/>
      <c r="K655" s="40"/>
      <c r="L655" s="40"/>
      <c r="M655" s="40"/>
      <c r="N655" s="71"/>
    </row>
    <row r="656" spans="8:14">
      <c r="H656" s="40"/>
      <c r="I656" s="40"/>
      <c r="J656" s="40"/>
      <c r="K656" s="40"/>
      <c r="L656" s="40"/>
      <c r="M656" s="40"/>
      <c r="N656" s="71"/>
    </row>
    <row r="657" spans="8:14">
      <c r="H657" s="40"/>
      <c r="I657" s="40"/>
      <c r="J657" s="40"/>
      <c r="K657" s="40"/>
      <c r="L657" s="40"/>
      <c r="M657" s="40"/>
      <c r="N657" s="71"/>
    </row>
    <row r="658" spans="8:14">
      <c r="H658" s="40"/>
      <c r="I658" s="40"/>
      <c r="J658" s="40"/>
      <c r="K658" s="40"/>
      <c r="L658" s="40"/>
      <c r="M658" s="40"/>
      <c r="N658" s="71"/>
    </row>
    <row r="659" spans="8:14">
      <c r="H659" s="40"/>
      <c r="I659" s="40"/>
      <c r="J659" s="40"/>
      <c r="K659" s="40"/>
      <c r="L659" s="40"/>
      <c r="M659" s="40"/>
      <c r="N659" s="71"/>
    </row>
    <row r="660" spans="8:14">
      <c r="H660" s="40"/>
      <c r="I660" s="40"/>
      <c r="J660" s="40"/>
      <c r="K660" s="40"/>
      <c r="L660" s="40"/>
      <c r="M660" s="40"/>
      <c r="N660" s="71"/>
    </row>
    <row r="661" spans="8:14">
      <c r="H661" s="40"/>
      <c r="I661" s="40"/>
      <c r="J661" s="40"/>
      <c r="K661" s="40"/>
      <c r="L661" s="40"/>
      <c r="M661" s="40"/>
      <c r="N661" s="71"/>
    </row>
    <row r="662" spans="8:14">
      <c r="H662" s="40"/>
      <c r="I662" s="40"/>
      <c r="J662" s="40"/>
      <c r="K662" s="40"/>
      <c r="L662" s="40"/>
      <c r="M662" s="40"/>
      <c r="N662" s="71"/>
    </row>
    <row r="663" spans="8:14">
      <c r="H663" s="40"/>
      <c r="I663" s="40"/>
      <c r="J663" s="40"/>
      <c r="K663" s="40"/>
      <c r="L663" s="40"/>
      <c r="M663" s="40"/>
      <c r="N663" s="71"/>
    </row>
    <row r="664" spans="8:14">
      <c r="H664" s="40"/>
      <c r="I664" s="40"/>
      <c r="J664" s="40"/>
      <c r="K664" s="40"/>
      <c r="L664" s="40"/>
      <c r="M664" s="40"/>
      <c r="N664" s="71"/>
    </row>
    <row r="665" spans="8:14">
      <c r="H665" s="40"/>
      <c r="I665" s="40"/>
      <c r="J665" s="40"/>
      <c r="K665" s="40"/>
      <c r="L665" s="40"/>
      <c r="M665" s="40"/>
      <c r="N665" s="71"/>
    </row>
    <row r="666" spans="8:14">
      <c r="H666" s="40"/>
      <c r="I666" s="40"/>
      <c r="J666" s="40"/>
      <c r="K666" s="40"/>
      <c r="L666" s="40"/>
      <c r="M666" s="40"/>
      <c r="N666" s="71"/>
    </row>
    <row r="667" spans="8:14">
      <c r="H667" s="40"/>
      <c r="I667" s="40"/>
      <c r="J667" s="40"/>
      <c r="K667" s="40"/>
      <c r="L667" s="40"/>
      <c r="M667" s="40"/>
      <c r="N667" s="71"/>
    </row>
    <row r="668" spans="8:14">
      <c r="H668" s="40"/>
      <c r="I668" s="40"/>
      <c r="J668" s="40"/>
      <c r="K668" s="40"/>
      <c r="L668" s="40"/>
      <c r="M668" s="40"/>
      <c r="N668" s="71"/>
    </row>
    <row r="669" spans="8:14">
      <c r="H669" s="40"/>
      <c r="I669" s="40"/>
      <c r="J669" s="40"/>
      <c r="K669" s="40"/>
      <c r="L669" s="40"/>
      <c r="M669" s="40"/>
      <c r="N669" s="71"/>
    </row>
    <row r="670" spans="8:14">
      <c r="H670" s="40"/>
      <c r="I670" s="40"/>
      <c r="J670" s="40"/>
      <c r="K670" s="40"/>
      <c r="L670" s="40"/>
      <c r="M670" s="40"/>
      <c r="N670" s="71"/>
    </row>
    <row r="671" spans="8:14">
      <c r="H671" s="40"/>
      <c r="I671" s="40"/>
      <c r="J671" s="40"/>
      <c r="K671" s="40"/>
      <c r="L671" s="40"/>
      <c r="M671" s="40"/>
      <c r="N671" s="71"/>
    </row>
    <row r="672" spans="8:14">
      <c r="H672" s="40"/>
      <c r="I672" s="40"/>
      <c r="J672" s="40"/>
      <c r="K672" s="40"/>
      <c r="L672" s="40"/>
      <c r="M672" s="40"/>
      <c r="N672" s="71"/>
    </row>
    <row r="673" spans="8:14">
      <c r="H673" s="40"/>
      <c r="I673" s="40"/>
      <c r="J673" s="40"/>
      <c r="K673" s="40"/>
      <c r="L673" s="40"/>
      <c r="M673" s="40"/>
      <c r="N673" s="71"/>
    </row>
    <row r="674" spans="8:14">
      <c r="H674" s="40"/>
      <c r="I674" s="40"/>
      <c r="J674" s="40"/>
      <c r="K674" s="40"/>
      <c r="L674" s="40"/>
      <c r="M674" s="40"/>
      <c r="N674" s="71"/>
    </row>
    <row r="675" spans="8:14">
      <c r="H675" s="40"/>
      <c r="I675" s="40"/>
      <c r="J675" s="40"/>
      <c r="K675" s="40"/>
      <c r="L675" s="40"/>
      <c r="M675" s="40"/>
      <c r="N675" s="71"/>
    </row>
    <row r="676" spans="8:14">
      <c r="H676" s="40"/>
      <c r="I676" s="40"/>
      <c r="J676" s="40"/>
      <c r="K676" s="40"/>
      <c r="L676" s="40"/>
      <c r="M676" s="40"/>
      <c r="N676" s="71"/>
    </row>
    <row r="677" spans="8:14">
      <c r="H677" s="40"/>
      <c r="I677" s="40"/>
      <c r="J677" s="40"/>
      <c r="K677" s="40"/>
      <c r="L677" s="40"/>
      <c r="M677" s="40"/>
      <c r="N677" s="71"/>
    </row>
    <row r="678" spans="8:14">
      <c r="H678" s="40"/>
      <c r="I678" s="40"/>
      <c r="J678" s="40"/>
      <c r="K678" s="40"/>
      <c r="L678" s="40"/>
      <c r="M678" s="40"/>
      <c r="N678" s="71"/>
    </row>
    <row r="679" spans="8:14">
      <c r="H679" s="40"/>
      <c r="I679" s="40"/>
      <c r="J679" s="40"/>
      <c r="K679" s="40"/>
      <c r="L679" s="40"/>
      <c r="M679" s="40"/>
      <c r="N679" s="71"/>
    </row>
    <row r="680" spans="8:14">
      <c r="H680" s="40"/>
      <c r="I680" s="40"/>
      <c r="J680" s="40"/>
      <c r="K680" s="40"/>
      <c r="L680" s="40"/>
      <c r="M680" s="40"/>
      <c r="N680" s="71"/>
    </row>
    <row r="681" spans="8:14">
      <c r="H681" s="40"/>
      <c r="I681" s="40"/>
      <c r="J681" s="40"/>
      <c r="K681" s="40"/>
      <c r="L681" s="40"/>
      <c r="M681" s="40"/>
      <c r="N681" s="71"/>
    </row>
    <row r="682" spans="8:14">
      <c r="H682" s="40"/>
      <c r="I682" s="40"/>
      <c r="J682" s="40"/>
      <c r="K682" s="40"/>
      <c r="L682" s="40"/>
      <c r="M682" s="40"/>
      <c r="N682" s="71"/>
    </row>
    <row r="683" spans="8:14">
      <c r="H683" s="40"/>
      <c r="I683" s="40"/>
      <c r="J683" s="40"/>
      <c r="K683" s="40"/>
      <c r="L683" s="40"/>
      <c r="M683" s="40"/>
      <c r="N683" s="71"/>
    </row>
    <row r="684" spans="8:14">
      <c r="H684" s="40"/>
      <c r="I684" s="40"/>
      <c r="J684" s="40"/>
      <c r="K684" s="40"/>
      <c r="L684" s="40"/>
      <c r="M684" s="40"/>
      <c r="N684" s="71"/>
    </row>
    <row r="685" spans="8:14">
      <c r="H685" s="40"/>
      <c r="I685" s="40"/>
      <c r="J685" s="40"/>
      <c r="K685" s="40"/>
      <c r="L685" s="40"/>
      <c r="M685" s="40"/>
      <c r="N685" s="71"/>
    </row>
    <row r="686" spans="8:14">
      <c r="H686" s="40"/>
      <c r="I686" s="40"/>
      <c r="J686" s="40"/>
      <c r="K686" s="40"/>
      <c r="L686" s="40"/>
      <c r="M686" s="40"/>
      <c r="N686" s="71"/>
    </row>
    <row r="687" spans="8:14">
      <c r="H687" s="40"/>
      <c r="I687" s="40"/>
      <c r="J687" s="40"/>
      <c r="K687" s="40"/>
      <c r="L687" s="40"/>
      <c r="M687" s="40"/>
      <c r="N687" s="71"/>
    </row>
    <row r="688" spans="8:14">
      <c r="H688" s="40"/>
      <c r="I688" s="40"/>
      <c r="J688" s="40"/>
      <c r="K688" s="40"/>
      <c r="L688" s="40"/>
      <c r="M688" s="40"/>
      <c r="N688" s="71"/>
    </row>
    <row r="689" spans="8:14">
      <c r="H689" s="40"/>
      <c r="I689" s="40"/>
      <c r="J689" s="40"/>
      <c r="K689" s="40"/>
      <c r="L689" s="40"/>
      <c r="M689" s="40"/>
      <c r="N689" s="71"/>
    </row>
    <row r="690" spans="8:14">
      <c r="H690" s="40"/>
      <c r="I690" s="40"/>
      <c r="J690" s="40"/>
      <c r="K690" s="40"/>
      <c r="L690" s="40"/>
      <c r="M690" s="40"/>
      <c r="N690" s="71"/>
    </row>
    <row r="691" spans="8:14">
      <c r="H691" s="40"/>
      <c r="I691" s="40"/>
      <c r="J691" s="40"/>
      <c r="K691" s="40"/>
      <c r="L691" s="40"/>
      <c r="M691" s="40"/>
      <c r="N691" s="71"/>
    </row>
    <row r="692" spans="8:14">
      <c r="H692" s="40"/>
      <c r="I692" s="40"/>
      <c r="J692" s="40"/>
      <c r="K692" s="40"/>
      <c r="L692" s="40"/>
      <c r="M692" s="40"/>
      <c r="N692" s="71"/>
    </row>
    <row r="693" spans="8:14">
      <c r="H693" s="40"/>
      <c r="I693" s="40"/>
      <c r="J693" s="40"/>
      <c r="K693" s="40"/>
      <c r="L693" s="40"/>
      <c r="M693" s="40"/>
      <c r="N693" s="71"/>
    </row>
    <row r="694" spans="8:14">
      <c r="H694" s="40"/>
      <c r="I694" s="40"/>
      <c r="J694" s="40"/>
      <c r="K694" s="40"/>
      <c r="L694" s="40"/>
      <c r="M694" s="40"/>
      <c r="N694" s="71"/>
    </row>
    <row r="695" spans="8:14">
      <c r="H695" s="40"/>
      <c r="I695" s="40"/>
      <c r="J695" s="40"/>
      <c r="K695" s="40"/>
      <c r="L695" s="40"/>
      <c r="M695" s="40"/>
      <c r="N695" s="71"/>
    </row>
    <row r="696" spans="8:14">
      <c r="H696" s="40"/>
      <c r="I696" s="40"/>
      <c r="J696" s="40"/>
      <c r="K696" s="40"/>
      <c r="L696" s="40"/>
      <c r="M696" s="40"/>
      <c r="N696" s="71"/>
    </row>
    <row r="697" spans="8:14">
      <c r="H697" s="40"/>
      <c r="I697" s="40"/>
      <c r="J697" s="40"/>
      <c r="K697" s="40"/>
      <c r="L697" s="40"/>
      <c r="M697" s="40"/>
      <c r="N697" s="71"/>
    </row>
    <row r="698" spans="8:14">
      <c r="H698" s="40"/>
      <c r="I698" s="40"/>
      <c r="J698" s="40"/>
      <c r="K698" s="40"/>
      <c r="L698" s="40"/>
      <c r="M698" s="40"/>
      <c r="N698" s="71"/>
    </row>
    <row r="699" spans="8:14">
      <c r="H699" s="40"/>
      <c r="I699" s="40"/>
      <c r="J699" s="40"/>
      <c r="K699" s="40"/>
      <c r="L699" s="40"/>
      <c r="M699" s="40"/>
      <c r="N699" s="71"/>
    </row>
    <row r="700" spans="8:14">
      <c r="H700" s="40"/>
      <c r="I700" s="40"/>
      <c r="J700" s="40"/>
      <c r="K700" s="40"/>
      <c r="L700" s="40"/>
      <c r="M700" s="40"/>
      <c r="N700" s="71"/>
    </row>
    <row r="701" spans="8:14">
      <c r="H701" s="40"/>
      <c r="I701" s="40"/>
      <c r="J701" s="40"/>
      <c r="K701" s="40"/>
      <c r="L701" s="40"/>
      <c r="M701" s="40"/>
      <c r="N701" s="71"/>
    </row>
    <row r="702" spans="8:14">
      <c r="H702" s="40"/>
      <c r="I702" s="40"/>
      <c r="J702" s="40"/>
      <c r="K702" s="40"/>
      <c r="L702" s="40"/>
      <c r="M702" s="40"/>
      <c r="N702" s="71"/>
    </row>
    <row r="703" spans="8:14">
      <c r="H703" s="40"/>
      <c r="I703" s="40"/>
      <c r="J703" s="40"/>
      <c r="K703" s="40"/>
      <c r="L703" s="40"/>
      <c r="M703" s="40"/>
      <c r="N703" s="71"/>
    </row>
    <row r="704" spans="8:14">
      <c r="H704" s="40"/>
      <c r="I704" s="40"/>
      <c r="J704" s="40"/>
      <c r="K704" s="40"/>
      <c r="L704" s="40"/>
      <c r="M704" s="40"/>
      <c r="N704" s="71"/>
    </row>
    <row r="705" spans="8:14">
      <c r="H705" s="40"/>
      <c r="I705" s="40"/>
      <c r="J705" s="40"/>
      <c r="K705" s="40"/>
      <c r="L705" s="40"/>
      <c r="M705" s="40"/>
      <c r="N705" s="71"/>
    </row>
    <row r="706" spans="8:14">
      <c r="H706" s="40"/>
      <c r="I706" s="40"/>
      <c r="J706" s="40"/>
      <c r="K706" s="40"/>
      <c r="L706" s="40"/>
      <c r="M706" s="40"/>
      <c r="N706" s="71"/>
    </row>
    <row r="707" spans="8:14">
      <c r="H707" s="40"/>
      <c r="I707" s="40"/>
      <c r="J707" s="40"/>
      <c r="K707" s="40"/>
      <c r="L707" s="40"/>
      <c r="M707" s="40"/>
      <c r="N707" s="71"/>
    </row>
    <row r="708" spans="8:14">
      <c r="H708" s="40"/>
      <c r="I708" s="40"/>
      <c r="J708" s="40"/>
      <c r="K708" s="40"/>
      <c r="L708" s="40"/>
      <c r="M708" s="40"/>
      <c r="N708" s="71"/>
    </row>
    <row r="709" spans="8:14">
      <c r="H709" s="40"/>
      <c r="I709" s="40"/>
      <c r="J709" s="40"/>
      <c r="K709" s="40"/>
      <c r="L709" s="40"/>
      <c r="M709" s="40"/>
      <c r="N709" s="71"/>
    </row>
    <row r="710" spans="8:14">
      <c r="H710" s="40"/>
      <c r="I710" s="40"/>
      <c r="J710" s="40"/>
      <c r="K710" s="40"/>
      <c r="L710" s="40"/>
      <c r="M710" s="40"/>
      <c r="N710" s="71"/>
    </row>
    <row r="711" spans="8:14">
      <c r="H711" s="40"/>
      <c r="I711" s="40"/>
      <c r="J711" s="40"/>
      <c r="K711" s="40"/>
      <c r="L711" s="40"/>
      <c r="M711" s="40"/>
      <c r="N711" s="71"/>
    </row>
    <row r="712" spans="8:14">
      <c r="H712" s="40"/>
      <c r="I712" s="40"/>
      <c r="J712" s="40"/>
      <c r="K712" s="40"/>
      <c r="L712" s="40"/>
      <c r="M712" s="40"/>
      <c r="N712" s="71"/>
    </row>
    <row r="713" spans="8:14">
      <c r="H713" s="40"/>
      <c r="I713" s="40"/>
      <c r="J713" s="40"/>
      <c r="K713" s="40"/>
      <c r="L713" s="40"/>
      <c r="M713" s="40"/>
      <c r="N713" s="71"/>
    </row>
    <row r="714" spans="8:14">
      <c r="H714" s="40"/>
      <c r="I714" s="40"/>
      <c r="J714" s="40"/>
      <c r="K714" s="40"/>
      <c r="L714" s="40"/>
      <c r="M714" s="40"/>
      <c r="N714" s="71"/>
    </row>
    <row r="715" spans="8:14">
      <c r="H715" s="40"/>
      <c r="I715" s="40"/>
      <c r="J715" s="40"/>
      <c r="K715" s="40"/>
      <c r="L715" s="40"/>
      <c r="M715" s="40"/>
      <c r="N715" s="71"/>
    </row>
    <row r="716" spans="8:14">
      <c r="H716" s="40"/>
      <c r="I716" s="40"/>
      <c r="J716" s="40"/>
      <c r="K716" s="40"/>
      <c r="L716" s="40"/>
      <c r="M716" s="40"/>
      <c r="N716" s="71"/>
    </row>
    <row r="717" spans="8:14">
      <c r="H717" s="40"/>
      <c r="I717" s="40"/>
      <c r="J717" s="40"/>
      <c r="K717" s="40"/>
      <c r="L717" s="40"/>
      <c r="M717" s="40"/>
      <c r="N717" s="71"/>
    </row>
    <row r="718" spans="8:14">
      <c r="H718" s="40"/>
      <c r="I718" s="40"/>
      <c r="J718" s="40"/>
      <c r="K718" s="40"/>
      <c r="L718" s="40"/>
      <c r="M718" s="40"/>
      <c r="N718" s="71"/>
    </row>
    <row r="719" spans="8:14">
      <c r="H719" s="40"/>
      <c r="I719" s="40"/>
      <c r="J719" s="40"/>
      <c r="K719" s="40"/>
      <c r="L719" s="40"/>
      <c r="M719" s="40"/>
      <c r="N719" s="71"/>
    </row>
    <row r="720" spans="8:14">
      <c r="H720" s="40"/>
      <c r="I720" s="40"/>
      <c r="J720" s="40"/>
      <c r="K720" s="40"/>
      <c r="L720" s="40"/>
      <c r="M720" s="40"/>
      <c r="N720" s="71"/>
    </row>
    <row r="721" spans="8:14">
      <c r="H721" s="40"/>
      <c r="I721" s="40"/>
      <c r="J721" s="40"/>
      <c r="K721" s="40"/>
      <c r="L721" s="40"/>
      <c r="M721" s="40"/>
      <c r="N721" s="71"/>
    </row>
    <row r="722" spans="8:14">
      <c r="H722" s="40"/>
      <c r="I722" s="40"/>
      <c r="J722" s="40"/>
      <c r="K722" s="40"/>
      <c r="L722" s="40"/>
      <c r="M722" s="40"/>
      <c r="N722" s="71"/>
    </row>
    <row r="723" spans="8:14">
      <c r="H723" s="40"/>
      <c r="I723" s="40"/>
      <c r="J723" s="40"/>
      <c r="K723" s="40"/>
      <c r="L723" s="40"/>
      <c r="M723" s="40"/>
      <c r="N723" s="71"/>
    </row>
    <row r="724" spans="8:14">
      <c r="H724" s="40"/>
      <c r="I724" s="40"/>
      <c r="J724" s="40"/>
      <c r="K724" s="40"/>
      <c r="L724" s="40"/>
      <c r="M724" s="40"/>
      <c r="N724" s="71"/>
    </row>
    <row r="725" spans="8:14">
      <c r="H725" s="40"/>
      <c r="I725" s="40"/>
      <c r="J725" s="40"/>
      <c r="K725" s="40"/>
      <c r="L725" s="40"/>
      <c r="M725" s="40"/>
      <c r="N725" s="71"/>
    </row>
    <row r="726" spans="8:14">
      <c r="H726" s="40"/>
      <c r="I726" s="40"/>
      <c r="J726" s="40"/>
      <c r="K726" s="40"/>
      <c r="L726" s="40"/>
      <c r="M726" s="40"/>
      <c r="N726" s="71"/>
    </row>
    <row r="727" spans="8:14">
      <c r="H727" s="40"/>
      <c r="I727" s="40"/>
      <c r="J727" s="40"/>
      <c r="K727" s="40"/>
      <c r="L727" s="40"/>
      <c r="M727" s="40"/>
      <c r="N727" s="71"/>
    </row>
    <row r="728" spans="8:14">
      <c r="H728" s="40"/>
      <c r="I728" s="40"/>
      <c r="J728" s="40"/>
      <c r="K728" s="40"/>
      <c r="L728" s="40"/>
      <c r="M728" s="40"/>
      <c r="N728" s="71"/>
    </row>
    <row r="729" spans="8:14">
      <c r="H729" s="40"/>
      <c r="I729" s="40"/>
      <c r="J729" s="40"/>
      <c r="K729" s="40"/>
      <c r="L729" s="40"/>
      <c r="M729" s="40"/>
      <c r="N729" s="71"/>
    </row>
    <row r="730" spans="8:14">
      <c r="H730" s="40"/>
      <c r="I730" s="40"/>
      <c r="J730" s="40"/>
      <c r="K730" s="40"/>
      <c r="L730" s="40"/>
      <c r="M730" s="40"/>
      <c r="N730" s="71"/>
    </row>
    <row r="731" spans="8:14">
      <c r="H731" s="40"/>
      <c r="I731" s="40"/>
      <c r="J731" s="40"/>
      <c r="K731" s="40"/>
      <c r="L731" s="40"/>
      <c r="M731" s="40"/>
      <c r="N731" s="71"/>
    </row>
    <row r="732" spans="8:14">
      <c r="H732" s="40"/>
      <c r="I732" s="40"/>
      <c r="J732" s="40"/>
      <c r="K732" s="40"/>
      <c r="L732" s="40"/>
      <c r="M732" s="40"/>
      <c r="N732" s="71"/>
    </row>
    <row r="733" spans="8:14">
      <c r="H733" s="40"/>
      <c r="I733" s="40"/>
      <c r="J733" s="40"/>
      <c r="K733" s="40"/>
      <c r="L733" s="40"/>
      <c r="M733" s="40"/>
    </row>
    <row r="734" spans="8:14">
      <c r="H734" s="40"/>
      <c r="I734" s="40"/>
      <c r="J734" s="40"/>
      <c r="K734" s="40"/>
      <c r="L734" s="40"/>
      <c r="M734" s="40"/>
    </row>
    <row r="735" spans="8:14">
      <c r="H735" s="40"/>
      <c r="I735" s="40"/>
      <c r="J735" s="40"/>
      <c r="K735" s="40"/>
      <c r="L735" s="40"/>
      <c r="M735" s="40"/>
    </row>
    <row r="736" spans="8:14">
      <c r="H736" s="40"/>
      <c r="I736" s="40"/>
      <c r="J736" s="40"/>
      <c r="K736" s="40"/>
      <c r="L736" s="40"/>
      <c r="M736" s="40"/>
    </row>
    <row r="737" spans="8:13">
      <c r="H737" s="40"/>
      <c r="I737" s="40"/>
      <c r="J737" s="40"/>
      <c r="K737" s="40"/>
      <c r="L737" s="40"/>
      <c r="M737" s="40"/>
    </row>
    <row r="738" spans="8:13">
      <c r="H738" s="40"/>
      <c r="I738" s="40"/>
      <c r="J738" s="40"/>
      <c r="K738" s="40"/>
      <c r="L738" s="40"/>
      <c r="M738" s="40"/>
    </row>
    <row r="739" spans="8:13">
      <c r="H739" s="40"/>
      <c r="I739" s="40"/>
      <c r="J739" s="40"/>
      <c r="K739" s="40"/>
      <c r="L739" s="40"/>
      <c r="M739" s="40"/>
    </row>
    <row r="740" spans="8:13">
      <c r="H740" s="40"/>
      <c r="I740" s="40"/>
      <c r="J740" s="40"/>
      <c r="K740" s="40"/>
      <c r="L740" s="40"/>
      <c r="M740" s="40"/>
    </row>
    <row r="741" spans="8:13">
      <c r="H741" s="40"/>
      <c r="I741" s="40"/>
      <c r="J741" s="40"/>
      <c r="K741" s="40"/>
      <c r="L741" s="40"/>
      <c r="M741" s="40"/>
    </row>
    <row r="742" spans="8:13">
      <c r="H742" s="40"/>
      <c r="I742" s="40"/>
      <c r="J742" s="40"/>
      <c r="K742" s="40"/>
      <c r="L742" s="40"/>
      <c r="M742" s="40"/>
    </row>
    <row r="743" spans="8:13">
      <c r="H743" s="40"/>
      <c r="I743" s="40"/>
      <c r="J743" s="40"/>
      <c r="K743" s="40"/>
      <c r="L743" s="40"/>
      <c r="M743" s="40"/>
    </row>
    <row r="744" spans="8:13">
      <c r="H744" s="40"/>
      <c r="I744" s="40"/>
      <c r="J744" s="40"/>
      <c r="K744" s="40"/>
      <c r="L744" s="40"/>
      <c r="M744" s="40"/>
    </row>
    <row r="745" spans="8:13">
      <c r="H745" s="40"/>
      <c r="I745" s="40"/>
      <c r="J745" s="40"/>
      <c r="K745" s="40"/>
      <c r="L745" s="40"/>
      <c r="M745" s="40"/>
    </row>
    <row r="746" spans="8:13">
      <c r="H746" s="40"/>
      <c r="I746" s="40"/>
      <c r="J746" s="40"/>
      <c r="K746" s="40"/>
      <c r="L746" s="40"/>
      <c r="M746" s="40"/>
    </row>
    <row r="747" spans="8:13">
      <c r="H747" s="40"/>
      <c r="I747" s="40"/>
      <c r="J747" s="40"/>
      <c r="K747" s="40"/>
      <c r="L747" s="40"/>
      <c r="M747" s="40"/>
    </row>
    <row r="748" spans="8:13">
      <c r="H748" s="40"/>
      <c r="I748" s="40"/>
      <c r="J748" s="40"/>
      <c r="K748" s="40"/>
      <c r="L748" s="40"/>
      <c r="M748" s="40"/>
    </row>
    <row r="749" spans="8:13">
      <c r="H749" s="40"/>
      <c r="I749" s="40"/>
      <c r="J749" s="40"/>
      <c r="K749" s="40"/>
      <c r="L749" s="40"/>
      <c r="M749" s="40"/>
    </row>
    <row r="750" spans="8:13">
      <c r="H750" s="40"/>
      <c r="I750" s="40"/>
      <c r="J750" s="40"/>
      <c r="K750" s="40"/>
      <c r="L750" s="40"/>
      <c r="M750" s="40"/>
    </row>
    <row r="751" spans="8:13">
      <c r="H751" s="40"/>
      <c r="I751" s="40"/>
      <c r="J751" s="40"/>
    </row>
    <row r="752" spans="8:13">
      <c r="H752" s="40"/>
      <c r="I752" s="40"/>
      <c r="J752" s="40"/>
    </row>
    <row r="753" spans="8:10">
      <c r="H753" s="40"/>
      <c r="I753" s="40"/>
      <c r="J753" s="40"/>
    </row>
    <row r="754" spans="8:10">
      <c r="H754" s="40"/>
      <c r="I754" s="40"/>
      <c r="J754" s="40"/>
    </row>
    <row r="755" spans="8:10">
      <c r="H755" s="40"/>
      <c r="I755" s="40"/>
      <c r="J755" s="40"/>
    </row>
    <row r="756" spans="8:10">
      <c r="H756" s="40"/>
      <c r="I756" s="40"/>
      <c r="J756" s="40"/>
    </row>
    <row r="757" spans="8:10">
      <c r="H757" s="40"/>
      <c r="I757" s="40"/>
      <c r="J757" s="40"/>
    </row>
    <row r="758" spans="8:10">
      <c r="H758" s="40"/>
      <c r="I758" s="40"/>
      <c r="J758" s="40"/>
    </row>
    <row r="759" spans="8:10">
      <c r="H759" s="40"/>
      <c r="I759" s="40"/>
      <c r="J759" s="40"/>
    </row>
    <row r="760" spans="8:10">
      <c r="H760" s="40"/>
      <c r="I760" s="40"/>
      <c r="J760" s="40"/>
    </row>
    <row r="761" spans="8:10">
      <c r="H761" s="40"/>
      <c r="I761" s="40"/>
      <c r="J761" s="40"/>
    </row>
    <row r="762" spans="8:10">
      <c r="H762" s="40"/>
      <c r="I762" s="40"/>
      <c r="J762" s="40"/>
    </row>
    <row r="763" spans="8:10">
      <c r="H763" s="40"/>
      <c r="I763" s="40"/>
      <c r="J763" s="40"/>
    </row>
    <row r="764" spans="8:10">
      <c r="H764" s="40"/>
      <c r="I764" s="40"/>
      <c r="J764" s="40"/>
    </row>
    <row r="765" spans="8:10">
      <c r="H765" s="40"/>
      <c r="I765" s="40"/>
      <c r="J765" s="40"/>
    </row>
    <row r="766" spans="8:10">
      <c r="H766" s="40"/>
      <c r="I766" s="40"/>
      <c r="J766" s="40"/>
    </row>
    <row r="767" spans="8:10">
      <c r="H767" s="40"/>
      <c r="I767" s="40"/>
      <c r="J767" s="40"/>
    </row>
    <row r="768" spans="8:10">
      <c r="H768" s="40"/>
      <c r="I768" s="40"/>
      <c r="J768" s="40"/>
    </row>
    <row r="769" spans="8:10">
      <c r="H769" s="40"/>
      <c r="I769" s="40"/>
      <c r="J769" s="40"/>
    </row>
    <row r="770" spans="8:10">
      <c r="H770" s="40"/>
      <c r="I770" s="40"/>
      <c r="J770" s="40"/>
    </row>
    <row r="771" spans="8:10">
      <c r="H771" s="40"/>
      <c r="I771" s="40"/>
      <c r="J771" s="40"/>
    </row>
    <row r="772" spans="8:10">
      <c r="H772" s="40"/>
      <c r="I772" s="40"/>
      <c r="J772" s="40"/>
    </row>
    <row r="773" spans="8:10">
      <c r="H773" s="40"/>
      <c r="I773" s="40"/>
      <c r="J773" s="40"/>
    </row>
    <row r="774" spans="8:10">
      <c r="H774" s="40"/>
      <c r="I774" s="40"/>
      <c r="J774" s="40"/>
    </row>
    <row r="775" spans="8:10">
      <c r="H775" s="40"/>
      <c r="I775" s="40"/>
      <c r="J775" s="40"/>
    </row>
    <row r="776" spans="8:10">
      <c r="H776" s="40"/>
      <c r="I776" s="40"/>
      <c r="J776" s="40"/>
    </row>
    <row r="777" spans="8:10">
      <c r="H777" s="40"/>
      <c r="I777" s="40"/>
      <c r="J777" s="40"/>
    </row>
    <row r="778" spans="8:10">
      <c r="H778" s="40"/>
      <c r="I778" s="40"/>
      <c r="J778" s="40"/>
    </row>
    <row r="779" spans="8:10">
      <c r="H779" s="40"/>
      <c r="I779" s="40"/>
      <c r="J779" s="40"/>
    </row>
    <row r="780" spans="8:10">
      <c r="H780" s="40"/>
      <c r="I780" s="40"/>
      <c r="J780" s="40"/>
    </row>
    <row r="781" spans="8:10">
      <c r="H781" s="40"/>
      <c r="I781" s="40"/>
      <c r="J781" s="40"/>
    </row>
    <row r="782" spans="8:10">
      <c r="H782" s="40"/>
      <c r="I782" s="40"/>
      <c r="J782" s="40"/>
    </row>
    <row r="783" spans="8:10">
      <c r="H783" s="40"/>
      <c r="I783" s="40"/>
      <c r="J783" s="40"/>
    </row>
    <row r="784" spans="8:10">
      <c r="H784" s="40"/>
      <c r="I784" s="40"/>
      <c r="J784" s="40"/>
    </row>
    <row r="785" spans="8:10">
      <c r="H785" s="40"/>
      <c r="I785" s="40"/>
      <c r="J785" s="40"/>
    </row>
  </sheetData>
  <phoneticPr fontId="2" type="noConversion"/>
  <conditionalFormatting sqref="G4">
    <cfRule type="expression" dxfId="35" priority="3" stopIfTrue="1">
      <formula>AND(G4&gt;0,G5&gt;0)</formula>
    </cfRule>
    <cfRule type="expression" dxfId="34" priority="4" stopIfTrue="1">
      <formula>AND(G4&gt;0,G5="")</formula>
    </cfRule>
  </conditionalFormatting>
  <conditionalFormatting sqref="H4:H502">
    <cfRule type="expression" dxfId="33" priority="1" stopIfTrue="1">
      <formula>AND(H4&gt;0,H5&gt;0)</formula>
    </cfRule>
    <cfRule type="expression" dxfId="32"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7745" r:id="rId4" name="Drop Down 1">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N785"/>
  <sheetViews>
    <sheetView workbookViewId="0">
      <pane xSplit="8" ySplit="4" topLeftCell="I5" activePane="bottomRight" state="frozen"/>
      <selection pane="topRight" activeCell="I1" sqref="I1"/>
      <selection pane="bottomLeft" activeCell="A5" sqref="A5"/>
      <selection pane="bottomRight" activeCell="J19" sqref="J19"/>
    </sheetView>
  </sheetViews>
  <sheetFormatPr defaultRowHeight="14.25"/>
  <cols>
    <col min="1" max="1" width="9" style="39"/>
    <col min="2" max="2" width="9" style="39" customWidth="1"/>
    <col min="3" max="7" width="9" style="39"/>
    <col min="8" max="8" width="12.625" style="39" customWidth="1"/>
    <col min="9" max="9" width="22.875" style="39" customWidth="1"/>
    <col min="10" max="12" width="15.125" style="39" customWidth="1"/>
    <col min="13" max="13" width="15.25" style="39" customWidth="1"/>
    <col min="14" max="14" width="15" style="39" customWidth="1"/>
    <col min="15" max="16384" width="9" style="39"/>
  </cols>
  <sheetData>
    <row r="1" spans="1:14" ht="26.25" customHeight="1">
      <c r="H1" s="59"/>
      <c r="I1" s="78" t="s">
        <v>253</v>
      </c>
      <c r="J1" s="78" t="s">
        <v>255</v>
      </c>
      <c r="K1" s="78" t="s">
        <v>257</v>
      </c>
      <c r="L1" s="78" t="s">
        <v>259</v>
      </c>
      <c r="M1" s="78" t="s">
        <v>261</v>
      </c>
      <c r="N1" s="78" t="s">
        <v>263</v>
      </c>
    </row>
    <row r="2" spans="1:14" hidden="1">
      <c r="H2" s="57" t="str">
        <f>[7]!edb()</f>
        <v>Wind资讯</v>
      </c>
      <c r="I2" s="59"/>
      <c r="J2" s="60"/>
      <c r="K2" s="61"/>
      <c r="L2" s="61"/>
      <c r="M2" s="61"/>
      <c r="N2" s="61"/>
    </row>
    <row r="3" spans="1:14" hidden="1">
      <c r="H3" s="43" t="s">
        <v>441</v>
      </c>
      <c r="I3" s="44" t="s">
        <v>442</v>
      </c>
      <c r="J3" s="44" t="s">
        <v>443</v>
      </c>
      <c r="K3" s="43" t="s">
        <v>444</v>
      </c>
      <c r="L3" s="41" t="s">
        <v>445</v>
      </c>
      <c r="M3" s="41" t="s">
        <v>446</v>
      </c>
      <c r="N3" s="61" t="s">
        <v>447</v>
      </c>
    </row>
    <row r="4" spans="1:14">
      <c r="G4" s="42"/>
      <c r="H4" s="51" t="s">
        <v>448</v>
      </c>
      <c r="I4" s="58" t="s">
        <v>449</v>
      </c>
      <c r="J4" s="58" t="s">
        <v>449</v>
      </c>
      <c r="K4" s="58" t="s">
        <v>449</v>
      </c>
      <c r="L4" s="58" t="s">
        <v>449</v>
      </c>
      <c r="M4" s="58" t="s">
        <v>450</v>
      </c>
      <c r="N4" s="58" t="s">
        <v>450</v>
      </c>
    </row>
    <row r="5" spans="1:14">
      <c r="H5" s="51">
        <v>39451</v>
      </c>
      <c r="I5" s="71">
        <v>21.5</v>
      </c>
      <c r="J5" s="71">
        <v>7.6</v>
      </c>
      <c r="K5" s="71">
        <v>15.99</v>
      </c>
      <c r="L5" s="71">
        <v>7.19</v>
      </c>
      <c r="M5" s="71">
        <v>9.6</v>
      </c>
      <c r="N5" s="71">
        <v>6.2</v>
      </c>
    </row>
    <row r="6" spans="1:14">
      <c r="A6" s="48" t="s">
        <v>293</v>
      </c>
      <c r="H6" s="51">
        <v>39458</v>
      </c>
      <c r="I6" s="71">
        <v>20.67</v>
      </c>
      <c r="J6" s="71">
        <v>7.6</v>
      </c>
      <c r="K6" s="71">
        <v>16.02</v>
      </c>
      <c r="L6" s="71">
        <v>7.17</v>
      </c>
      <c r="M6" s="71">
        <v>10.4</v>
      </c>
      <c r="N6" s="71">
        <v>6.4</v>
      </c>
    </row>
    <row r="7" spans="1:14">
      <c r="A7" s="94"/>
      <c r="B7" s="94"/>
      <c r="C7" s="94"/>
      <c r="D7" s="94"/>
      <c r="E7" s="94"/>
      <c r="H7" s="51">
        <v>39465</v>
      </c>
      <c r="I7" s="71">
        <v>19.329999999999998</v>
      </c>
      <c r="J7" s="71">
        <v>7.6</v>
      </c>
      <c r="K7" s="71">
        <v>16.02</v>
      </c>
      <c r="L7" s="71">
        <v>7.24</v>
      </c>
      <c r="M7" s="71">
        <v>10.6</v>
      </c>
      <c r="N7" s="71">
        <v>6.4</v>
      </c>
    </row>
    <row r="8" spans="1:14">
      <c r="A8" s="97" t="s">
        <v>252</v>
      </c>
      <c r="B8" s="97"/>
      <c r="C8" s="97"/>
      <c r="D8" s="97">
        <v>1</v>
      </c>
      <c r="E8" s="94"/>
      <c r="H8" s="51">
        <v>39472</v>
      </c>
      <c r="I8" s="71">
        <v>20</v>
      </c>
      <c r="J8" s="71">
        <v>7.6</v>
      </c>
      <c r="K8" s="71">
        <v>16.14</v>
      </c>
      <c r="L8" s="71">
        <v>7.32</v>
      </c>
      <c r="M8" s="71">
        <v>10.4</v>
      </c>
      <c r="N8" s="71">
        <v>7</v>
      </c>
    </row>
    <row r="9" spans="1:14">
      <c r="A9" s="97" t="s">
        <v>254</v>
      </c>
      <c r="B9" s="97"/>
      <c r="C9" s="97"/>
      <c r="D9" s="97"/>
      <c r="E9" s="94"/>
      <c r="H9" s="51">
        <v>39479</v>
      </c>
      <c r="I9" s="71">
        <v>19</v>
      </c>
      <c r="J9" s="71">
        <v>7.6</v>
      </c>
      <c r="K9" s="71">
        <v>16.54</v>
      </c>
      <c r="L9" s="71">
        <v>7.44</v>
      </c>
      <c r="M9" s="71">
        <v>11.6</v>
      </c>
      <c r="N9" s="71">
        <v>6.7</v>
      </c>
    </row>
    <row r="10" spans="1:14">
      <c r="A10" s="97" t="s">
        <v>256</v>
      </c>
      <c r="B10" s="97"/>
      <c r="C10" s="97"/>
      <c r="D10" s="97"/>
      <c r="E10" s="94"/>
      <c r="H10" s="51">
        <v>39486</v>
      </c>
      <c r="I10" s="71">
        <v>18</v>
      </c>
      <c r="J10" s="71">
        <v>7.6</v>
      </c>
      <c r="K10" s="71">
        <v>16.45</v>
      </c>
      <c r="L10" s="71">
        <v>7.47</v>
      </c>
      <c r="M10" s="71">
        <v>0</v>
      </c>
      <c r="N10" s="71">
        <v>0</v>
      </c>
    </row>
    <row r="11" spans="1:14">
      <c r="A11" s="97" t="s">
        <v>258</v>
      </c>
      <c r="B11" s="97"/>
      <c r="C11" s="97"/>
      <c r="D11" s="97"/>
      <c r="E11" s="94"/>
      <c r="H11" s="51">
        <v>39493</v>
      </c>
      <c r="I11" s="71">
        <v>18</v>
      </c>
      <c r="J11" s="71">
        <v>7.6</v>
      </c>
      <c r="K11" s="71">
        <v>16.41</v>
      </c>
      <c r="L11" s="71">
        <v>7.43</v>
      </c>
      <c r="M11" s="71">
        <v>11.4</v>
      </c>
      <c r="N11" s="71">
        <v>6</v>
      </c>
    </row>
    <row r="12" spans="1:14">
      <c r="A12" s="97" t="s">
        <v>260</v>
      </c>
      <c r="B12" s="97"/>
      <c r="C12" s="97"/>
      <c r="D12" s="97"/>
      <c r="E12" s="94"/>
      <c r="H12" s="51">
        <v>39500</v>
      </c>
      <c r="I12" s="71">
        <v>19.14</v>
      </c>
      <c r="J12" s="71">
        <v>7.6</v>
      </c>
      <c r="K12" s="71">
        <v>16.43</v>
      </c>
      <c r="L12" s="71">
        <v>7.34</v>
      </c>
      <c r="M12" s="71">
        <v>10.6</v>
      </c>
      <c r="N12" s="71">
        <v>6.1</v>
      </c>
    </row>
    <row r="13" spans="1:14">
      <c r="A13" s="97" t="s">
        <v>262</v>
      </c>
      <c r="B13" s="97"/>
      <c r="C13" s="97"/>
      <c r="D13" s="97"/>
      <c r="E13" s="94"/>
      <c r="H13" s="51">
        <v>39507</v>
      </c>
      <c r="I13" s="71">
        <v>20</v>
      </c>
      <c r="J13" s="71">
        <v>7.6</v>
      </c>
      <c r="K13" s="71">
        <v>16.5</v>
      </c>
      <c r="L13" s="71">
        <v>7.21</v>
      </c>
      <c r="M13" s="71">
        <v>9.9</v>
      </c>
      <c r="N13" s="71">
        <v>6</v>
      </c>
    </row>
    <row r="14" spans="1:14">
      <c r="B14" s="94"/>
      <c r="C14" s="94"/>
      <c r="D14" s="94"/>
      <c r="E14" s="94"/>
      <c r="H14" s="51">
        <v>39514</v>
      </c>
      <c r="I14" s="71">
        <v>20.29</v>
      </c>
      <c r="J14" s="71">
        <v>7.6</v>
      </c>
      <c r="K14" s="71">
        <v>16.43</v>
      </c>
      <c r="L14" s="71">
        <v>7.13</v>
      </c>
      <c r="M14" s="71">
        <v>10.1</v>
      </c>
      <c r="N14" s="71">
        <v>6</v>
      </c>
    </row>
    <row r="15" spans="1:14">
      <c r="A15" s="94"/>
      <c r="B15" s="94"/>
      <c r="C15" s="94"/>
      <c r="D15" s="94"/>
      <c r="E15" s="94"/>
      <c r="H15" s="51">
        <v>39521</v>
      </c>
      <c r="I15" s="71">
        <v>20</v>
      </c>
      <c r="J15" s="71">
        <v>7.6</v>
      </c>
      <c r="K15" s="71">
        <v>16.39</v>
      </c>
      <c r="L15" s="71">
        <v>7.1</v>
      </c>
      <c r="M15" s="71">
        <v>10.199999999999999</v>
      </c>
      <c r="N15" s="71">
        <v>6</v>
      </c>
    </row>
    <row r="16" spans="1:14">
      <c r="A16" s="94"/>
      <c r="B16" s="94"/>
      <c r="C16" s="94"/>
      <c r="D16" s="94"/>
      <c r="E16" s="94"/>
      <c r="H16" s="51">
        <v>39528</v>
      </c>
      <c r="I16" s="71">
        <v>20.29</v>
      </c>
      <c r="J16" s="71">
        <v>7.6</v>
      </c>
      <c r="K16" s="71">
        <v>16.440000000000001</v>
      </c>
      <c r="L16" s="71">
        <v>7.09</v>
      </c>
      <c r="M16" s="71">
        <v>10.4</v>
      </c>
      <c r="N16" s="71">
        <v>6</v>
      </c>
    </row>
    <row r="17" spans="1:14">
      <c r="A17" s="94"/>
      <c r="B17" s="94"/>
      <c r="C17" s="94"/>
      <c r="D17" s="94"/>
      <c r="E17" s="94"/>
      <c r="H17" s="51">
        <v>39535</v>
      </c>
      <c r="I17" s="71">
        <v>19.78</v>
      </c>
      <c r="J17" s="71">
        <v>7.6</v>
      </c>
      <c r="K17" s="71">
        <v>16.47</v>
      </c>
      <c r="L17" s="71">
        <v>7.1</v>
      </c>
      <c r="M17" s="71">
        <v>10.5</v>
      </c>
      <c r="N17" s="71">
        <v>6</v>
      </c>
    </row>
    <row r="18" spans="1:14">
      <c r="A18" s="94"/>
      <c r="B18" s="94"/>
      <c r="C18" s="94"/>
      <c r="D18" s="94"/>
      <c r="E18" s="94"/>
      <c r="H18" s="51">
        <v>39542</v>
      </c>
      <c r="I18" s="71">
        <v>20</v>
      </c>
      <c r="J18" s="71">
        <v>11</v>
      </c>
      <c r="K18" s="71">
        <v>16.54</v>
      </c>
      <c r="L18" s="71">
        <v>7.07</v>
      </c>
      <c r="M18" s="71">
        <v>10.5</v>
      </c>
      <c r="N18" s="71">
        <v>6</v>
      </c>
    </row>
    <row r="19" spans="1:14">
      <c r="H19" s="51">
        <v>39549</v>
      </c>
      <c r="I19" s="71">
        <v>20</v>
      </c>
      <c r="J19" s="71">
        <v>11</v>
      </c>
      <c r="K19" s="71">
        <v>16.53</v>
      </c>
      <c r="L19" s="71">
        <v>7.08</v>
      </c>
      <c r="M19" s="71">
        <v>10.7</v>
      </c>
      <c r="N19" s="71">
        <v>6</v>
      </c>
    </row>
    <row r="20" spans="1:14">
      <c r="H20" s="51">
        <v>39556</v>
      </c>
      <c r="I20" s="71">
        <v>20</v>
      </c>
      <c r="J20" s="71">
        <v>11</v>
      </c>
      <c r="K20" s="71">
        <v>16.57</v>
      </c>
      <c r="L20" s="71">
        <v>7.09</v>
      </c>
      <c r="M20" s="71">
        <v>11.8</v>
      </c>
      <c r="N20" s="71">
        <v>6</v>
      </c>
    </row>
    <row r="21" spans="1:14">
      <c r="H21" s="51">
        <v>39563</v>
      </c>
      <c r="I21" s="71">
        <v>19.5</v>
      </c>
      <c r="J21" s="71">
        <v>7.6</v>
      </c>
      <c r="K21" s="71">
        <v>16.600000000000001</v>
      </c>
      <c r="L21" s="71">
        <v>7.11</v>
      </c>
      <c r="M21" s="71">
        <v>12</v>
      </c>
      <c r="N21" s="71">
        <v>6.4</v>
      </c>
    </row>
    <row r="22" spans="1:14">
      <c r="H22" s="51">
        <v>39570</v>
      </c>
      <c r="I22" s="71">
        <v>20</v>
      </c>
      <c r="J22" s="71">
        <v>7.6</v>
      </c>
      <c r="K22" s="71">
        <v>16.64</v>
      </c>
      <c r="L22" s="71">
        <v>7.13</v>
      </c>
      <c r="M22" s="71">
        <v>0</v>
      </c>
      <c r="N22" s="71">
        <v>0</v>
      </c>
    </row>
    <row r="23" spans="1:14">
      <c r="A23" s="77" t="s">
        <v>294</v>
      </c>
      <c r="H23" s="51">
        <v>39577</v>
      </c>
      <c r="I23" s="71">
        <v>19.5</v>
      </c>
      <c r="J23" s="71">
        <v>7.6</v>
      </c>
      <c r="K23" s="71">
        <v>16.59</v>
      </c>
      <c r="L23" s="71">
        <v>7.19</v>
      </c>
      <c r="M23" s="71">
        <v>12.4</v>
      </c>
      <c r="N23" s="71">
        <v>6.7</v>
      </c>
    </row>
    <row r="24" spans="1:14">
      <c r="A24" s="48"/>
      <c r="H24" s="51">
        <v>39584</v>
      </c>
      <c r="I24" s="71">
        <v>21.33</v>
      </c>
      <c r="J24" s="71">
        <v>7.6</v>
      </c>
      <c r="K24" s="71">
        <v>16.53</v>
      </c>
      <c r="L24" s="71">
        <v>7.26</v>
      </c>
      <c r="M24" s="71">
        <v>12.6</v>
      </c>
      <c r="N24" s="71">
        <v>6.9</v>
      </c>
    </row>
    <row r="25" spans="1:14">
      <c r="H25" s="51">
        <v>39591</v>
      </c>
      <c r="I25" s="71">
        <v>22</v>
      </c>
      <c r="J25" s="71">
        <v>0</v>
      </c>
      <c r="K25" s="71">
        <v>16.579999999999998</v>
      </c>
      <c r="L25" s="71">
        <v>7.38</v>
      </c>
      <c r="M25" s="71">
        <v>12.6</v>
      </c>
      <c r="N25" s="71">
        <v>7.3</v>
      </c>
    </row>
    <row r="26" spans="1:14">
      <c r="A26" s="48"/>
      <c r="H26" s="51">
        <v>39598</v>
      </c>
      <c r="I26" s="71">
        <v>22</v>
      </c>
      <c r="J26" s="71">
        <v>10</v>
      </c>
      <c r="K26" s="71">
        <v>16.55</v>
      </c>
      <c r="L26" s="71">
        <v>7.46</v>
      </c>
      <c r="M26" s="71">
        <v>12.6</v>
      </c>
      <c r="N26" s="71">
        <v>7</v>
      </c>
    </row>
    <row r="27" spans="1:14">
      <c r="H27" s="51">
        <v>39605</v>
      </c>
      <c r="I27" s="71">
        <v>22</v>
      </c>
      <c r="J27" s="71">
        <v>10</v>
      </c>
      <c r="K27" s="71">
        <v>16.55</v>
      </c>
      <c r="L27" s="71">
        <v>7.49</v>
      </c>
      <c r="M27" s="71">
        <v>12.6</v>
      </c>
      <c r="N27" s="71">
        <v>6.9</v>
      </c>
    </row>
    <row r="28" spans="1:14">
      <c r="H28" s="51">
        <v>39612</v>
      </c>
      <c r="I28" s="71">
        <v>25</v>
      </c>
      <c r="J28" s="71">
        <v>0</v>
      </c>
      <c r="K28" s="71">
        <v>16.53</v>
      </c>
      <c r="L28" s="71">
        <v>7.5</v>
      </c>
      <c r="M28" s="71">
        <v>12</v>
      </c>
      <c r="N28" s="71">
        <v>7.2</v>
      </c>
    </row>
    <row r="29" spans="1:14">
      <c r="H29" s="51">
        <v>39619</v>
      </c>
      <c r="I29" s="71">
        <v>19.12</v>
      </c>
      <c r="J29" s="71">
        <v>7.35</v>
      </c>
      <c r="K29" s="71">
        <v>16.5</v>
      </c>
      <c r="L29" s="71">
        <v>7.5</v>
      </c>
      <c r="M29" s="71">
        <v>12.6</v>
      </c>
      <c r="N29" s="71">
        <v>6.9</v>
      </c>
    </row>
    <row r="30" spans="1:14">
      <c r="H30" s="51">
        <v>39626</v>
      </c>
      <c r="I30" s="71">
        <v>25</v>
      </c>
      <c r="J30" s="71">
        <v>7.6</v>
      </c>
      <c r="K30" s="71">
        <v>16.43</v>
      </c>
      <c r="L30" s="71">
        <v>7.52</v>
      </c>
      <c r="M30" s="71">
        <v>12</v>
      </c>
      <c r="N30" s="71">
        <v>6.6</v>
      </c>
    </row>
    <row r="31" spans="1:14">
      <c r="H31" s="51">
        <v>39633</v>
      </c>
      <c r="I31" s="71">
        <v>20.67</v>
      </c>
      <c r="J31" s="71">
        <v>7.6</v>
      </c>
      <c r="K31" s="71">
        <v>16.37</v>
      </c>
      <c r="L31" s="71">
        <v>7.53</v>
      </c>
      <c r="M31" s="71">
        <v>12</v>
      </c>
      <c r="N31" s="71">
        <v>7</v>
      </c>
    </row>
    <row r="32" spans="1:14">
      <c r="H32" s="51">
        <v>39640</v>
      </c>
      <c r="I32" s="71">
        <v>25</v>
      </c>
      <c r="J32" s="71">
        <v>7.6</v>
      </c>
      <c r="K32" s="71">
        <v>16.37</v>
      </c>
      <c r="L32" s="71">
        <v>7.51</v>
      </c>
      <c r="M32" s="71">
        <v>11.2</v>
      </c>
      <c r="N32" s="71">
        <v>6.4</v>
      </c>
    </row>
    <row r="33" spans="1:14">
      <c r="H33" s="51">
        <v>39647</v>
      </c>
      <c r="I33" s="71">
        <v>20.12</v>
      </c>
      <c r="J33" s="71">
        <v>7.6</v>
      </c>
      <c r="K33" s="71">
        <v>16.32</v>
      </c>
      <c r="L33" s="71">
        <v>7.49</v>
      </c>
      <c r="M33" s="71">
        <v>11.2</v>
      </c>
      <c r="N33" s="71">
        <v>6.8</v>
      </c>
    </row>
    <row r="34" spans="1:14">
      <c r="H34" s="51">
        <v>39654</v>
      </c>
      <c r="I34" s="71">
        <v>25</v>
      </c>
      <c r="J34" s="71">
        <v>7.6</v>
      </c>
      <c r="K34" s="71">
        <v>16.309999999999999</v>
      </c>
      <c r="L34" s="71">
        <v>7.51</v>
      </c>
      <c r="M34" s="71">
        <v>11.2</v>
      </c>
      <c r="N34" s="71">
        <v>6.6</v>
      </c>
    </row>
    <row r="35" spans="1:14">
      <c r="H35" s="51">
        <v>39661</v>
      </c>
      <c r="I35" s="71">
        <v>18</v>
      </c>
      <c r="J35" s="71">
        <v>7.6</v>
      </c>
      <c r="K35" s="71">
        <v>16.28</v>
      </c>
      <c r="L35" s="71">
        <v>7.57</v>
      </c>
      <c r="M35" s="71">
        <v>11.2</v>
      </c>
      <c r="N35" s="71">
        <v>6.4</v>
      </c>
    </row>
    <row r="36" spans="1:14">
      <c r="H36" s="51">
        <v>39668</v>
      </c>
      <c r="I36" s="71">
        <v>25</v>
      </c>
      <c r="J36" s="71">
        <v>7.6</v>
      </c>
      <c r="K36" s="71">
        <v>16.28</v>
      </c>
      <c r="L36" s="71">
        <v>7.6</v>
      </c>
      <c r="M36" s="71">
        <v>11.2</v>
      </c>
      <c r="N36" s="71">
        <v>6.6</v>
      </c>
    </row>
    <row r="37" spans="1:14">
      <c r="H37" s="51">
        <v>39675</v>
      </c>
      <c r="I37" s="71">
        <v>18</v>
      </c>
      <c r="J37" s="71">
        <v>7.36</v>
      </c>
      <c r="K37" s="71">
        <v>16.29</v>
      </c>
      <c r="L37" s="71">
        <v>7.65</v>
      </c>
      <c r="M37" s="71">
        <v>11.2</v>
      </c>
      <c r="N37" s="71">
        <v>6.9</v>
      </c>
    </row>
    <row r="38" spans="1:14">
      <c r="H38" s="51">
        <v>39682</v>
      </c>
      <c r="I38" s="71">
        <v>25</v>
      </c>
      <c r="J38" s="71">
        <v>7</v>
      </c>
      <c r="K38" s="71">
        <v>16.34</v>
      </c>
      <c r="L38" s="71">
        <v>7.72</v>
      </c>
      <c r="M38" s="71">
        <v>12</v>
      </c>
      <c r="N38" s="71">
        <v>7.3</v>
      </c>
    </row>
    <row r="39" spans="1:14">
      <c r="H39" s="51">
        <v>39689</v>
      </c>
      <c r="I39" s="71">
        <v>16.440000000000001</v>
      </c>
      <c r="J39" s="71">
        <v>11</v>
      </c>
      <c r="K39" s="71">
        <v>16.37</v>
      </c>
      <c r="L39" s="71">
        <v>7.84</v>
      </c>
      <c r="M39" s="71">
        <v>12.1</v>
      </c>
      <c r="N39" s="71">
        <v>7.6</v>
      </c>
    </row>
    <row r="40" spans="1:14">
      <c r="A40" s="47"/>
      <c r="H40" s="51">
        <v>39696</v>
      </c>
      <c r="I40" s="71">
        <v>25</v>
      </c>
      <c r="J40" s="71">
        <v>7.35</v>
      </c>
      <c r="K40" s="71">
        <v>16.37</v>
      </c>
      <c r="L40" s="71">
        <v>8.02</v>
      </c>
      <c r="M40" s="71">
        <v>11.7</v>
      </c>
      <c r="N40" s="71">
        <v>7.5</v>
      </c>
    </row>
    <row r="41" spans="1:14">
      <c r="A41" s="48"/>
      <c r="H41" s="51">
        <v>39703</v>
      </c>
      <c r="I41" s="71">
        <v>25</v>
      </c>
      <c r="J41" s="71">
        <v>7.47</v>
      </c>
      <c r="K41" s="71">
        <v>16.41</v>
      </c>
      <c r="L41" s="71">
        <v>8.1</v>
      </c>
      <c r="M41" s="71">
        <v>11.7</v>
      </c>
      <c r="N41" s="71">
        <v>7.3</v>
      </c>
    </row>
    <row r="42" spans="1:14">
      <c r="H42" s="51">
        <v>39710</v>
      </c>
      <c r="I42" s="71">
        <v>25</v>
      </c>
      <c r="J42" s="71">
        <v>0</v>
      </c>
      <c r="K42" s="71">
        <v>16.41</v>
      </c>
      <c r="L42" s="71">
        <v>8.1199999999999992</v>
      </c>
      <c r="M42" s="71">
        <v>11.7</v>
      </c>
      <c r="N42" s="71">
        <v>6.9</v>
      </c>
    </row>
    <row r="43" spans="1:14">
      <c r="A43" s="77"/>
      <c r="H43" s="51">
        <v>39717</v>
      </c>
      <c r="I43" s="71">
        <v>21</v>
      </c>
      <c r="J43" s="71">
        <v>7.19</v>
      </c>
      <c r="K43" s="71">
        <v>16.41</v>
      </c>
      <c r="L43" s="71">
        <v>8.1</v>
      </c>
      <c r="M43" s="71">
        <v>11.5</v>
      </c>
      <c r="N43" s="71">
        <v>6.5</v>
      </c>
    </row>
    <row r="44" spans="1:14">
      <c r="H44" s="51">
        <v>39724</v>
      </c>
      <c r="I44" s="71">
        <v>25</v>
      </c>
      <c r="J44" s="71">
        <v>7.05</v>
      </c>
      <c r="K44" s="71">
        <v>16.399999999999999</v>
      </c>
      <c r="L44" s="71">
        <v>8.0399999999999991</v>
      </c>
      <c r="M44" s="71">
        <v>11.5</v>
      </c>
      <c r="N44" s="71">
        <v>6.5</v>
      </c>
    </row>
    <row r="45" spans="1:14">
      <c r="H45" s="51">
        <v>39731</v>
      </c>
      <c r="I45" s="71">
        <v>19.57</v>
      </c>
      <c r="J45" s="71">
        <v>0</v>
      </c>
      <c r="K45" s="71">
        <v>16.38</v>
      </c>
      <c r="L45" s="71">
        <v>7.95</v>
      </c>
      <c r="M45" s="71">
        <v>0</v>
      </c>
      <c r="N45" s="71">
        <v>0</v>
      </c>
    </row>
    <row r="46" spans="1:14">
      <c r="H46" s="51">
        <v>39738</v>
      </c>
      <c r="I46" s="71">
        <v>25</v>
      </c>
      <c r="J46" s="71">
        <v>0</v>
      </c>
      <c r="K46" s="71">
        <v>16.350000000000001</v>
      </c>
      <c r="L46" s="71">
        <v>7.86</v>
      </c>
      <c r="M46" s="71">
        <v>11.3</v>
      </c>
      <c r="N46" s="71">
        <v>6.3</v>
      </c>
    </row>
    <row r="47" spans="1:14">
      <c r="H47" s="51">
        <v>39745</v>
      </c>
      <c r="I47" s="71">
        <v>18.88</v>
      </c>
      <c r="J47" s="71">
        <v>0</v>
      </c>
      <c r="K47" s="71">
        <v>16.32</v>
      </c>
      <c r="L47" s="71">
        <v>7.8</v>
      </c>
      <c r="M47" s="71">
        <v>11.2</v>
      </c>
      <c r="N47" s="71">
        <v>6.1</v>
      </c>
    </row>
    <row r="48" spans="1:14">
      <c r="H48" s="51">
        <v>39752</v>
      </c>
      <c r="I48" s="71">
        <v>25</v>
      </c>
      <c r="J48" s="71">
        <v>6.71</v>
      </c>
      <c r="K48" s="71">
        <v>16.3</v>
      </c>
      <c r="L48" s="71">
        <v>7.65</v>
      </c>
      <c r="M48" s="71">
        <v>10.3</v>
      </c>
      <c r="N48" s="71">
        <v>5.9</v>
      </c>
    </row>
    <row r="49" spans="1:14">
      <c r="H49" s="51">
        <v>39759</v>
      </c>
      <c r="I49" s="71">
        <v>25</v>
      </c>
      <c r="J49" s="71">
        <v>8.9600000000000009</v>
      </c>
      <c r="K49" s="71">
        <v>16.27</v>
      </c>
      <c r="L49" s="71">
        <v>7.56</v>
      </c>
      <c r="M49" s="71">
        <v>10.6</v>
      </c>
      <c r="N49" s="71">
        <v>5.8</v>
      </c>
    </row>
    <row r="50" spans="1:14">
      <c r="H50" s="51">
        <v>39766</v>
      </c>
      <c r="I50" s="71">
        <v>25</v>
      </c>
      <c r="J50" s="71">
        <v>8.07</v>
      </c>
      <c r="K50" s="71">
        <v>16.239999999999998</v>
      </c>
      <c r="L50" s="71">
        <v>7.51</v>
      </c>
      <c r="M50" s="71">
        <v>10.199999999999999</v>
      </c>
      <c r="N50" s="71">
        <v>5.8</v>
      </c>
    </row>
    <row r="51" spans="1:14">
      <c r="H51" s="51">
        <v>39773</v>
      </c>
      <c r="I51" s="71">
        <v>25</v>
      </c>
      <c r="J51" s="71">
        <v>6.8</v>
      </c>
      <c r="K51" s="71">
        <v>16.23</v>
      </c>
      <c r="L51" s="71">
        <v>7.44</v>
      </c>
      <c r="M51" s="71">
        <v>9.8000000000000007</v>
      </c>
      <c r="N51" s="71">
        <v>5.65</v>
      </c>
    </row>
    <row r="52" spans="1:14">
      <c r="H52" s="51">
        <v>39780</v>
      </c>
      <c r="I52" s="71">
        <v>25</v>
      </c>
      <c r="J52" s="71">
        <v>6.4</v>
      </c>
      <c r="K52" s="71">
        <v>16.190000000000001</v>
      </c>
      <c r="L52" s="71">
        <v>7.42</v>
      </c>
      <c r="M52" s="71">
        <v>9.8000000000000007</v>
      </c>
      <c r="N52" s="71">
        <v>5.5</v>
      </c>
    </row>
    <row r="53" spans="1:14">
      <c r="H53" s="51">
        <v>39787</v>
      </c>
      <c r="I53" s="71">
        <v>25</v>
      </c>
      <c r="J53" s="71">
        <v>6.4</v>
      </c>
      <c r="K53" s="71">
        <v>16.16</v>
      </c>
      <c r="L53" s="71">
        <v>7.39</v>
      </c>
      <c r="M53" s="71">
        <v>9.8000000000000007</v>
      </c>
      <c r="N53" s="71">
        <v>5.45</v>
      </c>
    </row>
    <row r="54" spans="1:14">
      <c r="H54" s="51">
        <v>39794</v>
      </c>
      <c r="I54" s="71">
        <v>25</v>
      </c>
      <c r="J54" s="71">
        <v>6.4</v>
      </c>
      <c r="K54" s="71">
        <v>16.18</v>
      </c>
      <c r="L54" s="71">
        <v>7.35</v>
      </c>
      <c r="M54" s="71">
        <v>9.8000000000000007</v>
      </c>
      <c r="N54" s="71">
        <v>5.85</v>
      </c>
    </row>
    <row r="55" spans="1:14">
      <c r="H55" s="51">
        <v>39801</v>
      </c>
      <c r="I55" s="71">
        <v>25</v>
      </c>
      <c r="J55" s="71">
        <v>6.4</v>
      </c>
      <c r="K55" s="71">
        <v>16.170000000000002</v>
      </c>
      <c r="L55" s="71">
        <v>7.33</v>
      </c>
      <c r="M55" s="71">
        <v>10.199999999999999</v>
      </c>
      <c r="N55" s="71">
        <v>5.55</v>
      </c>
    </row>
    <row r="56" spans="1:14">
      <c r="H56" s="51">
        <v>39808</v>
      </c>
      <c r="I56" s="71">
        <v>25</v>
      </c>
      <c r="J56" s="71">
        <v>6.4</v>
      </c>
      <c r="K56" s="71">
        <v>16.14</v>
      </c>
      <c r="L56" s="71">
        <v>7.3</v>
      </c>
      <c r="M56" s="71">
        <v>0</v>
      </c>
      <c r="N56" s="71">
        <v>0</v>
      </c>
    </row>
    <row r="57" spans="1:14">
      <c r="H57" s="51">
        <v>39815</v>
      </c>
      <c r="I57" s="71">
        <v>25</v>
      </c>
      <c r="J57" s="71">
        <v>6.4</v>
      </c>
      <c r="K57" s="71">
        <v>16.11</v>
      </c>
      <c r="L57" s="71">
        <v>7.27</v>
      </c>
      <c r="M57" s="71">
        <v>9.4</v>
      </c>
      <c r="N57" s="71">
        <v>5.5</v>
      </c>
    </row>
    <row r="58" spans="1:14">
      <c r="A58" s="47"/>
      <c r="H58" s="51">
        <v>39822</v>
      </c>
      <c r="I58" s="71">
        <v>25</v>
      </c>
      <c r="J58" s="71">
        <v>6.4</v>
      </c>
      <c r="K58" s="71">
        <v>16.07</v>
      </c>
      <c r="L58" s="71">
        <v>7.27</v>
      </c>
      <c r="M58" s="71">
        <v>9.4</v>
      </c>
      <c r="N58" s="71">
        <v>5.5</v>
      </c>
    </row>
    <row r="59" spans="1:14">
      <c r="H59" s="51">
        <v>39829</v>
      </c>
      <c r="I59" s="71">
        <v>18.29</v>
      </c>
      <c r="J59" s="71">
        <v>6.4</v>
      </c>
      <c r="K59" s="71">
        <v>16.079999999999998</v>
      </c>
      <c r="L59" s="71">
        <v>7.26</v>
      </c>
      <c r="M59" s="71">
        <v>10</v>
      </c>
      <c r="N59" s="71">
        <v>5.4</v>
      </c>
    </row>
    <row r="60" spans="1:14">
      <c r="H60" s="51">
        <v>39836</v>
      </c>
      <c r="I60" s="71">
        <v>25</v>
      </c>
      <c r="J60" s="71">
        <v>6.4</v>
      </c>
      <c r="K60" s="71">
        <v>16.11</v>
      </c>
      <c r="L60" s="71">
        <v>7.28</v>
      </c>
      <c r="M60" s="71">
        <v>10</v>
      </c>
      <c r="N60" s="71">
        <v>5.9</v>
      </c>
    </row>
    <row r="61" spans="1:14">
      <c r="H61" s="51">
        <v>39843</v>
      </c>
      <c r="I61" s="71">
        <v>17</v>
      </c>
      <c r="J61" s="71">
        <v>6.4</v>
      </c>
      <c r="K61" s="71">
        <v>16.11</v>
      </c>
      <c r="L61" s="71">
        <v>7.26</v>
      </c>
      <c r="M61" s="71">
        <v>0</v>
      </c>
      <c r="N61" s="71">
        <v>0</v>
      </c>
    </row>
    <row r="62" spans="1:14">
      <c r="H62" s="51">
        <v>39850</v>
      </c>
      <c r="I62" s="71">
        <v>17.75</v>
      </c>
      <c r="J62" s="71">
        <v>6.4</v>
      </c>
      <c r="K62" s="71">
        <v>16.12</v>
      </c>
      <c r="L62" s="71">
        <v>7.24</v>
      </c>
      <c r="M62" s="71">
        <v>9.4</v>
      </c>
      <c r="N62" s="71">
        <v>5.3</v>
      </c>
    </row>
    <row r="63" spans="1:14">
      <c r="H63" s="51">
        <v>39857</v>
      </c>
      <c r="I63" s="71">
        <v>17.86</v>
      </c>
      <c r="J63" s="71">
        <v>6.4</v>
      </c>
      <c r="K63" s="71">
        <v>16.14</v>
      </c>
      <c r="L63" s="71">
        <v>7.22</v>
      </c>
      <c r="M63" s="71">
        <v>9.5</v>
      </c>
      <c r="N63" s="71">
        <v>5.25</v>
      </c>
    </row>
    <row r="64" spans="1:14">
      <c r="H64" s="51">
        <v>39864</v>
      </c>
      <c r="I64" s="71">
        <v>18.88</v>
      </c>
      <c r="J64" s="71">
        <v>6.4</v>
      </c>
      <c r="K64" s="71">
        <v>16.100000000000001</v>
      </c>
      <c r="L64" s="71">
        <v>7.19</v>
      </c>
      <c r="M64" s="71">
        <v>9.6999999999999993</v>
      </c>
      <c r="N64" s="71">
        <v>5.25</v>
      </c>
    </row>
    <row r="65" spans="8:14">
      <c r="H65" s="51">
        <v>39871</v>
      </c>
      <c r="I65" s="71">
        <v>18.71</v>
      </c>
      <c r="J65" s="71">
        <v>6.4</v>
      </c>
      <c r="K65" s="71">
        <v>16.11</v>
      </c>
      <c r="L65" s="71">
        <v>7.16</v>
      </c>
      <c r="M65" s="71">
        <v>9.9</v>
      </c>
      <c r="N65" s="71">
        <v>5.2</v>
      </c>
    </row>
    <row r="66" spans="8:14">
      <c r="H66" s="51">
        <v>39878</v>
      </c>
      <c r="I66" s="71">
        <v>18.329999999999998</v>
      </c>
      <c r="J66" s="71">
        <v>6.4</v>
      </c>
      <c r="K66" s="71">
        <v>16.100000000000001</v>
      </c>
      <c r="L66" s="71">
        <v>7.16</v>
      </c>
      <c r="M66" s="71">
        <v>10.199999999999999</v>
      </c>
      <c r="N66" s="71">
        <v>5.3</v>
      </c>
    </row>
    <row r="67" spans="8:14">
      <c r="H67" s="51">
        <v>39885</v>
      </c>
      <c r="I67" s="71">
        <v>18.29</v>
      </c>
      <c r="J67" s="71">
        <v>6.4</v>
      </c>
      <c r="K67" s="71">
        <v>16.11</v>
      </c>
      <c r="L67" s="71">
        <v>7.18</v>
      </c>
      <c r="M67" s="71">
        <v>11</v>
      </c>
      <c r="N67" s="71">
        <v>5.75</v>
      </c>
    </row>
    <row r="68" spans="8:14">
      <c r="H68" s="51">
        <v>39892</v>
      </c>
      <c r="I68" s="71">
        <v>18.2</v>
      </c>
      <c r="J68" s="71">
        <v>6.4</v>
      </c>
      <c r="K68" s="71">
        <v>16.12</v>
      </c>
      <c r="L68" s="71">
        <v>7.21</v>
      </c>
      <c r="M68" s="71">
        <v>11.2</v>
      </c>
      <c r="N68" s="71">
        <v>6</v>
      </c>
    </row>
    <row r="69" spans="8:14">
      <c r="H69" s="51">
        <v>39899</v>
      </c>
      <c r="I69" s="71">
        <v>18.29</v>
      </c>
      <c r="J69" s="71">
        <v>6.4</v>
      </c>
      <c r="K69" s="71">
        <v>16.14</v>
      </c>
      <c r="L69" s="71">
        <v>7.22</v>
      </c>
      <c r="M69" s="71">
        <v>11.1</v>
      </c>
      <c r="N69" s="71">
        <v>5.95</v>
      </c>
    </row>
    <row r="70" spans="8:14">
      <c r="H70" s="51">
        <v>39906</v>
      </c>
      <c r="I70" s="71">
        <v>17.5</v>
      </c>
      <c r="J70" s="71">
        <v>6.4</v>
      </c>
      <c r="K70" s="71">
        <v>16.14</v>
      </c>
      <c r="L70" s="71">
        <v>7.24</v>
      </c>
      <c r="M70" s="71">
        <v>10.8</v>
      </c>
      <c r="N70" s="71">
        <v>5.95</v>
      </c>
    </row>
    <row r="71" spans="8:14">
      <c r="H71" s="51">
        <v>39913</v>
      </c>
      <c r="I71" s="71">
        <v>18.2</v>
      </c>
      <c r="J71" s="71">
        <v>6.4</v>
      </c>
      <c r="K71" s="71">
        <v>16.100000000000001</v>
      </c>
      <c r="L71" s="71">
        <v>7.29</v>
      </c>
      <c r="M71" s="71">
        <v>10.9</v>
      </c>
      <c r="N71" s="71">
        <v>6.3</v>
      </c>
    </row>
    <row r="72" spans="8:14">
      <c r="H72" s="51">
        <v>39920</v>
      </c>
      <c r="I72" s="71">
        <v>18</v>
      </c>
      <c r="J72" s="71">
        <v>6.4</v>
      </c>
      <c r="K72" s="71">
        <v>16.100000000000001</v>
      </c>
      <c r="L72" s="71">
        <v>7.31</v>
      </c>
      <c r="M72" s="71">
        <v>10.9</v>
      </c>
      <c r="N72" s="71">
        <v>6.4</v>
      </c>
    </row>
    <row r="73" spans="8:14">
      <c r="H73" s="51">
        <v>39927</v>
      </c>
      <c r="I73" s="71">
        <v>25</v>
      </c>
      <c r="J73" s="71">
        <v>6.4</v>
      </c>
      <c r="K73" s="71">
        <v>16.09</v>
      </c>
      <c r="L73" s="71">
        <v>7.37</v>
      </c>
      <c r="M73" s="71">
        <v>10.6</v>
      </c>
      <c r="N73" s="71">
        <v>6.4</v>
      </c>
    </row>
    <row r="74" spans="8:14">
      <c r="H74" s="51">
        <v>39934</v>
      </c>
      <c r="I74" s="71">
        <v>18.29</v>
      </c>
      <c r="J74" s="71">
        <v>6.4</v>
      </c>
      <c r="K74" s="71">
        <v>16.04</v>
      </c>
      <c r="L74" s="71">
        <v>7.39</v>
      </c>
      <c r="M74" s="71">
        <v>10.3</v>
      </c>
      <c r="N74" s="71">
        <v>7</v>
      </c>
    </row>
    <row r="75" spans="8:14">
      <c r="H75" s="51">
        <v>39941</v>
      </c>
      <c r="I75" s="71">
        <v>25</v>
      </c>
      <c r="J75" s="71">
        <v>6.4</v>
      </c>
      <c r="K75" s="71">
        <v>16.05</v>
      </c>
      <c r="L75" s="71">
        <v>7.41</v>
      </c>
      <c r="M75" s="71">
        <v>10.4</v>
      </c>
      <c r="N75" s="71">
        <v>6.35</v>
      </c>
    </row>
    <row r="76" spans="8:14">
      <c r="H76" s="51">
        <v>39948</v>
      </c>
      <c r="I76" s="71">
        <v>25</v>
      </c>
      <c r="J76" s="71">
        <v>6.4</v>
      </c>
      <c r="K76" s="71">
        <v>16.03</v>
      </c>
      <c r="L76" s="71">
        <v>7.46</v>
      </c>
      <c r="M76" s="71">
        <v>10.5</v>
      </c>
      <c r="N76" s="71">
        <v>6.3</v>
      </c>
    </row>
    <row r="77" spans="8:14">
      <c r="H77" s="51">
        <v>39955</v>
      </c>
      <c r="I77" s="71">
        <v>25</v>
      </c>
      <c r="J77" s="71">
        <v>6.4</v>
      </c>
      <c r="K77" s="71">
        <v>16.03</v>
      </c>
      <c r="L77" s="71">
        <v>7.49</v>
      </c>
      <c r="M77" s="71">
        <v>9.9</v>
      </c>
      <c r="N77" s="71">
        <v>6.9</v>
      </c>
    </row>
    <row r="78" spans="8:14">
      <c r="H78" s="51">
        <v>39962</v>
      </c>
      <c r="I78" s="71">
        <v>25</v>
      </c>
      <c r="J78" s="71">
        <v>6.4</v>
      </c>
      <c r="K78" s="71">
        <v>16.03</v>
      </c>
      <c r="L78" s="71">
        <v>7.5</v>
      </c>
      <c r="M78" s="71">
        <v>9.9</v>
      </c>
      <c r="N78" s="71">
        <v>6.9</v>
      </c>
    </row>
    <row r="79" spans="8:14">
      <c r="H79" s="51">
        <v>39969</v>
      </c>
      <c r="I79" s="71">
        <v>25</v>
      </c>
      <c r="J79" s="71">
        <v>6.4</v>
      </c>
      <c r="K79" s="71">
        <v>15.98</v>
      </c>
      <c r="L79" s="71">
        <v>7.51</v>
      </c>
      <c r="M79" s="71">
        <v>10.1</v>
      </c>
      <c r="N79" s="71">
        <v>6.9</v>
      </c>
    </row>
    <row r="80" spans="8:14">
      <c r="H80" s="51">
        <v>39976</v>
      </c>
      <c r="I80" s="71">
        <v>25</v>
      </c>
      <c r="J80" s="71">
        <v>6.4</v>
      </c>
      <c r="K80" s="71">
        <v>15.95</v>
      </c>
      <c r="L80" s="71">
        <v>7.5</v>
      </c>
      <c r="M80" s="71">
        <v>10.199999999999999</v>
      </c>
      <c r="N80" s="71">
        <v>6.7</v>
      </c>
    </row>
    <row r="81" spans="8:14">
      <c r="H81" s="51">
        <v>39983</v>
      </c>
      <c r="I81" s="71">
        <v>25</v>
      </c>
      <c r="J81" s="71">
        <v>6.4</v>
      </c>
      <c r="K81" s="71">
        <v>15.93</v>
      </c>
      <c r="L81" s="71">
        <v>7.49</v>
      </c>
      <c r="M81" s="71">
        <v>10.199999999999999</v>
      </c>
      <c r="N81" s="71">
        <v>6.7</v>
      </c>
    </row>
    <row r="82" spans="8:14">
      <c r="H82" s="51">
        <v>39990</v>
      </c>
      <c r="I82" s="71">
        <v>25</v>
      </c>
      <c r="J82" s="71">
        <v>6.4</v>
      </c>
      <c r="K82" s="71">
        <v>15.91</v>
      </c>
      <c r="L82" s="71">
        <v>7.45</v>
      </c>
      <c r="M82" s="71">
        <v>10.1</v>
      </c>
      <c r="N82" s="71">
        <v>6.7</v>
      </c>
    </row>
    <row r="83" spans="8:14">
      <c r="H83" s="51">
        <v>39997</v>
      </c>
      <c r="I83" s="71">
        <v>25</v>
      </c>
      <c r="J83" s="71">
        <v>6.4</v>
      </c>
      <c r="K83" s="71">
        <v>15.93</v>
      </c>
      <c r="L83" s="71">
        <v>7.39</v>
      </c>
      <c r="M83" s="71">
        <v>9.8000000000000007</v>
      </c>
      <c r="N83" s="71">
        <v>5.65</v>
      </c>
    </row>
    <row r="84" spans="8:14">
      <c r="H84" s="51">
        <v>40004</v>
      </c>
      <c r="I84" s="71">
        <v>25</v>
      </c>
      <c r="J84" s="71">
        <v>6.4</v>
      </c>
      <c r="K84" s="71">
        <v>15.91</v>
      </c>
      <c r="L84" s="71">
        <v>7.38</v>
      </c>
      <c r="M84" s="71">
        <v>10</v>
      </c>
      <c r="N84" s="71">
        <v>6</v>
      </c>
    </row>
    <row r="85" spans="8:14">
      <c r="H85" s="51">
        <v>40011</v>
      </c>
      <c r="I85" s="71">
        <v>25</v>
      </c>
      <c r="J85" s="71">
        <v>6.4</v>
      </c>
      <c r="K85" s="71">
        <v>15.9</v>
      </c>
      <c r="L85" s="71">
        <v>7.37</v>
      </c>
      <c r="M85" s="71">
        <v>10</v>
      </c>
      <c r="N85" s="71">
        <v>5.89</v>
      </c>
    </row>
    <row r="86" spans="8:14">
      <c r="H86" s="51">
        <v>40018</v>
      </c>
      <c r="I86" s="71">
        <v>15.57</v>
      </c>
      <c r="J86" s="71">
        <v>6.4</v>
      </c>
      <c r="K86" s="71">
        <v>15.88</v>
      </c>
      <c r="L86" s="71">
        <v>7.38</v>
      </c>
      <c r="M86" s="71">
        <v>10.199999999999999</v>
      </c>
      <c r="N86" s="71">
        <v>6.22</v>
      </c>
    </row>
    <row r="87" spans="8:14">
      <c r="H87" s="51">
        <v>40025</v>
      </c>
      <c r="I87" s="71">
        <v>25</v>
      </c>
      <c r="J87" s="71">
        <v>6.4</v>
      </c>
      <c r="K87" s="71">
        <v>15.88</v>
      </c>
      <c r="L87" s="71">
        <v>7.42</v>
      </c>
      <c r="M87" s="71">
        <v>10.5</v>
      </c>
      <c r="N87" s="71">
        <v>6.58</v>
      </c>
    </row>
    <row r="88" spans="8:14">
      <c r="H88" s="51">
        <v>40032</v>
      </c>
      <c r="I88" s="71">
        <v>25</v>
      </c>
      <c r="J88" s="71">
        <v>6.4</v>
      </c>
      <c r="K88" s="71">
        <v>15.86</v>
      </c>
      <c r="L88" s="71">
        <v>7.47</v>
      </c>
      <c r="M88" s="71">
        <v>10.7</v>
      </c>
      <c r="N88" s="71">
        <v>7.05</v>
      </c>
    </row>
    <row r="89" spans="8:14">
      <c r="H89" s="51">
        <v>40039</v>
      </c>
      <c r="I89" s="71">
        <v>25</v>
      </c>
      <c r="J89" s="71">
        <v>6.4</v>
      </c>
      <c r="K89" s="71">
        <v>15.87</v>
      </c>
      <c r="L89" s="71">
        <v>7.56</v>
      </c>
      <c r="M89" s="71">
        <v>10.9</v>
      </c>
      <c r="N89" s="71">
        <v>6.82</v>
      </c>
    </row>
    <row r="90" spans="8:14">
      <c r="H90" s="51">
        <v>40046</v>
      </c>
      <c r="I90" s="71">
        <v>25</v>
      </c>
      <c r="J90" s="71">
        <v>6.4</v>
      </c>
      <c r="K90" s="71">
        <v>15.9</v>
      </c>
      <c r="L90" s="71">
        <v>7.64</v>
      </c>
      <c r="M90" s="71">
        <v>10.9</v>
      </c>
      <c r="N90" s="71">
        <v>6.78</v>
      </c>
    </row>
    <row r="91" spans="8:14">
      <c r="H91" s="51">
        <v>40053</v>
      </c>
      <c r="I91" s="71">
        <v>25</v>
      </c>
      <c r="J91" s="71">
        <v>6.4</v>
      </c>
      <c r="K91" s="71">
        <v>15.92</v>
      </c>
      <c r="L91" s="71">
        <v>7.7</v>
      </c>
      <c r="M91" s="71">
        <v>10.9</v>
      </c>
      <c r="N91" s="71">
        <v>7.36</v>
      </c>
    </row>
    <row r="92" spans="8:14">
      <c r="H92" s="51">
        <v>40060</v>
      </c>
      <c r="I92" s="71">
        <v>25</v>
      </c>
      <c r="J92" s="71">
        <v>7.59</v>
      </c>
      <c r="K92" s="71">
        <v>15.94</v>
      </c>
      <c r="L92" s="71">
        <v>7.75</v>
      </c>
      <c r="M92" s="71">
        <v>11.3</v>
      </c>
      <c r="N92" s="71">
        <v>7.29</v>
      </c>
    </row>
    <row r="93" spans="8:14">
      <c r="H93" s="51">
        <v>40067</v>
      </c>
      <c r="I93" s="71">
        <v>25</v>
      </c>
      <c r="J93" s="71">
        <v>7.8</v>
      </c>
      <c r="K93" s="71">
        <v>15.96</v>
      </c>
      <c r="L93" s="71">
        <v>7.81</v>
      </c>
      <c r="M93" s="71">
        <v>11.5</v>
      </c>
      <c r="N93" s="71">
        <v>7.38</v>
      </c>
    </row>
    <row r="94" spans="8:14">
      <c r="H94" s="51">
        <v>40074</v>
      </c>
      <c r="I94" s="71">
        <v>25</v>
      </c>
      <c r="J94" s="71">
        <v>7.8</v>
      </c>
      <c r="K94" s="71">
        <v>15.97</v>
      </c>
      <c r="L94" s="71">
        <v>7.86</v>
      </c>
      <c r="M94" s="71">
        <v>11.3</v>
      </c>
      <c r="N94" s="71">
        <v>7.18</v>
      </c>
    </row>
    <row r="95" spans="8:14">
      <c r="H95" s="51">
        <v>40081</v>
      </c>
      <c r="I95" s="71">
        <v>25</v>
      </c>
      <c r="J95" s="71">
        <v>7.8</v>
      </c>
      <c r="K95" s="71">
        <v>15.99</v>
      </c>
      <c r="L95" s="71">
        <v>7.9</v>
      </c>
      <c r="M95" s="71">
        <v>10.7</v>
      </c>
      <c r="N95" s="71">
        <v>6.65</v>
      </c>
    </row>
    <row r="96" spans="8:14">
      <c r="H96" s="51">
        <v>40088</v>
      </c>
      <c r="I96" s="71">
        <v>25</v>
      </c>
      <c r="J96" s="71">
        <v>7.8</v>
      </c>
      <c r="K96" s="71">
        <v>15.99</v>
      </c>
      <c r="L96" s="71">
        <v>7.89</v>
      </c>
      <c r="M96" s="71">
        <v>10.7</v>
      </c>
      <c r="N96" s="71">
        <v>6.45</v>
      </c>
    </row>
    <row r="97" spans="8:14">
      <c r="H97" s="51">
        <v>40095</v>
      </c>
      <c r="I97" s="71">
        <v>25</v>
      </c>
      <c r="J97" s="71">
        <v>7.8</v>
      </c>
      <c r="K97" s="71">
        <v>15.98</v>
      </c>
      <c r="L97" s="71">
        <v>7.87</v>
      </c>
      <c r="M97" s="71">
        <v>10.7</v>
      </c>
      <c r="N97" s="71">
        <v>6.33</v>
      </c>
    </row>
    <row r="98" spans="8:14">
      <c r="H98" s="51">
        <v>40102</v>
      </c>
      <c r="I98" s="71">
        <v>25</v>
      </c>
      <c r="J98" s="71">
        <v>7.8</v>
      </c>
      <c r="K98" s="71">
        <v>16.010000000000002</v>
      </c>
      <c r="L98" s="71">
        <v>7.84</v>
      </c>
      <c r="M98" s="71">
        <v>10.3</v>
      </c>
      <c r="N98" s="71">
        <v>6.13</v>
      </c>
    </row>
    <row r="99" spans="8:14">
      <c r="H99" s="51">
        <v>40109</v>
      </c>
      <c r="I99" s="71">
        <v>16.12</v>
      </c>
      <c r="J99" s="71">
        <v>7.8</v>
      </c>
      <c r="K99" s="71">
        <v>16.010000000000002</v>
      </c>
      <c r="L99" s="71">
        <v>7.8</v>
      </c>
      <c r="M99" s="71">
        <v>10</v>
      </c>
      <c r="N99" s="71">
        <v>6.01</v>
      </c>
    </row>
    <row r="100" spans="8:14">
      <c r="H100" s="51">
        <v>40116</v>
      </c>
      <c r="I100" s="71">
        <v>16.559999999999999</v>
      </c>
      <c r="J100" s="71">
        <v>7.8</v>
      </c>
      <c r="K100" s="71">
        <v>15.98</v>
      </c>
      <c r="L100" s="71">
        <v>7.76</v>
      </c>
      <c r="M100" s="71">
        <v>9.6</v>
      </c>
      <c r="N100" s="71">
        <v>6.24</v>
      </c>
    </row>
    <row r="101" spans="8:14">
      <c r="H101" s="51">
        <v>40123</v>
      </c>
      <c r="I101" s="71">
        <v>16.12</v>
      </c>
      <c r="J101" s="71">
        <v>7.8</v>
      </c>
      <c r="K101" s="71">
        <v>15.99</v>
      </c>
      <c r="L101" s="71">
        <v>7.73</v>
      </c>
      <c r="M101" s="71">
        <v>9.6</v>
      </c>
      <c r="N101" s="71">
        <v>6.33</v>
      </c>
    </row>
    <row r="102" spans="8:14">
      <c r="H102" s="51">
        <v>40130</v>
      </c>
      <c r="I102" s="71">
        <v>16.899999999999999</v>
      </c>
      <c r="J102" s="71">
        <v>7.8</v>
      </c>
      <c r="K102" s="71">
        <v>16.02</v>
      </c>
      <c r="L102" s="71">
        <v>7.69</v>
      </c>
      <c r="M102" s="71">
        <v>10</v>
      </c>
      <c r="N102" s="71">
        <v>6.29</v>
      </c>
    </row>
    <row r="103" spans="8:14">
      <c r="H103" s="51">
        <v>40137</v>
      </c>
      <c r="I103" s="71">
        <v>13.8</v>
      </c>
      <c r="J103" s="71">
        <v>7.8</v>
      </c>
      <c r="K103" s="71">
        <v>16.02</v>
      </c>
      <c r="L103" s="71">
        <v>7.7</v>
      </c>
      <c r="M103" s="71">
        <v>9.9</v>
      </c>
      <c r="N103" s="71">
        <v>6.11</v>
      </c>
    </row>
    <row r="104" spans="8:14">
      <c r="H104" s="51">
        <v>40144</v>
      </c>
      <c r="I104" s="71">
        <v>12.33</v>
      </c>
      <c r="J104" s="71">
        <v>7.8</v>
      </c>
      <c r="K104" s="71">
        <v>16.03</v>
      </c>
      <c r="L104" s="71">
        <v>7.69</v>
      </c>
      <c r="M104" s="71">
        <v>9.9</v>
      </c>
      <c r="N104" s="71">
        <v>6.27</v>
      </c>
    </row>
    <row r="105" spans="8:14">
      <c r="H105" s="51">
        <v>40151</v>
      </c>
      <c r="I105" s="71">
        <v>15.4</v>
      </c>
      <c r="J105" s="71">
        <v>7.8</v>
      </c>
      <c r="K105" s="71">
        <v>16.03</v>
      </c>
      <c r="L105" s="71">
        <v>7.7</v>
      </c>
      <c r="M105" s="71">
        <v>10.1</v>
      </c>
      <c r="N105" s="71">
        <v>6.22</v>
      </c>
    </row>
    <row r="106" spans="8:14">
      <c r="H106" s="51">
        <v>40158</v>
      </c>
      <c r="I106" s="71">
        <v>14.25</v>
      </c>
      <c r="J106" s="71">
        <v>7.8</v>
      </c>
      <c r="K106" s="71">
        <v>16.03</v>
      </c>
      <c r="L106" s="71">
        <v>7.7</v>
      </c>
      <c r="M106" s="71">
        <v>10.1</v>
      </c>
      <c r="N106" s="71">
        <v>6.49</v>
      </c>
    </row>
    <row r="107" spans="8:14">
      <c r="H107" s="51">
        <v>40165</v>
      </c>
      <c r="I107" s="71">
        <v>14.25</v>
      </c>
      <c r="J107" s="71">
        <v>7.8</v>
      </c>
      <c r="K107" s="71">
        <v>16.03</v>
      </c>
      <c r="L107" s="71">
        <v>7.72</v>
      </c>
      <c r="M107" s="71">
        <v>10.1</v>
      </c>
      <c r="N107" s="71">
        <v>6.49</v>
      </c>
    </row>
    <row r="108" spans="8:14">
      <c r="H108" s="51">
        <v>40172</v>
      </c>
      <c r="I108" s="71">
        <v>14.25</v>
      </c>
      <c r="J108" s="71">
        <v>7.8</v>
      </c>
      <c r="K108" s="71">
        <v>16.05</v>
      </c>
      <c r="L108" s="71">
        <v>7.72</v>
      </c>
      <c r="M108" s="71">
        <v>10.1</v>
      </c>
      <c r="N108" s="71">
        <v>6.58</v>
      </c>
    </row>
    <row r="109" spans="8:14">
      <c r="H109" s="51">
        <v>40179</v>
      </c>
      <c r="I109" s="71">
        <v>14.74</v>
      </c>
      <c r="J109" s="71">
        <v>7.8</v>
      </c>
      <c r="K109" s="71">
        <v>16.03</v>
      </c>
      <c r="L109" s="71">
        <v>7.74</v>
      </c>
      <c r="M109" s="71">
        <v>10.3</v>
      </c>
      <c r="N109" s="71">
        <v>6.44</v>
      </c>
    </row>
    <row r="110" spans="8:14">
      <c r="H110" s="51">
        <v>40186</v>
      </c>
      <c r="I110" s="71">
        <v>14.25</v>
      </c>
      <c r="J110" s="71">
        <v>7.8</v>
      </c>
      <c r="K110" s="71">
        <v>16.05</v>
      </c>
      <c r="L110" s="71">
        <v>7.73</v>
      </c>
      <c r="M110" s="71">
        <v>10.4</v>
      </c>
      <c r="N110" s="71">
        <v>6.63</v>
      </c>
    </row>
    <row r="111" spans="8:14">
      <c r="H111" s="51">
        <v>40193</v>
      </c>
      <c r="I111" s="71">
        <v>10.8</v>
      </c>
      <c r="J111" s="71">
        <v>7.8</v>
      </c>
      <c r="K111" s="71">
        <v>16.03</v>
      </c>
      <c r="L111" s="71">
        <v>7.76</v>
      </c>
      <c r="M111" s="71">
        <v>10.4</v>
      </c>
      <c r="N111" s="71">
        <v>6.52</v>
      </c>
    </row>
    <row r="112" spans="8:14">
      <c r="H112" s="51">
        <v>40200</v>
      </c>
      <c r="I112" s="71">
        <v>13.87</v>
      </c>
      <c r="J112" s="71">
        <v>7.8</v>
      </c>
      <c r="K112" s="71">
        <v>16.02</v>
      </c>
      <c r="L112" s="71">
        <v>7.76</v>
      </c>
      <c r="M112" s="71">
        <v>12.9</v>
      </c>
      <c r="N112" s="71">
        <v>6.69</v>
      </c>
    </row>
    <row r="113" spans="8:14">
      <c r="H113" s="51">
        <v>40207</v>
      </c>
      <c r="I113" s="71">
        <v>16.55</v>
      </c>
      <c r="J113" s="71">
        <v>7.8</v>
      </c>
      <c r="K113" s="71">
        <v>16.010000000000002</v>
      </c>
      <c r="L113" s="71">
        <v>7.77</v>
      </c>
      <c r="M113" s="71">
        <v>10.6</v>
      </c>
      <c r="N113" s="71">
        <v>6.69</v>
      </c>
    </row>
    <row r="114" spans="8:14">
      <c r="H114" s="51">
        <v>40214</v>
      </c>
      <c r="I114" s="71">
        <v>14.25</v>
      </c>
      <c r="J114" s="71">
        <v>7.8</v>
      </c>
      <c r="K114" s="71">
        <v>16.02</v>
      </c>
      <c r="L114" s="71">
        <v>7.79</v>
      </c>
      <c r="M114" s="71">
        <v>10.8</v>
      </c>
      <c r="N114" s="71">
        <v>6.6</v>
      </c>
    </row>
    <row r="115" spans="8:14">
      <c r="H115" s="51">
        <v>40221</v>
      </c>
      <c r="I115" s="71">
        <v>12.33</v>
      </c>
      <c r="J115" s="71">
        <v>7.8</v>
      </c>
      <c r="K115" s="71">
        <v>16.059999999999999</v>
      </c>
      <c r="L115" s="71">
        <v>7.79</v>
      </c>
      <c r="M115" s="71">
        <v>10.5</v>
      </c>
      <c r="N115" s="71">
        <v>6.67</v>
      </c>
    </row>
    <row r="116" spans="8:14">
      <c r="H116" s="51">
        <v>40228</v>
      </c>
      <c r="I116" s="71">
        <v>0</v>
      </c>
      <c r="J116" s="71">
        <v>0</v>
      </c>
      <c r="K116" s="71">
        <v>16.05</v>
      </c>
      <c r="L116" s="71">
        <v>7.78</v>
      </c>
      <c r="M116" s="71">
        <v>11.5</v>
      </c>
      <c r="N116" s="71">
        <v>6.56</v>
      </c>
    </row>
    <row r="117" spans="8:14">
      <c r="H117" s="51">
        <v>40235</v>
      </c>
      <c r="I117" s="71">
        <v>13.87</v>
      </c>
      <c r="J117" s="71">
        <v>7.8</v>
      </c>
      <c r="K117" s="71">
        <v>16.059999999999999</v>
      </c>
      <c r="L117" s="71">
        <v>7.76</v>
      </c>
      <c r="M117" s="71">
        <v>12</v>
      </c>
      <c r="N117" s="71">
        <v>6.07</v>
      </c>
    </row>
    <row r="118" spans="8:14">
      <c r="H118" s="51">
        <v>40242</v>
      </c>
      <c r="I118" s="71">
        <v>14.89</v>
      </c>
      <c r="J118" s="71">
        <v>7.8</v>
      </c>
      <c r="K118" s="71">
        <v>16.059999999999999</v>
      </c>
      <c r="L118" s="71">
        <v>7.74</v>
      </c>
      <c r="M118" s="71">
        <v>11.3</v>
      </c>
      <c r="N118" s="71">
        <v>5.98</v>
      </c>
    </row>
    <row r="119" spans="8:14">
      <c r="H119" s="51">
        <v>40249</v>
      </c>
      <c r="I119" s="71">
        <v>14.25</v>
      </c>
      <c r="J119" s="71">
        <v>7.8</v>
      </c>
      <c r="K119" s="71">
        <v>16.04</v>
      </c>
      <c r="L119" s="71">
        <v>7.72</v>
      </c>
      <c r="M119" s="71">
        <v>11.1</v>
      </c>
      <c r="N119" s="71">
        <v>5.85</v>
      </c>
    </row>
    <row r="120" spans="8:14">
      <c r="H120" s="51">
        <v>40256</v>
      </c>
      <c r="I120" s="71">
        <v>14.89</v>
      </c>
      <c r="J120" s="71">
        <v>7.8</v>
      </c>
      <c r="K120" s="71">
        <v>16.03</v>
      </c>
      <c r="L120" s="71">
        <v>7.68</v>
      </c>
      <c r="M120" s="71">
        <v>10.8</v>
      </c>
      <c r="N120" s="71">
        <v>6.07</v>
      </c>
    </row>
    <row r="121" spans="8:14">
      <c r="H121" s="51">
        <v>40263</v>
      </c>
      <c r="I121" s="71">
        <v>14.89</v>
      </c>
      <c r="J121" s="71">
        <v>7.8</v>
      </c>
      <c r="K121" s="71">
        <v>15.99</v>
      </c>
      <c r="L121" s="71">
        <v>7.66</v>
      </c>
      <c r="M121" s="71">
        <v>10.8</v>
      </c>
      <c r="N121" s="71">
        <v>5.94</v>
      </c>
    </row>
    <row r="122" spans="8:14">
      <c r="H122" s="51">
        <v>40270</v>
      </c>
      <c r="I122" s="71">
        <v>15.4</v>
      </c>
      <c r="J122" s="71">
        <v>7.8</v>
      </c>
      <c r="K122" s="71">
        <v>15.96</v>
      </c>
      <c r="L122" s="71">
        <v>7.65</v>
      </c>
      <c r="M122" s="71">
        <v>10.6</v>
      </c>
      <c r="N122" s="71">
        <v>5.74</v>
      </c>
    </row>
    <row r="123" spans="8:14">
      <c r="H123" s="51">
        <v>40277</v>
      </c>
      <c r="I123" s="71">
        <v>15.4</v>
      </c>
      <c r="J123" s="71">
        <v>7.8</v>
      </c>
      <c r="K123" s="71">
        <v>15.96</v>
      </c>
      <c r="L123" s="71">
        <v>7.63</v>
      </c>
      <c r="M123" s="71">
        <v>10.5</v>
      </c>
      <c r="N123" s="71">
        <v>5.83</v>
      </c>
    </row>
    <row r="124" spans="8:14">
      <c r="H124" s="51">
        <v>40284</v>
      </c>
      <c r="I124" s="71">
        <v>15.4</v>
      </c>
      <c r="J124" s="71">
        <v>7.8</v>
      </c>
      <c r="K124" s="71">
        <v>15.94</v>
      </c>
      <c r="L124" s="71">
        <v>7.6</v>
      </c>
      <c r="M124" s="71">
        <v>10.3</v>
      </c>
      <c r="N124" s="71">
        <v>5.87</v>
      </c>
    </row>
    <row r="125" spans="8:14">
      <c r="H125" s="51">
        <v>40291</v>
      </c>
      <c r="I125" s="71">
        <v>16.32</v>
      </c>
      <c r="J125" s="71">
        <v>7.8</v>
      </c>
      <c r="K125" s="71">
        <v>15.93</v>
      </c>
      <c r="L125" s="71">
        <v>7.59</v>
      </c>
      <c r="M125" s="71">
        <v>10.199999999999999</v>
      </c>
      <c r="N125" s="71">
        <v>6.15</v>
      </c>
    </row>
    <row r="126" spans="8:14">
      <c r="H126" s="51">
        <v>40298</v>
      </c>
      <c r="I126" s="71">
        <v>14.89</v>
      </c>
      <c r="J126" s="71">
        <v>7.8</v>
      </c>
      <c r="K126" s="71">
        <v>15.88</v>
      </c>
      <c r="L126" s="71">
        <v>7.59</v>
      </c>
      <c r="M126" s="71">
        <v>10.3</v>
      </c>
      <c r="N126" s="71">
        <v>6.09</v>
      </c>
    </row>
    <row r="127" spans="8:14">
      <c r="H127" s="51">
        <v>40305</v>
      </c>
      <c r="I127" s="71">
        <v>15.4</v>
      </c>
      <c r="J127" s="71">
        <v>7.8</v>
      </c>
      <c r="K127" s="71">
        <v>15.84</v>
      </c>
      <c r="L127" s="71">
        <v>7.58</v>
      </c>
      <c r="M127" s="71">
        <v>10.3</v>
      </c>
      <c r="N127" s="71">
        <v>6.09</v>
      </c>
    </row>
    <row r="128" spans="8:14">
      <c r="H128" s="51">
        <v>40312</v>
      </c>
      <c r="I128" s="71">
        <v>15.4</v>
      </c>
      <c r="J128" s="71">
        <v>7.8</v>
      </c>
      <c r="K128" s="71">
        <v>15.83</v>
      </c>
      <c r="L128" s="71">
        <v>7.58</v>
      </c>
      <c r="M128" s="71">
        <v>10.3</v>
      </c>
      <c r="N128" s="71">
        <v>6.16</v>
      </c>
    </row>
    <row r="129" spans="8:14">
      <c r="H129" s="51">
        <v>40319</v>
      </c>
      <c r="I129" s="71">
        <v>13.43</v>
      </c>
      <c r="J129" s="71">
        <v>7.8</v>
      </c>
      <c r="K129" s="71">
        <v>15.82</v>
      </c>
      <c r="L129" s="71">
        <v>7.57</v>
      </c>
      <c r="M129" s="71">
        <v>10.3</v>
      </c>
      <c r="N129" s="71">
        <v>6.16</v>
      </c>
    </row>
    <row r="130" spans="8:14">
      <c r="H130" s="51">
        <v>40326</v>
      </c>
      <c r="I130" s="71">
        <v>13.43</v>
      </c>
      <c r="J130" s="71">
        <v>7.8</v>
      </c>
      <c r="K130" s="71">
        <v>15.82</v>
      </c>
      <c r="L130" s="71">
        <v>7.58</v>
      </c>
      <c r="M130" s="71">
        <v>10.1</v>
      </c>
      <c r="N130" s="71">
        <v>6.16</v>
      </c>
    </row>
    <row r="131" spans="8:14">
      <c r="H131" s="51">
        <v>40333</v>
      </c>
      <c r="I131" s="71">
        <v>15.4</v>
      </c>
      <c r="J131" s="71">
        <v>7.8</v>
      </c>
      <c r="K131" s="71">
        <v>15.8</v>
      </c>
      <c r="L131" s="71">
        <v>7.6</v>
      </c>
      <c r="M131" s="71">
        <v>10.1</v>
      </c>
      <c r="N131" s="71">
        <v>6.38</v>
      </c>
    </row>
    <row r="132" spans="8:14">
      <c r="H132" s="51">
        <v>40340</v>
      </c>
      <c r="I132" s="71">
        <v>14.89</v>
      </c>
      <c r="J132" s="71">
        <v>7.8</v>
      </c>
      <c r="K132" s="71">
        <v>15.79</v>
      </c>
      <c r="L132" s="71">
        <v>7.61</v>
      </c>
      <c r="M132" s="71">
        <v>10.199999999999999</v>
      </c>
      <c r="N132" s="71">
        <v>6.78</v>
      </c>
    </row>
    <row r="133" spans="8:14">
      <c r="H133" s="51">
        <v>40347</v>
      </c>
      <c r="I133" s="71">
        <v>14.74</v>
      </c>
      <c r="J133" s="71">
        <v>7.8</v>
      </c>
      <c r="K133" s="71">
        <v>15.77</v>
      </c>
      <c r="L133" s="71">
        <v>7.63</v>
      </c>
      <c r="M133" s="71">
        <v>10.3</v>
      </c>
      <c r="N133" s="71">
        <v>6.84</v>
      </c>
    </row>
    <row r="134" spans="8:14">
      <c r="H134" s="51">
        <v>40354</v>
      </c>
      <c r="I134" s="71">
        <v>15.4</v>
      </c>
      <c r="J134" s="71">
        <v>7.8</v>
      </c>
      <c r="K134" s="71">
        <v>15.75</v>
      </c>
      <c r="L134" s="71">
        <v>7.65</v>
      </c>
      <c r="M134" s="71">
        <v>10.3</v>
      </c>
      <c r="N134" s="71">
        <v>6.8</v>
      </c>
    </row>
    <row r="135" spans="8:14">
      <c r="H135" s="51">
        <v>40361</v>
      </c>
      <c r="I135" s="71">
        <v>15.4</v>
      </c>
      <c r="J135" s="71">
        <v>7.8</v>
      </c>
      <c r="K135" s="71">
        <v>15.75</v>
      </c>
      <c r="L135" s="71">
        <v>7.67</v>
      </c>
      <c r="M135" s="71">
        <v>10.5</v>
      </c>
      <c r="N135" s="71">
        <v>6.6</v>
      </c>
    </row>
    <row r="136" spans="8:14">
      <c r="H136" s="51">
        <v>40368</v>
      </c>
      <c r="I136" s="71">
        <v>14.89</v>
      </c>
      <c r="J136" s="71">
        <v>7.8</v>
      </c>
      <c r="K136" s="71">
        <v>15.73</v>
      </c>
      <c r="L136" s="71">
        <v>7.67</v>
      </c>
      <c r="M136" s="71">
        <v>10.4</v>
      </c>
      <c r="N136" s="71">
        <v>6.43</v>
      </c>
    </row>
    <row r="137" spans="8:14">
      <c r="H137" s="51">
        <v>40375</v>
      </c>
      <c r="I137" s="71">
        <v>15.4</v>
      </c>
      <c r="J137" s="71">
        <v>7.8</v>
      </c>
      <c r="K137" s="71">
        <v>15.74</v>
      </c>
      <c r="L137" s="71">
        <v>7.7</v>
      </c>
      <c r="M137" s="71">
        <v>10.8</v>
      </c>
      <c r="N137" s="71">
        <v>7.4</v>
      </c>
    </row>
    <row r="138" spans="8:14">
      <c r="H138" s="51">
        <v>40382</v>
      </c>
      <c r="I138" s="71">
        <v>14.88</v>
      </c>
      <c r="J138" s="71">
        <v>7.82</v>
      </c>
      <c r="K138" s="71">
        <v>15.75</v>
      </c>
      <c r="L138" s="71">
        <v>7.75</v>
      </c>
      <c r="M138" s="71">
        <v>11.5</v>
      </c>
      <c r="N138" s="71">
        <v>7.56</v>
      </c>
    </row>
    <row r="139" spans="8:14">
      <c r="H139" s="51">
        <v>40389</v>
      </c>
      <c r="I139" s="71">
        <v>15.9</v>
      </c>
      <c r="J139" s="71">
        <v>7.89</v>
      </c>
      <c r="K139" s="71">
        <v>15.77</v>
      </c>
      <c r="L139" s="71">
        <v>7.86</v>
      </c>
      <c r="M139" s="71">
        <v>11.7</v>
      </c>
      <c r="N139" s="71">
        <v>7.45</v>
      </c>
    </row>
    <row r="140" spans="8:14">
      <c r="H140" s="51">
        <v>40396</v>
      </c>
      <c r="I140" s="71">
        <v>15.33</v>
      </c>
      <c r="J140" s="71">
        <v>7.84</v>
      </c>
      <c r="K140" s="71">
        <v>15.83</v>
      </c>
      <c r="L140" s="71">
        <v>8</v>
      </c>
      <c r="M140" s="71">
        <v>12.4</v>
      </c>
      <c r="N140" s="71">
        <v>7.89</v>
      </c>
    </row>
    <row r="141" spans="8:14">
      <c r="H141" s="51">
        <v>40403</v>
      </c>
      <c r="I141" s="71">
        <v>14.62</v>
      </c>
      <c r="J141" s="71">
        <v>8.2200000000000006</v>
      </c>
      <c r="K141" s="71">
        <v>15.85</v>
      </c>
      <c r="L141" s="71">
        <v>8.1199999999999992</v>
      </c>
      <c r="M141" s="71">
        <v>12.5</v>
      </c>
      <c r="N141" s="71">
        <v>8.16</v>
      </c>
    </row>
    <row r="142" spans="8:14">
      <c r="H142" s="51">
        <v>40410</v>
      </c>
      <c r="I142" s="71">
        <v>16.899999999999999</v>
      </c>
      <c r="J142" s="71">
        <v>8.57</v>
      </c>
      <c r="K142" s="71">
        <v>15.88</v>
      </c>
      <c r="L142" s="71">
        <v>8.23</v>
      </c>
      <c r="M142" s="71">
        <v>12.4</v>
      </c>
      <c r="N142" s="71">
        <v>8.9</v>
      </c>
    </row>
    <row r="143" spans="8:14">
      <c r="H143" s="51">
        <v>40417</v>
      </c>
      <c r="I143" s="71">
        <v>16.899999999999999</v>
      </c>
      <c r="J143" s="71">
        <v>9.14</v>
      </c>
      <c r="K143" s="71">
        <v>15.88</v>
      </c>
      <c r="L143" s="71">
        <v>8.3800000000000008</v>
      </c>
      <c r="M143" s="71">
        <v>12.1</v>
      </c>
      <c r="N143" s="71">
        <v>8.9</v>
      </c>
    </row>
    <row r="144" spans="8:14">
      <c r="H144" s="51">
        <v>40424</v>
      </c>
      <c r="I144" s="71">
        <v>16.079999999999998</v>
      </c>
      <c r="J144" s="71">
        <v>8.9700000000000006</v>
      </c>
      <c r="K144" s="71">
        <v>15.87</v>
      </c>
      <c r="L144" s="71">
        <v>8.5</v>
      </c>
      <c r="M144" s="71">
        <v>12.2</v>
      </c>
      <c r="N144" s="71">
        <v>7.8</v>
      </c>
    </row>
    <row r="145" spans="8:14">
      <c r="H145" s="51">
        <v>40431</v>
      </c>
      <c r="I145" s="71">
        <v>16.899999999999999</v>
      </c>
      <c r="J145" s="71">
        <v>9.01</v>
      </c>
      <c r="K145" s="71">
        <v>15.89</v>
      </c>
      <c r="L145" s="71">
        <v>8.6300000000000008</v>
      </c>
      <c r="M145" s="71">
        <v>12.5</v>
      </c>
      <c r="N145" s="71">
        <v>8.0500000000000007</v>
      </c>
    </row>
    <row r="146" spans="8:14">
      <c r="H146" s="51">
        <v>40438</v>
      </c>
      <c r="I146" s="71">
        <v>16.079999999999998</v>
      </c>
      <c r="J146" s="71">
        <v>7.94</v>
      </c>
      <c r="K146" s="71">
        <v>15.94</v>
      </c>
      <c r="L146" s="71">
        <v>8.73</v>
      </c>
      <c r="M146" s="71">
        <v>12.9</v>
      </c>
      <c r="N146" s="71">
        <v>7.8</v>
      </c>
    </row>
    <row r="147" spans="8:14">
      <c r="H147" s="51">
        <v>40445</v>
      </c>
      <c r="I147" s="71">
        <v>15.53</v>
      </c>
      <c r="J147" s="71">
        <v>7.8</v>
      </c>
      <c r="K147" s="71">
        <v>15.99</v>
      </c>
      <c r="L147" s="71">
        <v>8.77</v>
      </c>
      <c r="M147" s="71">
        <v>12.1</v>
      </c>
      <c r="N147" s="71">
        <v>7.8</v>
      </c>
    </row>
    <row r="148" spans="8:14">
      <c r="H148" s="51">
        <v>40452</v>
      </c>
      <c r="I148" s="71">
        <v>16.22</v>
      </c>
      <c r="J148" s="71">
        <v>7.92</v>
      </c>
      <c r="K148" s="71">
        <v>16.05</v>
      </c>
      <c r="L148" s="71">
        <v>8.7799999999999994</v>
      </c>
      <c r="M148" s="71">
        <v>0</v>
      </c>
      <c r="N148" s="71">
        <v>0</v>
      </c>
    </row>
    <row r="149" spans="8:14">
      <c r="H149" s="51">
        <v>40459</v>
      </c>
      <c r="I149" s="71">
        <v>12.8</v>
      </c>
      <c r="J149" s="71">
        <v>8.31</v>
      </c>
      <c r="K149" s="71">
        <v>16.11</v>
      </c>
      <c r="L149" s="71">
        <v>8.7899999999999991</v>
      </c>
      <c r="M149" s="71">
        <v>11.3</v>
      </c>
      <c r="N149" s="71">
        <v>7.2</v>
      </c>
    </row>
    <row r="150" spans="8:14">
      <c r="H150" s="51">
        <v>40466</v>
      </c>
      <c r="I150" s="71">
        <v>16.579999999999998</v>
      </c>
      <c r="J150" s="71">
        <v>8.33</v>
      </c>
      <c r="K150" s="71">
        <v>16.14</v>
      </c>
      <c r="L150" s="71">
        <v>8.7799999999999994</v>
      </c>
      <c r="M150" s="71">
        <v>11.1</v>
      </c>
      <c r="N150" s="71">
        <v>7.15</v>
      </c>
    </row>
    <row r="151" spans="8:14">
      <c r="H151" s="51">
        <v>40473</v>
      </c>
      <c r="I151" s="71">
        <v>15.26</v>
      </c>
      <c r="J151" s="71">
        <v>8.6</v>
      </c>
      <c r="K151" s="71">
        <v>16.190000000000001</v>
      </c>
      <c r="L151" s="71">
        <v>8.77</v>
      </c>
      <c r="M151" s="71">
        <v>11.3</v>
      </c>
      <c r="N151" s="71">
        <v>7.67</v>
      </c>
    </row>
    <row r="152" spans="8:14">
      <c r="H152" s="51">
        <v>40480</v>
      </c>
      <c r="I152" s="71">
        <v>16.43</v>
      </c>
      <c r="J152" s="71">
        <v>8.57</v>
      </c>
      <c r="K152" s="71">
        <v>16.22</v>
      </c>
      <c r="L152" s="71">
        <v>8.8000000000000007</v>
      </c>
      <c r="M152" s="71">
        <v>11.8</v>
      </c>
      <c r="N152" s="71">
        <v>8.11</v>
      </c>
    </row>
    <row r="153" spans="8:14">
      <c r="H153" s="51">
        <v>40487</v>
      </c>
      <c r="I153" s="71">
        <v>18.25</v>
      </c>
      <c r="J153" s="71">
        <v>8.7799999999999994</v>
      </c>
      <c r="K153" s="71">
        <v>16.27</v>
      </c>
      <c r="L153" s="71">
        <v>8.8699999999999992</v>
      </c>
      <c r="M153" s="71">
        <v>12.2</v>
      </c>
      <c r="N153" s="71">
        <v>8.59</v>
      </c>
    </row>
    <row r="154" spans="8:14">
      <c r="H154" s="51">
        <v>40494</v>
      </c>
      <c r="I154" s="71">
        <v>18.25</v>
      </c>
      <c r="J154" s="71">
        <v>8.85</v>
      </c>
      <c r="K154" s="71">
        <v>16.350000000000001</v>
      </c>
      <c r="L154" s="71">
        <v>8.9499999999999993</v>
      </c>
      <c r="M154" s="71">
        <v>0</v>
      </c>
      <c r="N154" s="71">
        <v>0</v>
      </c>
    </row>
    <row r="155" spans="8:14">
      <c r="H155" s="51">
        <v>40501</v>
      </c>
      <c r="I155" s="71">
        <v>17.809999999999999</v>
      </c>
      <c r="J155" s="71">
        <v>9.08</v>
      </c>
      <c r="K155" s="71">
        <v>16.43</v>
      </c>
      <c r="L155" s="71">
        <v>9.0500000000000007</v>
      </c>
      <c r="M155" s="71">
        <v>13.1</v>
      </c>
      <c r="N155" s="71">
        <v>8.61</v>
      </c>
    </row>
    <row r="156" spans="8:14">
      <c r="H156" s="51">
        <v>40508</v>
      </c>
      <c r="I156" s="71">
        <v>15.5</v>
      </c>
      <c r="J156" s="71">
        <v>9.2899999999999991</v>
      </c>
      <c r="K156" s="71">
        <v>16.489999999999998</v>
      </c>
      <c r="L156" s="71">
        <v>9.15</v>
      </c>
      <c r="M156" s="71">
        <v>12.4</v>
      </c>
      <c r="N156" s="71">
        <v>8.3800000000000008</v>
      </c>
    </row>
    <row r="157" spans="8:14">
      <c r="H157" s="51">
        <v>40515</v>
      </c>
      <c r="I157" s="71">
        <v>18.829999999999998</v>
      </c>
      <c r="J157" s="71">
        <v>8.99</v>
      </c>
      <c r="K157" s="71">
        <v>16.579999999999998</v>
      </c>
      <c r="L157" s="71">
        <v>9.1999999999999993</v>
      </c>
      <c r="M157" s="71">
        <v>12.8</v>
      </c>
      <c r="N157" s="71">
        <v>8.3800000000000008</v>
      </c>
    </row>
    <row r="158" spans="8:14">
      <c r="H158" s="51">
        <v>40522</v>
      </c>
      <c r="I158" s="71">
        <v>18.5</v>
      </c>
      <c r="J158" s="71">
        <v>8.75</v>
      </c>
      <c r="K158" s="71">
        <v>16.66</v>
      </c>
      <c r="L158" s="71">
        <v>9.2200000000000006</v>
      </c>
      <c r="M158" s="71">
        <v>0</v>
      </c>
      <c r="N158" s="71">
        <v>0</v>
      </c>
    </row>
    <row r="159" spans="8:14">
      <c r="H159" s="51">
        <v>40529</v>
      </c>
      <c r="I159" s="71">
        <v>19.59</v>
      </c>
      <c r="J159" s="71">
        <v>8.67</v>
      </c>
      <c r="K159" s="71">
        <v>16.73</v>
      </c>
      <c r="L159" s="71">
        <v>9.24</v>
      </c>
      <c r="M159" s="71">
        <v>12.9</v>
      </c>
      <c r="N159" s="71">
        <v>8.3800000000000008</v>
      </c>
    </row>
    <row r="160" spans="8:14">
      <c r="H160" s="51">
        <v>40536</v>
      </c>
      <c r="I160" s="71">
        <v>19.25</v>
      </c>
      <c r="J160" s="71">
        <v>8.92</v>
      </c>
      <c r="K160" s="71">
        <v>16.75</v>
      </c>
      <c r="L160" s="71">
        <v>9.24</v>
      </c>
      <c r="M160" s="71">
        <v>12.9</v>
      </c>
      <c r="N160" s="71">
        <v>8.43</v>
      </c>
    </row>
    <row r="161" spans="8:14">
      <c r="H161" s="51">
        <v>40543</v>
      </c>
      <c r="I161" s="71">
        <v>19.45</v>
      </c>
      <c r="J161" s="71">
        <v>8.92</v>
      </c>
      <c r="K161" s="71">
        <v>16.77</v>
      </c>
      <c r="L161" s="71">
        <v>9.2799999999999994</v>
      </c>
      <c r="M161" s="71">
        <v>12.9</v>
      </c>
      <c r="N161" s="71">
        <v>8.2899999999999991</v>
      </c>
    </row>
    <row r="162" spans="8:14">
      <c r="H162" s="51">
        <v>40550</v>
      </c>
      <c r="I162" s="71">
        <v>18.7</v>
      </c>
      <c r="J162" s="71">
        <v>8.91</v>
      </c>
      <c r="K162" s="71">
        <v>16.829999999999998</v>
      </c>
      <c r="L162" s="71">
        <v>9.32</v>
      </c>
      <c r="M162" s="71">
        <v>12.8</v>
      </c>
      <c r="N162" s="71">
        <v>8.3800000000000008</v>
      </c>
    </row>
    <row r="163" spans="8:14">
      <c r="H163" s="51">
        <v>40557</v>
      </c>
      <c r="I163" s="71">
        <v>19.059999999999999</v>
      </c>
      <c r="J163" s="71">
        <v>9.31</v>
      </c>
      <c r="K163" s="71">
        <v>16.850000000000001</v>
      </c>
      <c r="L163" s="71">
        <v>9.3699999999999992</v>
      </c>
      <c r="M163" s="71">
        <v>12.8</v>
      </c>
      <c r="N163" s="71">
        <v>8.9</v>
      </c>
    </row>
    <row r="164" spans="8:14">
      <c r="H164" s="51">
        <v>40564</v>
      </c>
      <c r="I164" s="71">
        <v>18.829999999999998</v>
      </c>
      <c r="J164" s="71">
        <v>9.6</v>
      </c>
      <c r="K164" s="71">
        <v>16.89</v>
      </c>
      <c r="L164" s="71">
        <v>9.4600000000000009</v>
      </c>
      <c r="M164" s="71">
        <v>13.2</v>
      </c>
      <c r="N164" s="71">
        <v>8.85</v>
      </c>
    </row>
    <row r="165" spans="8:14">
      <c r="H165" s="51">
        <v>40571</v>
      </c>
      <c r="I165" s="71">
        <v>18.170000000000002</v>
      </c>
      <c r="J165" s="71">
        <v>9.8000000000000007</v>
      </c>
      <c r="K165" s="71">
        <v>16.97</v>
      </c>
      <c r="L165" s="71">
        <v>9.5500000000000007</v>
      </c>
      <c r="M165" s="71">
        <v>14.2</v>
      </c>
      <c r="N165" s="71">
        <v>8.94</v>
      </c>
    </row>
    <row r="166" spans="8:14">
      <c r="H166" s="51">
        <v>40578</v>
      </c>
      <c r="I166" s="71">
        <v>15.5</v>
      </c>
      <c r="J166" s="71">
        <v>9.1</v>
      </c>
      <c r="K166" s="71">
        <v>17.03</v>
      </c>
      <c r="L166" s="71">
        <v>9.6199999999999992</v>
      </c>
      <c r="M166" s="71">
        <v>0</v>
      </c>
      <c r="N166" s="71">
        <v>0</v>
      </c>
    </row>
    <row r="167" spans="8:14">
      <c r="H167" s="51">
        <v>40585</v>
      </c>
      <c r="I167" s="71">
        <v>15.5</v>
      </c>
      <c r="J167" s="71">
        <v>8.1999999999999993</v>
      </c>
      <c r="K167" s="71">
        <v>17.07</v>
      </c>
      <c r="L167" s="71">
        <v>9.66</v>
      </c>
      <c r="M167" s="71">
        <v>12.7</v>
      </c>
      <c r="N167" s="71">
        <v>7.53</v>
      </c>
    </row>
    <row r="168" spans="8:14">
      <c r="H168" s="51">
        <v>40592</v>
      </c>
      <c r="I168" s="71">
        <v>18.41</v>
      </c>
      <c r="J168" s="71">
        <v>7.91</v>
      </c>
      <c r="K168" s="71">
        <v>17.12</v>
      </c>
      <c r="L168" s="71">
        <v>9.6300000000000008</v>
      </c>
      <c r="M168" s="71">
        <v>12</v>
      </c>
      <c r="N168" s="71">
        <v>7.6</v>
      </c>
    </row>
    <row r="169" spans="8:14">
      <c r="H169" s="51">
        <v>40599</v>
      </c>
      <c r="I169" s="71">
        <v>18.829999999999998</v>
      </c>
      <c r="J169" s="71">
        <v>7.8</v>
      </c>
      <c r="K169" s="71">
        <v>17.13</v>
      </c>
      <c r="L169" s="71">
        <v>9.57</v>
      </c>
      <c r="M169" s="71">
        <v>12.2</v>
      </c>
      <c r="N169" s="71">
        <v>7.26</v>
      </c>
    </row>
    <row r="170" spans="8:14">
      <c r="H170" s="51">
        <v>40606</v>
      </c>
      <c r="I170" s="71">
        <v>19.14</v>
      </c>
      <c r="J170" s="71">
        <v>7.8</v>
      </c>
      <c r="K170" s="71">
        <v>17.11</v>
      </c>
      <c r="L170" s="71">
        <v>9.48</v>
      </c>
      <c r="M170" s="71">
        <v>12.5</v>
      </c>
      <c r="N170" s="71">
        <v>6.9</v>
      </c>
    </row>
    <row r="171" spans="8:14">
      <c r="H171" s="51">
        <v>40613</v>
      </c>
      <c r="I171" s="71">
        <v>18.41</v>
      </c>
      <c r="J171" s="71">
        <v>7.8</v>
      </c>
      <c r="K171" s="71">
        <v>17.12</v>
      </c>
      <c r="L171" s="71">
        <v>9.36</v>
      </c>
      <c r="M171" s="71">
        <v>12.6</v>
      </c>
      <c r="N171" s="71">
        <v>6.74</v>
      </c>
    </row>
    <row r="172" spans="8:14">
      <c r="H172" s="51">
        <v>40620</v>
      </c>
      <c r="I172" s="71">
        <v>18.55</v>
      </c>
      <c r="J172" s="71">
        <v>7.8</v>
      </c>
      <c r="K172" s="71">
        <v>17.170000000000002</v>
      </c>
      <c r="L172" s="71">
        <v>9.26</v>
      </c>
      <c r="M172" s="71">
        <v>12.8</v>
      </c>
      <c r="N172" s="71">
        <v>6.72</v>
      </c>
    </row>
    <row r="173" spans="8:14">
      <c r="H173" s="51">
        <v>40627</v>
      </c>
      <c r="I173" s="71">
        <v>19.75</v>
      </c>
      <c r="J173" s="71">
        <v>7.83</v>
      </c>
      <c r="K173" s="71">
        <v>17.2</v>
      </c>
      <c r="L173" s="71">
        <v>9.14</v>
      </c>
      <c r="M173" s="71">
        <v>12.4</v>
      </c>
      <c r="N173" s="71">
        <v>7.3</v>
      </c>
    </row>
    <row r="174" spans="8:14">
      <c r="H174" s="51">
        <v>40634</v>
      </c>
      <c r="I174" s="71">
        <v>19.36</v>
      </c>
      <c r="J174" s="71">
        <v>7.87</v>
      </c>
      <c r="K174" s="71">
        <v>17.23</v>
      </c>
      <c r="L174" s="71">
        <v>9.09</v>
      </c>
      <c r="M174" s="71">
        <v>12</v>
      </c>
      <c r="N174" s="71">
        <v>7.2</v>
      </c>
    </row>
    <row r="175" spans="8:14">
      <c r="H175" s="51">
        <v>40641</v>
      </c>
      <c r="I175" s="71">
        <v>19.28</v>
      </c>
      <c r="J175" s="71">
        <v>7.8</v>
      </c>
      <c r="K175" s="71">
        <v>17.25</v>
      </c>
      <c r="L175" s="71">
        <v>9.07</v>
      </c>
      <c r="M175" s="71">
        <v>12</v>
      </c>
      <c r="N175" s="71">
        <v>7.15</v>
      </c>
    </row>
    <row r="176" spans="8:14">
      <c r="H176" s="51">
        <v>40648</v>
      </c>
      <c r="I176" s="71">
        <v>19.36</v>
      </c>
      <c r="J176" s="71">
        <v>7.82</v>
      </c>
      <c r="K176" s="71">
        <v>17.25</v>
      </c>
      <c r="L176" s="71">
        <v>9.0399999999999991</v>
      </c>
      <c r="M176" s="71">
        <v>12</v>
      </c>
      <c r="N176" s="71">
        <v>7.5</v>
      </c>
    </row>
    <row r="177" spans="8:14">
      <c r="H177" s="51">
        <v>40655</v>
      </c>
      <c r="I177" s="71">
        <v>19.36</v>
      </c>
      <c r="J177" s="71">
        <v>7.8</v>
      </c>
      <c r="K177" s="71">
        <v>17.25</v>
      </c>
      <c r="L177" s="71">
        <v>9.02</v>
      </c>
      <c r="M177" s="71">
        <v>11.9</v>
      </c>
      <c r="N177" s="71">
        <v>7.4</v>
      </c>
    </row>
    <row r="178" spans="8:14">
      <c r="H178" s="51">
        <v>40662</v>
      </c>
      <c r="I178" s="71">
        <v>18.59</v>
      </c>
      <c r="J178" s="71">
        <v>7.81</v>
      </c>
      <c r="K178" s="71">
        <v>17.260000000000002</v>
      </c>
      <c r="L178" s="71">
        <v>9.01</v>
      </c>
      <c r="M178" s="71">
        <v>12.2</v>
      </c>
      <c r="N178" s="71">
        <v>7.63</v>
      </c>
    </row>
    <row r="179" spans="8:14">
      <c r="H179" s="51">
        <v>40669</v>
      </c>
      <c r="I179" s="71">
        <v>19.36</v>
      </c>
      <c r="J179" s="71">
        <v>7.82</v>
      </c>
      <c r="K179" s="71">
        <v>17.27</v>
      </c>
      <c r="L179" s="71">
        <v>9.0399999999999991</v>
      </c>
      <c r="M179" s="71">
        <v>12.2</v>
      </c>
      <c r="N179" s="71">
        <v>8.5500000000000007</v>
      </c>
    </row>
    <row r="180" spans="8:14">
      <c r="H180" s="51">
        <v>40676</v>
      </c>
      <c r="I180" s="71">
        <v>19.04</v>
      </c>
      <c r="J180" s="71">
        <v>8.24</v>
      </c>
      <c r="K180" s="71">
        <v>17.29</v>
      </c>
      <c r="L180" s="71">
        <v>9.11</v>
      </c>
      <c r="M180" s="71">
        <v>12.8</v>
      </c>
      <c r="N180" s="71">
        <v>8.6</v>
      </c>
    </row>
    <row r="181" spans="8:14">
      <c r="H181" s="51">
        <v>40683</v>
      </c>
      <c r="I181" s="71">
        <v>19.36</v>
      </c>
      <c r="J181" s="71">
        <v>9.1</v>
      </c>
      <c r="K181" s="71">
        <v>17.309999999999999</v>
      </c>
      <c r="L181" s="71">
        <v>9.23</v>
      </c>
      <c r="M181" s="71">
        <v>12.5</v>
      </c>
      <c r="N181" s="71">
        <v>8.85</v>
      </c>
    </row>
    <row r="182" spans="8:14">
      <c r="H182" s="51">
        <v>40690</v>
      </c>
      <c r="I182" s="71">
        <v>18.899999999999999</v>
      </c>
      <c r="J182" s="71">
        <v>9.3699999999999992</v>
      </c>
      <c r="K182" s="71">
        <v>17.350000000000001</v>
      </c>
      <c r="L182" s="71">
        <v>9.36</v>
      </c>
      <c r="M182" s="71">
        <v>12.5</v>
      </c>
      <c r="N182" s="71">
        <v>9.3000000000000007</v>
      </c>
    </row>
    <row r="183" spans="8:14">
      <c r="H183" s="51">
        <v>40697</v>
      </c>
      <c r="I183" s="71">
        <v>20.46</v>
      </c>
      <c r="J183" s="71">
        <v>9.41</v>
      </c>
      <c r="K183" s="71">
        <v>17.36</v>
      </c>
      <c r="L183" s="71">
        <v>9.4499999999999993</v>
      </c>
      <c r="M183" s="71">
        <v>12.5</v>
      </c>
      <c r="N183" s="71">
        <v>9</v>
      </c>
    </row>
    <row r="184" spans="8:14">
      <c r="H184" s="51">
        <v>40704</v>
      </c>
      <c r="I184" s="71">
        <v>20.22</v>
      </c>
      <c r="J184" s="71">
        <v>8.92</v>
      </c>
      <c r="K184" s="71">
        <v>17.37</v>
      </c>
      <c r="L184" s="71">
        <v>9.59</v>
      </c>
      <c r="M184" s="71">
        <v>12.7</v>
      </c>
      <c r="N184" s="71">
        <v>8.65</v>
      </c>
    </row>
    <row r="185" spans="8:14">
      <c r="H185" s="51">
        <v>40711</v>
      </c>
      <c r="I185" s="71">
        <v>19.04</v>
      </c>
      <c r="J185" s="71">
        <v>8.25</v>
      </c>
      <c r="K185" s="71">
        <v>17.46</v>
      </c>
      <c r="L185" s="71">
        <v>9.67</v>
      </c>
      <c r="M185" s="71">
        <v>12.7</v>
      </c>
      <c r="N185" s="71">
        <v>8.43</v>
      </c>
    </row>
    <row r="186" spans="8:14">
      <c r="H186" s="51">
        <v>40718</v>
      </c>
      <c r="I186" s="71">
        <v>18.329999999999998</v>
      </c>
      <c r="J186" s="71">
        <v>8.31</v>
      </c>
      <c r="K186" s="71">
        <v>17.57</v>
      </c>
      <c r="L186" s="71">
        <v>9.66</v>
      </c>
      <c r="M186" s="71">
        <v>12.7</v>
      </c>
      <c r="N186" s="71">
        <v>7.98</v>
      </c>
    </row>
    <row r="187" spans="8:14">
      <c r="H187" s="51">
        <v>40725</v>
      </c>
      <c r="I187" s="71">
        <v>19.75</v>
      </c>
      <c r="J187" s="71">
        <v>8.35</v>
      </c>
      <c r="K187" s="71">
        <v>17.66</v>
      </c>
      <c r="L187" s="71">
        <v>9.67</v>
      </c>
      <c r="M187" s="71">
        <v>12.9</v>
      </c>
      <c r="N187" s="71">
        <v>8.65</v>
      </c>
    </row>
    <row r="188" spans="8:14">
      <c r="H188" s="51">
        <v>40732</v>
      </c>
      <c r="I188" s="71">
        <v>19.04</v>
      </c>
      <c r="J188" s="71">
        <v>9.1999999999999993</v>
      </c>
      <c r="K188" s="71">
        <v>17.79</v>
      </c>
      <c r="L188" s="71">
        <v>9.6999999999999993</v>
      </c>
      <c r="M188" s="71">
        <v>13.2</v>
      </c>
      <c r="N188" s="71">
        <v>8.65</v>
      </c>
    </row>
    <row r="189" spans="8:14">
      <c r="H189" s="51">
        <v>40739</v>
      </c>
      <c r="I189" s="71">
        <v>19.420000000000002</v>
      </c>
      <c r="J189" s="71">
        <v>9.51</v>
      </c>
      <c r="K189" s="71">
        <v>17.86</v>
      </c>
      <c r="L189" s="71">
        <v>9.74</v>
      </c>
      <c r="M189" s="71">
        <v>14.2</v>
      </c>
      <c r="N189" s="71">
        <v>8.93</v>
      </c>
    </row>
    <row r="190" spans="8:14">
      <c r="H190" s="51">
        <v>40746</v>
      </c>
      <c r="I190" s="71">
        <v>19.36</v>
      </c>
      <c r="J190" s="71">
        <v>9.7100000000000009</v>
      </c>
      <c r="K190" s="71">
        <v>17.93</v>
      </c>
      <c r="L190" s="71">
        <v>9.8000000000000007</v>
      </c>
      <c r="M190" s="71">
        <v>14.4</v>
      </c>
      <c r="N190" s="71">
        <v>9.15</v>
      </c>
    </row>
    <row r="191" spans="8:14">
      <c r="H191" s="51">
        <v>40753</v>
      </c>
      <c r="I191" s="71">
        <v>20.6</v>
      </c>
      <c r="J191" s="71">
        <v>9.59</v>
      </c>
      <c r="K191" s="71">
        <v>17.98</v>
      </c>
      <c r="L191" s="71">
        <v>9.8800000000000008</v>
      </c>
      <c r="M191" s="71">
        <v>14.6</v>
      </c>
      <c r="N191" s="71">
        <v>9.23</v>
      </c>
    </row>
    <row r="192" spans="8:14">
      <c r="H192" s="51">
        <v>40760</v>
      </c>
      <c r="I192" s="71">
        <v>20.079999999999998</v>
      </c>
      <c r="J192" s="71">
        <v>9.76</v>
      </c>
      <c r="K192" s="71">
        <v>18.04</v>
      </c>
      <c r="L192" s="71">
        <v>9.9499999999999993</v>
      </c>
      <c r="M192" s="71">
        <v>14.5</v>
      </c>
      <c r="N192" s="71">
        <v>8.65</v>
      </c>
    </row>
    <row r="193" spans="8:14">
      <c r="H193" s="51">
        <v>40767</v>
      </c>
      <c r="I193" s="71">
        <v>19.75</v>
      </c>
      <c r="J193" s="71">
        <v>9.9499999999999993</v>
      </c>
      <c r="K193" s="71">
        <v>18.079999999999998</v>
      </c>
      <c r="L193" s="71">
        <v>10.029999999999999</v>
      </c>
      <c r="M193" s="71">
        <v>14.7</v>
      </c>
      <c r="N193" s="71">
        <v>9.0500000000000007</v>
      </c>
    </row>
    <row r="194" spans="8:14">
      <c r="H194" s="51">
        <v>40774</v>
      </c>
      <c r="I194" s="71">
        <v>19.75</v>
      </c>
      <c r="J194" s="71">
        <v>9.3699999999999992</v>
      </c>
      <c r="K194" s="71">
        <v>18.12</v>
      </c>
      <c r="L194" s="71">
        <v>10.11</v>
      </c>
      <c r="M194" s="71">
        <v>15</v>
      </c>
      <c r="N194" s="71">
        <v>9.33</v>
      </c>
    </row>
    <row r="195" spans="8:14">
      <c r="H195" s="51">
        <v>40781</v>
      </c>
      <c r="I195" s="71">
        <v>15.5</v>
      </c>
      <c r="J195" s="71">
        <v>9.82</v>
      </c>
      <c r="K195" s="71">
        <v>18.16</v>
      </c>
      <c r="L195" s="71">
        <v>10.210000000000001</v>
      </c>
      <c r="M195" s="71">
        <v>15</v>
      </c>
      <c r="N195" s="71">
        <v>9.4600000000000009</v>
      </c>
    </row>
    <row r="196" spans="8:14">
      <c r="H196" s="51">
        <v>40788</v>
      </c>
      <c r="I196" s="71">
        <v>15.5</v>
      </c>
      <c r="J196" s="71">
        <v>10.220000000000001</v>
      </c>
      <c r="K196" s="71">
        <v>18.2</v>
      </c>
      <c r="L196" s="71">
        <v>10.31</v>
      </c>
      <c r="M196" s="71">
        <v>14.8</v>
      </c>
      <c r="N196" s="71">
        <v>9.73</v>
      </c>
    </row>
    <row r="197" spans="8:14">
      <c r="H197" s="51">
        <v>40795</v>
      </c>
      <c r="I197" s="71">
        <v>19.72</v>
      </c>
      <c r="J197" s="71">
        <v>10.050000000000001</v>
      </c>
      <c r="K197" s="71">
        <v>18.309999999999999</v>
      </c>
      <c r="L197" s="71">
        <v>10.42</v>
      </c>
      <c r="M197" s="71">
        <v>14.6</v>
      </c>
      <c r="N197" s="71">
        <v>9.9499999999999993</v>
      </c>
    </row>
    <row r="198" spans="8:14">
      <c r="H198" s="51">
        <v>40802</v>
      </c>
      <c r="I198" s="71">
        <v>19.82</v>
      </c>
      <c r="J198" s="71">
        <v>10.220000000000001</v>
      </c>
      <c r="K198" s="71">
        <v>18.39</v>
      </c>
      <c r="L198" s="71">
        <v>10.46</v>
      </c>
      <c r="M198" s="71">
        <v>14.5</v>
      </c>
      <c r="N198" s="71">
        <v>9.73</v>
      </c>
    </row>
    <row r="199" spans="8:14">
      <c r="H199" s="51">
        <v>40809</v>
      </c>
      <c r="I199" s="71">
        <v>20.25</v>
      </c>
      <c r="J199" s="71">
        <v>10.039999999999999</v>
      </c>
      <c r="K199" s="71">
        <v>18.45</v>
      </c>
      <c r="L199" s="71">
        <v>10.47</v>
      </c>
      <c r="M199" s="71">
        <v>14.2</v>
      </c>
      <c r="N199" s="71">
        <v>8.93</v>
      </c>
    </row>
    <row r="200" spans="8:14">
      <c r="H200" s="51">
        <v>40816</v>
      </c>
      <c r="I200" s="71">
        <v>15.5</v>
      </c>
      <c r="J200" s="71">
        <v>7.8</v>
      </c>
      <c r="K200" s="71">
        <v>18.510000000000002</v>
      </c>
      <c r="L200" s="71">
        <v>10.45</v>
      </c>
      <c r="M200" s="71">
        <v>13.7</v>
      </c>
      <c r="N200" s="71">
        <v>8.5500000000000007</v>
      </c>
    </row>
    <row r="201" spans="8:14">
      <c r="H201" s="51">
        <v>40823</v>
      </c>
      <c r="I201" s="71">
        <v>0</v>
      </c>
      <c r="J201" s="71">
        <v>0</v>
      </c>
      <c r="K201" s="71">
        <v>18.55</v>
      </c>
      <c r="L201" s="71">
        <v>10.42</v>
      </c>
      <c r="M201" s="71">
        <v>0</v>
      </c>
      <c r="N201" s="71">
        <v>0</v>
      </c>
    </row>
    <row r="202" spans="8:14">
      <c r="H202" s="51">
        <v>40830</v>
      </c>
      <c r="I202" s="71">
        <v>21.15</v>
      </c>
      <c r="J202" s="71">
        <v>9.8000000000000007</v>
      </c>
      <c r="K202" s="71">
        <v>18.559999999999999</v>
      </c>
      <c r="L202" s="71">
        <v>10.38</v>
      </c>
      <c r="M202" s="71">
        <v>13.6</v>
      </c>
      <c r="N202" s="71">
        <v>8.31</v>
      </c>
    </row>
    <row r="203" spans="8:14">
      <c r="H203" s="51">
        <v>40837</v>
      </c>
      <c r="I203" s="71">
        <v>20.8</v>
      </c>
      <c r="J203" s="71">
        <v>9.8000000000000007</v>
      </c>
      <c r="K203" s="71">
        <v>18.600000000000001</v>
      </c>
      <c r="L203" s="71">
        <v>10.3</v>
      </c>
      <c r="M203" s="71">
        <v>13.4</v>
      </c>
      <c r="N203" s="71">
        <v>8.34</v>
      </c>
    </row>
    <row r="204" spans="8:14">
      <c r="H204" s="51">
        <v>40844</v>
      </c>
      <c r="I204" s="71">
        <v>21.58</v>
      </c>
      <c r="J204" s="71">
        <v>9.8000000000000007</v>
      </c>
      <c r="K204" s="71">
        <v>18.579999999999998</v>
      </c>
      <c r="L204" s="71">
        <v>10.24</v>
      </c>
      <c r="M204" s="71">
        <v>13</v>
      </c>
      <c r="N204" s="71">
        <v>8.2100000000000009</v>
      </c>
    </row>
    <row r="205" spans="8:14">
      <c r="H205" s="51">
        <v>40851</v>
      </c>
      <c r="I205" s="71">
        <v>21.58</v>
      </c>
      <c r="J205" s="71">
        <v>9.8000000000000007</v>
      </c>
      <c r="K205" s="71">
        <v>18.61</v>
      </c>
      <c r="L205" s="71">
        <v>10.19</v>
      </c>
      <c r="M205" s="71">
        <v>12.9</v>
      </c>
      <c r="N205" s="71">
        <v>8.34</v>
      </c>
    </row>
    <row r="206" spans="8:14">
      <c r="H206" s="51">
        <v>40858</v>
      </c>
      <c r="I206" s="71">
        <v>20.67</v>
      </c>
      <c r="J206" s="71">
        <v>9.8000000000000007</v>
      </c>
      <c r="K206" s="71">
        <v>18.61</v>
      </c>
      <c r="L206" s="71">
        <v>10.130000000000001</v>
      </c>
      <c r="M206" s="71">
        <v>12.7</v>
      </c>
      <c r="N206" s="71">
        <v>8.2100000000000009</v>
      </c>
    </row>
    <row r="207" spans="8:14">
      <c r="H207" s="51">
        <v>40865</v>
      </c>
      <c r="I207" s="71">
        <v>21.15</v>
      </c>
      <c r="J207" s="71">
        <v>9.8000000000000007</v>
      </c>
      <c r="K207" s="71">
        <v>18.61</v>
      </c>
      <c r="L207" s="71">
        <v>10.050000000000001</v>
      </c>
      <c r="M207" s="71">
        <v>12.7</v>
      </c>
      <c r="N207" s="71">
        <v>8.18</v>
      </c>
    </row>
    <row r="208" spans="8:14">
      <c r="H208" s="51">
        <v>40872</v>
      </c>
      <c r="I208" s="71">
        <v>20.38</v>
      </c>
      <c r="J208" s="71">
        <v>9.8000000000000007</v>
      </c>
      <c r="K208" s="71">
        <v>18.61</v>
      </c>
      <c r="L208" s="71">
        <v>9.9499999999999993</v>
      </c>
      <c r="M208" s="71">
        <v>12.7</v>
      </c>
      <c r="N208" s="71">
        <v>7.84</v>
      </c>
    </row>
    <row r="209" spans="8:14">
      <c r="H209" s="51">
        <v>40879</v>
      </c>
      <c r="I209" s="71">
        <v>21.15</v>
      </c>
      <c r="J209" s="71">
        <v>9.8000000000000007</v>
      </c>
      <c r="K209" s="71">
        <v>18.559999999999999</v>
      </c>
      <c r="L209" s="71">
        <v>9.8800000000000008</v>
      </c>
      <c r="M209" s="71">
        <v>12.8</v>
      </c>
      <c r="N209" s="71">
        <v>7.52</v>
      </c>
    </row>
    <row r="210" spans="8:14">
      <c r="H210" s="51">
        <v>40886</v>
      </c>
      <c r="I210" s="71">
        <v>20.51</v>
      </c>
      <c r="J210" s="71">
        <v>8.8000000000000007</v>
      </c>
      <c r="K210" s="71">
        <v>18.53</v>
      </c>
      <c r="L210" s="71">
        <v>9.82</v>
      </c>
      <c r="M210" s="71">
        <v>13.1</v>
      </c>
      <c r="N210" s="71">
        <v>7.81</v>
      </c>
    </row>
    <row r="211" spans="8:14">
      <c r="H211" s="51">
        <v>40893</v>
      </c>
      <c r="I211" s="71">
        <v>20.72</v>
      </c>
      <c r="J211" s="71">
        <v>8.8000000000000007</v>
      </c>
      <c r="K211" s="71">
        <v>18.55</v>
      </c>
      <c r="L211" s="71">
        <v>9.7899999999999991</v>
      </c>
      <c r="M211" s="71">
        <v>13.1</v>
      </c>
      <c r="N211" s="71">
        <v>7.89</v>
      </c>
    </row>
    <row r="212" spans="8:14">
      <c r="H212" s="51">
        <v>40900</v>
      </c>
      <c r="I212" s="71">
        <v>20.92</v>
      </c>
      <c r="J212" s="71">
        <v>8.8000000000000007</v>
      </c>
      <c r="K212" s="71">
        <v>18.559999999999999</v>
      </c>
      <c r="L212" s="71">
        <v>9.8000000000000007</v>
      </c>
      <c r="M212" s="71">
        <v>13.3</v>
      </c>
      <c r="N212" s="71">
        <v>7.64</v>
      </c>
    </row>
    <row r="213" spans="8:14">
      <c r="H213" s="51">
        <v>40907</v>
      </c>
      <c r="I213" s="71">
        <v>21.65</v>
      </c>
      <c r="J213" s="71">
        <v>8.8000000000000007</v>
      </c>
      <c r="K213" s="71">
        <v>18.579999999999998</v>
      </c>
      <c r="L213" s="71">
        <v>9.8000000000000007</v>
      </c>
      <c r="M213" s="71">
        <v>12.7</v>
      </c>
      <c r="N213" s="71">
        <v>7.8</v>
      </c>
    </row>
    <row r="214" spans="8:14">
      <c r="H214" s="51">
        <v>40914</v>
      </c>
      <c r="I214" s="71">
        <v>21.65</v>
      </c>
      <c r="J214" s="71">
        <v>8.8000000000000007</v>
      </c>
      <c r="K214" s="71">
        <v>18.59</v>
      </c>
      <c r="L214" s="71">
        <v>9.7899999999999991</v>
      </c>
      <c r="M214" s="71">
        <v>12.7</v>
      </c>
      <c r="N214" s="71">
        <v>7.73</v>
      </c>
    </row>
    <row r="215" spans="8:14">
      <c r="H215" s="51">
        <v>40921</v>
      </c>
      <c r="I215" s="71">
        <v>21.55</v>
      </c>
      <c r="J215" s="71">
        <v>8.8000000000000007</v>
      </c>
      <c r="K215" s="71">
        <v>18.66</v>
      </c>
      <c r="L215" s="71">
        <v>9.76</v>
      </c>
      <c r="M215" s="71">
        <v>12</v>
      </c>
      <c r="N215" s="71">
        <v>7.05</v>
      </c>
    </row>
    <row r="216" spans="8:14">
      <c r="H216" s="51">
        <v>40928</v>
      </c>
      <c r="I216" s="71">
        <v>21.94</v>
      </c>
      <c r="J216" s="71">
        <v>8.8000000000000007</v>
      </c>
      <c r="K216" s="71">
        <v>18.690000000000001</v>
      </c>
      <c r="L216" s="71">
        <v>9.74</v>
      </c>
      <c r="M216" s="71">
        <v>12</v>
      </c>
      <c r="N216" s="71">
        <v>7.5</v>
      </c>
    </row>
    <row r="217" spans="8:14">
      <c r="H217" s="51">
        <v>40935</v>
      </c>
      <c r="I217" s="71">
        <v>22.4</v>
      </c>
      <c r="J217" s="71">
        <v>8.8000000000000007</v>
      </c>
      <c r="K217" s="71">
        <v>18.649999999999999</v>
      </c>
      <c r="L217" s="71">
        <v>9.73</v>
      </c>
      <c r="M217" s="71">
        <v>0</v>
      </c>
      <c r="N217" s="71">
        <v>0</v>
      </c>
    </row>
    <row r="218" spans="8:14">
      <c r="H218" s="51">
        <v>40942</v>
      </c>
      <c r="I218" s="71">
        <v>21.34</v>
      </c>
      <c r="J218" s="71">
        <v>8.8000000000000007</v>
      </c>
      <c r="K218" s="71">
        <v>18.690000000000001</v>
      </c>
      <c r="L218" s="71">
        <v>9.69</v>
      </c>
      <c r="M218" s="71">
        <v>12</v>
      </c>
      <c r="N218" s="71">
        <v>6.25</v>
      </c>
    </row>
    <row r="219" spans="8:14">
      <c r="H219" s="51">
        <v>40949</v>
      </c>
      <c r="I219" s="71">
        <v>22.59</v>
      </c>
      <c r="J219" s="71">
        <v>8.8000000000000007</v>
      </c>
      <c r="K219" s="71">
        <v>18.690000000000001</v>
      </c>
      <c r="L219" s="71">
        <v>9.56</v>
      </c>
      <c r="M219" s="71">
        <v>11.8</v>
      </c>
      <c r="N219" s="71">
        <v>5.94</v>
      </c>
    </row>
    <row r="220" spans="8:14">
      <c r="H220" s="51">
        <v>40956</v>
      </c>
      <c r="I220" s="71">
        <v>22.59</v>
      </c>
      <c r="J220" s="71">
        <v>8.8000000000000007</v>
      </c>
      <c r="K220" s="71">
        <v>18.649999999999999</v>
      </c>
      <c r="L220" s="71">
        <v>9.39</v>
      </c>
      <c r="M220" s="71">
        <v>11.8</v>
      </c>
      <c r="N220" s="71">
        <v>5.94</v>
      </c>
    </row>
    <row r="221" spans="8:14">
      <c r="H221" s="51">
        <v>40963</v>
      </c>
      <c r="I221" s="71">
        <v>22.59</v>
      </c>
      <c r="J221" s="71">
        <v>8.8000000000000007</v>
      </c>
      <c r="K221" s="71">
        <v>18.62</v>
      </c>
      <c r="L221" s="71">
        <v>9.25</v>
      </c>
      <c r="M221" s="71">
        <v>11.6</v>
      </c>
      <c r="N221" s="71">
        <v>6.21</v>
      </c>
    </row>
    <row r="222" spans="8:14">
      <c r="H222" s="51">
        <v>40970</v>
      </c>
      <c r="I222" s="71">
        <v>22.96</v>
      </c>
      <c r="J222" s="71">
        <v>8.8000000000000007</v>
      </c>
      <c r="K222" s="71">
        <v>18.579999999999998</v>
      </c>
      <c r="L222" s="71">
        <v>9.15</v>
      </c>
      <c r="M222" s="71">
        <v>11.6</v>
      </c>
      <c r="N222" s="71">
        <v>6.55</v>
      </c>
    </row>
    <row r="223" spans="8:14">
      <c r="H223" s="51">
        <v>40977</v>
      </c>
      <c r="I223" s="71">
        <v>22.15</v>
      </c>
      <c r="J223" s="71">
        <v>8.8000000000000007</v>
      </c>
      <c r="K223" s="71">
        <v>18.54</v>
      </c>
      <c r="L223" s="71">
        <v>9.11</v>
      </c>
      <c r="M223" s="71">
        <v>11.9</v>
      </c>
      <c r="N223" s="71">
        <v>7.16</v>
      </c>
    </row>
    <row r="224" spans="8:14">
      <c r="H224" s="51">
        <v>40984</v>
      </c>
      <c r="I224" s="71">
        <v>21.34</v>
      </c>
      <c r="J224" s="71">
        <v>8.8000000000000007</v>
      </c>
      <c r="K224" s="71">
        <v>18.559999999999999</v>
      </c>
      <c r="L224" s="71">
        <v>9.1</v>
      </c>
      <c r="M224" s="71">
        <v>12.4</v>
      </c>
      <c r="N224" s="71">
        <v>6.65</v>
      </c>
    </row>
    <row r="225" spans="8:14">
      <c r="H225" s="51">
        <v>40991</v>
      </c>
      <c r="I225" s="71">
        <v>22.59</v>
      </c>
      <c r="J225" s="71">
        <v>8.8000000000000007</v>
      </c>
      <c r="K225" s="71">
        <v>18.579999999999998</v>
      </c>
      <c r="L225" s="71">
        <v>9.09</v>
      </c>
      <c r="M225" s="71">
        <v>12</v>
      </c>
      <c r="N225" s="71">
        <v>6.6</v>
      </c>
    </row>
    <row r="226" spans="8:14">
      <c r="H226" s="51">
        <v>40998</v>
      </c>
      <c r="I226" s="71">
        <v>21.71</v>
      </c>
      <c r="J226" s="71">
        <v>8.8000000000000007</v>
      </c>
      <c r="K226" s="71">
        <v>18.59</v>
      </c>
      <c r="L226" s="71">
        <v>9.07</v>
      </c>
      <c r="M226" s="71">
        <v>12</v>
      </c>
      <c r="N226" s="71">
        <v>6.73</v>
      </c>
    </row>
    <row r="227" spans="8:14">
      <c r="H227" s="51">
        <v>41005</v>
      </c>
      <c r="I227" s="71">
        <v>21.61</v>
      </c>
      <c r="J227" s="71">
        <v>8.8000000000000007</v>
      </c>
      <c r="K227" s="71">
        <v>18.579999999999998</v>
      </c>
      <c r="L227" s="71">
        <v>9.0500000000000007</v>
      </c>
      <c r="M227" s="71">
        <v>12</v>
      </c>
      <c r="N227" s="71">
        <v>6.48</v>
      </c>
    </row>
    <row r="228" spans="8:14">
      <c r="H228" s="51">
        <v>41012</v>
      </c>
      <c r="I228" s="71">
        <v>21.18</v>
      </c>
      <c r="J228" s="71">
        <v>8.8000000000000007</v>
      </c>
      <c r="K228" s="71">
        <v>18.559999999999999</v>
      </c>
      <c r="L228" s="71">
        <v>9.01</v>
      </c>
      <c r="M228" s="71">
        <v>12</v>
      </c>
      <c r="N228" s="71">
        <v>6.61</v>
      </c>
    </row>
    <row r="229" spans="8:14">
      <c r="H229" s="51">
        <v>41019</v>
      </c>
      <c r="I229" s="71">
        <v>19.72</v>
      </c>
      <c r="J229" s="71">
        <v>8.8000000000000007</v>
      </c>
      <c r="K229" s="71">
        <v>18.559999999999999</v>
      </c>
      <c r="L229" s="71">
        <v>8.9600000000000009</v>
      </c>
      <c r="M229" s="71">
        <v>11.6</v>
      </c>
      <c r="N229" s="71">
        <v>6.43</v>
      </c>
    </row>
    <row r="230" spans="8:14">
      <c r="H230" s="51">
        <v>41026</v>
      </c>
      <c r="I230" s="71">
        <v>23.77</v>
      </c>
      <c r="J230" s="71">
        <v>8.8000000000000007</v>
      </c>
      <c r="K230" s="71">
        <v>18.57</v>
      </c>
      <c r="L230" s="71">
        <v>8.92</v>
      </c>
      <c r="M230" s="71">
        <v>11.2</v>
      </c>
      <c r="N230" s="71">
        <v>6.75</v>
      </c>
    </row>
    <row r="231" spans="8:14">
      <c r="H231" s="51">
        <v>41033</v>
      </c>
      <c r="I231" s="71">
        <v>21.61</v>
      </c>
      <c r="J231" s="71">
        <v>8.8000000000000007</v>
      </c>
      <c r="K231" s="71">
        <v>18.55</v>
      </c>
      <c r="L231" s="71">
        <v>8.8800000000000008</v>
      </c>
      <c r="M231" s="71">
        <v>11.2</v>
      </c>
      <c r="N231" s="71">
        <v>6.48</v>
      </c>
    </row>
    <row r="232" spans="8:14">
      <c r="H232" s="51">
        <v>41040</v>
      </c>
      <c r="I232" s="71">
        <v>20.68</v>
      </c>
      <c r="J232" s="71">
        <v>8.8000000000000007</v>
      </c>
      <c r="K232" s="71">
        <v>18.54</v>
      </c>
      <c r="L232" s="71">
        <v>8.84</v>
      </c>
      <c r="M232" s="71">
        <v>11</v>
      </c>
      <c r="N232" s="71">
        <v>6.53</v>
      </c>
    </row>
    <row r="233" spans="8:14">
      <c r="H233" s="51">
        <v>41047</v>
      </c>
      <c r="I233" s="71">
        <v>20.72</v>
      </c>
      <c r="J233" s="71">
        <v>8.8000000000000007</v>
      </c>
      <c r="K233" s="71">
        <v>18.55</v>
      </c>
      <c r="L233" s="71">
        <v>8.8000000000000007</v>
      </c>
      <c r="M233" s="71">
        <v>11</v>
      </c>
      <c r="N233" s="71">
        <v>6.43</v>
      </c>
    </row>
    <row r="234" spans="8:14">
      <c r="H234" s="51">
        <v>41054</v>
      </c>
      <c r="I234" s="71">
        <v>20.85</v>
      </c>
      <c r="J234" s="71">
        <v>8.8000000000000007</v>
      </c>
      <c r="K234" s="71">
        <v>18.55</v>
      </c>
      <c r="L234" s="71">
        <v>8.7899999999999991</v>
      </c>
      <c r="M234" s="71">
        <v>10</v>
      </c>
      <c r="N234" s="71">
        <v>6.95</v>
      </c>
    </row>
    <row r="235" spans="8:14">
      <c r="H235" s="51">
        <v>41061</v>
      </c>
      <c r="I235" s="71">
        <v>20.51</v>
      </c>
      <c r="J235" s="71">
        <v>8.8000000000000007</v>
      </c>
      <c r="K235" s="71">
        <v>18.559999999999999</v>
      </c>
      <c r="L235" s="71">
        <v>9.02</v>
      </c>
      <c r="M235" s="71">
        <v>10</v>
      </c>
      <c r="N235" s="71">
        <v>8.75</v>
      </c>
    </row>
    <row r="236" spans="8:14">
      <c r="H236" s="51">
        <v>41068</v>
      </c>
      <c r="I236" s="71">
        <v>20.85</v>
      </c>
      <c r="J236" s="71">
        <v>8.8699999999999992</v>
      </c>
      <c r="K236" s="71">
        <v>18.57</v>
      </c>
      <c r="L236" s="71">
        <v>9.36</v>
      </c>
      <c r="M236" s="71">
        <v>10</v>
      </c>
      <c r="N236" s="71">
        <v>8.52</v>
      </c>
    </row>
    <row r="237" spans="8:14">
      <c r="H237" s="51">
        <v>41075</v>
      </c>
      <c r="I237" s="71">
        <v>21.15</v>
      </c>
      <c r="J237" s="71">
        <v>8.8000000000000007</v>
      </c>
      <c r="K237" s="71">
        <v>18.57</v>
      </c>
      <c r="L237" s="71">
        <v>9.48</v>
      </c>
      <c r="M237" s="71">
        <v>10.4</v>
      </c>
      <c r="N237" s="71">
        <v>7.98</v>
      </c>
    </row>
    <row r="238" spans="8:14">
      <c r="H238" s="51">
        <v>41082</v>
      </c>
      <c r="I238" s="71">
        <v>20.100000000000001</v>
      </c>
      <c r="J238" s="71">
        <v>8.8000000000000007</v>
      </c>
      <c r="K238" s="71">
        <v>18.59</v>
      </c>
      <c r="L238" s="71">
        <v>9.4499999999999993</v>
      </c>
      <c r="M238" s="71">
        <v>11.6</v>
      </c>
      <c r="N238" s="71">
        <v>7.84</v>
      </c>
    </row>
    <row r="239" spans="8:14">
      <c r="H239" s="51">
        <v>41089</v>
      </c>
      <c r="I239" s="71">
        <v>19.61</v>
      </c>
      <c r="J239" s="71">
        <v>8.8000000000000007</v>
      </c>
      <c r="K239" s="71">
        <v>18.62</v>
      </c>
      <c r="L239" s="71">
        <v>9.41</v>
      </c>
      <c r="M239" s="71">
        <v>11.6</v>
      </c>
      <c r="N239" s="71">
        <v>7.61</v>
      </c>
    </row>
    <row r="240" spans="8:14">
      <c r="H240" s="51">
        <v>41096</v>
      </c>
      <c r="I240" s="71">
        <v>21.15</v>
      </c>
      <c r="J240" s="71">
        <v>8.8000000000000007</v>
      </c>
      <c r="K240" s="71">
        <v>18.62</v>
      </c>
      <c r="L240" s="71">
        <v>9.35</v>
      </c>
      <c r="M240" s="71">
        <v>11.6</v>
      </c>
      <c r="N240" s="71">
        <v>7.75</v>
      </c>
    </row>
    <row r="241" spans="8:14">
      <c r="H241" s="51">
        <v>41103</v>
      </c>
      <c r="I241" s="71">
        <v>20.92</v>
      </c>
      <c r="J241" s="71">
        <v>8.8000000000000007</v>
      </c>
      <c r="K241" s="71">
        <v>18.64</v>
      </c>
      <c r="L241" s="71">
        <v>9.32</v>
      </c>
      <c r="M241" s="71">
        <v>11.6</v>
      </c>
      <c r="N241" s="71">
        <v>7.16</v>
      </c>
    </row>
    <row r="242" spans="8:14">
      <c r="H242" s="51">
        <v>41110</v>
      </c>
      <c r="I242" s="71">
        <v>21.25</v>
      </c>
      <c r="J242" s="71">
        <v>8.8000000000000007</v>
      </c>
      <c r="K242" s="71">
        <v>18.64</v>
      </c>
      <c r="L242" s="71">
        <v>9.2899999999999991</v>
      </c>
      <c r="M242" s="71">
        <v>11.8</v>
      </c>
      <c r="N242" s="71">
        <v>7.16</v>
      </c>
    </row>
    <row r="243" spans="8:14">
      <c r="H243" s="51">
        <v>41117</v>
      </c>
      <c r="I243" s="71">
        <v>20.2</v>
      </c>
      <c r="J243" s="71">
        <v>8.8000000000000007</v>
      </c>
      <c r="K243" s="71">
        <v>18.670000000000002</v>
      </c>
      <c r="L243" s="71">
        <v>9.35</v>
      </c>
      <c r="M243" s="71">
        <v>12</v>
      </c>
      <c r="N243" s="71">
        <v>8.6</v>
      </c>
    </row>
    <row r="244" spans="8:14">
      <c r="H244" s="51">
        <v>41124</v>
      </c>
      <c r="I244" s="71">
        <v>20.92</v>
      </c>
      <c r="J244" s="71">
        <v>8.8000000000000007</v>
      </c>
      <c r="K244" s="71">
        <v>18.72</v>
      </c>
      <c r="L244" s="71">
        <v>9.41</v>
      </c>
      <c r="M244" s="71">
        <v>11.6</v>
      </c>
      <c r="N244" s="71">
        <v>9</v>
      </c>
    </row>
    <row r="245" spans="8:14">
      <c r="H245" s="51">
        <v>41131</v>
      </c>
      <c r="I245" s="71">
        <v>20.92</v>
      </c>
      <c r="J245" s="71">
        <v>8.8000000000000007</v>
      </c>
      <c r="K245" s="71">
        <v>18.75</v>
      </c>
      <c r="L245" s="71">
        <v>9.51</v>
      </c>
      <c r="M245" s="71">
        <v>11.8</v>
      </c>
      <c r="N245" s="71">
        <v>9.1999999999999993</v>
      </c>
    </row>
    <row r="246" spans="8:14">
      <c r="H246" s="51">
        <v>41138</v>
      </c>
      <c r="I246" s="71">
        <v>19.48</v>
      </c>
      <c r="J246" s="71">
        <v>8.8000000000000007</v>
      </c>
      <c r="K246" s="71">
        <v>18.760000000000002</v>
      </c>
      <c r="L246" s="71">
        <v>9.6300000000000008</v>
      </c>
      <c r="M246" s="71">
        <v>11.8</v>
      </c>
      <c r="N246" s="71">
        <v>9.43</v>
      </c>
    </row>
    <row r="247" spans="8:14">
      <c r="H247" s="51">
        <v>41145</v>
      </c>
      <c r="I247" s="71">
        <v>21.65</v>
      </c>
      <c r="J247" s="71">
        <v>9.7799999999999994</v>
      </c>
      <c r="K247" s="71">
        <v>18.809999999999999</v>
      </c>
      <c r="L247" s="71">
        <v>9.92</v>
      </c>
      <c r="M247" s="71">
        <v>12</v>
      </c>
      <c r="N247" s="71">
        <v>9.9700000000000006</v>
      </c>
    </row>
    <row r="248" spans="8:14">
      <c r="H248" s="51">
        <v>41152</v>
      </c>
      <c r="I248" s="71">
        <v>20.420000000000002</v>
      </c>
      <c r="J248" s="71">
        <v>10.35</v>
      </c>
      <c r="K248" s="71">
        <v>18.829999999999998</v>
      </c>
      <c r="L248" s="71">
        <v>10.050000000000001</v>
      </c>
      <c r="M248" s="71">
        <v>11.8</v>
      </c>
      <c r="N248" s="71">
        <v>9.7100000000000009</v>
      </c>
    </row>
    <row r="249" spans="8:14">
      <c r="H249" s="51">
        <v>41159</v>
      </c>
      <c r="I249" s="71">
        <v>19.829999999999998</v>
      </c>
      <c r="J249" s="71">
        <v>10.48</v>
      </c>
      <c r="K249" s="71">
        <v>18.84</v>
      </c>
      <c r="L249" s="71">
        <v>10.15</v>
      </c>
      <c r="M249" s="71">
        <v>11.7</v>
      </c>
      <c r="N249" s="71">
        <v>10.050000000000001</v>
      </c>
    </row>
    <row r="250" spans="8:14">
      <c r="H250" s="51">
        <v>41166</v>
      </c>
      <c r="I250" s="71">
        <v>16.3</v>
      </c>
      <c r="J250" s="71">
        <v>10.54</v>
      </c>
      <c r="K250" s="71">
        <v>18.84</v>
      </c>
      <c r="L250" s="71">
        <v>10.210000000000001</v>
      </c>
      <c r="M250" s="71">
        <v>11.8</v>
      </c>
      <c r="N250" s="71">
        <v>9.8000000000000007</v>
      </c>
    </row>
    <row r="251" spans="8:14">
      <c r="H251" s="51">
        <v>41173</v>
      </c>
      <c r="I251" s="71">
        <v>19.920000000000002</v>
      </c>
      <c r="J251" s="71">
        <v>10.26</v>
      </c>
      <c r="K251" s="71">
        <v>18.87</v>
      </c>
      <c r="L251" s="71">
        <v>10.25</v>
      </c>
      <c r="M251" s="71">
        <v>11.8</v>
      </c>
      <c r="N251" s="71">
        <v>9.8000000000000007</v>
      </c>
    </row>
    <row r="252" spans="8:14">
      <c r="H252" s="51">
        <v>41180</v>
      </c>
      <c r="I252" s="71">
        <v>19.920000000000002</v>
      </c>
      <c r="J252" s="71">
        <v>9.59</v>
      </c>
      <c r="K252" s="71">
        <v>18.87</v>
      </c>
      <c r="L252" s="71">
        <v>10.31</v>
      </c>
      <c r="M252" s="71">
        <v>13.6</v>
      </c>
      <c r="N252" s="71">
        <v>9.1300000000000008</v>
      </c>
    </row>
    <row r="253" spans="8:14">
      <c r="H253" s="51">
        <v>41187</v>
      </c>
      <c r="I253" s="71">
        <v>17.39</v>
      </c>
      <c r="J253" s="71">
        <v>8.8000000000000007</v>
      </c>
      <c r="K253" s="71">
        <v>18.920000000000002</v>
      </c>
      <c r="L253" s="71">
        <v>10.35</v>
      </c>
      <c r="M253" s="71">
        <v>0</v>
      </c>
      <c r="N253" s="71">
        <v>0</v>
      </c>
    </row>
    <row r="254" spans="8:14">
      <c r="H254" s="51">
        <v>41194</v>
      </c>
      <c r="I254" s="71">
        <v>19.46</v>
      </c>
      <c r="J254" s="71">
        <v>8.9600000000000009</v>
      </c>
      <c r="K254" s="71">
        <v>18.899999999999999</v>
      </c>
      <c r="L254" s="71">
        <v>10.28</v>
      </c>
      <c r="M254" s="71">
        <v>12.8</v>
      </c>
      <c r="N254" s="71">
        <v>8.69</v>
      </c>
    </row>
    <row r="255" spans="8:14">
      <c r="H255" s="51">
        <v>41201</v>
      </c>
      <c r="I255" s="71">
        <v>19.920000000000002</v>
      </c>
      <c r="J255" s="71">
        <v>9.1199999999999992</v>
      </c>
      <c r="K255" s="71">
        <v>18.850000000000001</v>
      </c>
      <c r="L255" s="71">
        <v>10.210000000000001</v>
      </c>
      <c r="M255" s="71">
        <v>12.8</v>
      </c>
      <c r="N255" s="71">
        <v>8.7899999999999991</v>
      </c>
    </row>
    <row r="256" spans="8:14">
      <c r="H256" s="51">
        <v>41208</v>
      </c>
      <c r="I256" s="71">
        <v>18.23</v>
      </c>
      <c r="J256" s="71">
        <v>9.06</v>
      </c>
      <c r="K256" s="71">
        <v>18.829999999999998</v>
      </c>
      <c r="L256" s="71">
        <v>10.17</v>
      </c>
      <c r="M256" s="71">
        <v>13.4</v>
      </c>
      <c r="N256" s="71">
        <v>8.2899999999999991</v>
      </c>
    </row>
    <row r="257" spans="8:14">
      <c r="H257" s="51">
        <v>41215</v>
      </c>
      <c r="I257" s="71">
        <v>19.059999999999999</v>
      </c>
      <c r="J257" s="71">
        <v>9.1199999999999992</v>
      </c>
      <c r="K257" s="71">
        <v>18.8</v>
      </c>
      <c r="L257" s="71">
        <v>10.130000000000001</v>
      </c>
      <c r="M257" s="71">
        <v>13</v>
      </c>
      <c r="N257" s="71">
        <v>8.85</v>
      </c>
    </row>
    <row r="258" spans="8:14">
      <c r="H258" s="51">
        <v>41222</v>
      </c>
      <c r="I258" s="71">
        <v>19.38</v>
      </c>
      <c r="J258" s="71">
        <v>9.18</v>
      </c>
      <c r="K258" s="71">
        <v>18.739999999999998</v>
      </c>
      <c r="L258" s="71">
        <v>10.1</v>
      </c>
      <c r="M258" s="71">
        <v>12.2</v>
      </c>
      <c r="N258" s="71">
        <v>9.39</v>
      </c>
    </row>
    <row r="259" spans="8:14">
      <c r="H259" s="51">
        <v>41229</v>
      </c>
      <c r="I259" s="71">
        <v>19.22</v>
      </c>
      <c r="J259" s="71">
        <v>9.8699999999999992</v>
      </c>
      <c r="K259" s="71">
        <v>18.71</v>
      </c>
      <c r="L259" s="71">
        <v>10.1</v>
      </c>
      <c r="M259" s="71">
        <v>12.1</v>
      </c>
      <c r="N259" s="71">
        <v>9.5500000000000007</v>
      </c>
    </row>
    <row r="260" spans="8:14">
      <c r="H260" s="51">
        <v>41236</v>
      </c>
      <c r="I260" s="71">
        <v>16.3</v>
      </c>
      <c r="J260" s="71">
        <v>9.7100000000000009</v>
      </c>
      <c r="K260" s="71">
        <v>18.68</v>
      </c>
      <c r="L260" s="71">
        <v>10.119999999999999</v>
      </c>
      <c r="M260" s="71">
        <v>12</v>
      </c>
      <c r="N260" s="71">
        <v>8.84</v>
      </c>
    </row>
    <row r="261" spans="8:14">
      <c r="H261" s="51">
        <v>41243</v>
      </c>
      <c r="I261" s="71">
        <v>18.36</v>
      </c>
      <c r="J261" s="71">
        <v>9.7799999999999994</v>
      </c>
      <c r="K261" s="71">
        <v>18.64</v>
      </c>
      <c r="L261" s="71">
        <v>10.15</v>
      </c>
      <c r="M261" s="71">
        <v>11.9</v>
      </c>
      <c r="N261" s="71">
        <v>9.39</v>
      </c>
    </row>
    <row r="262" spans="8:14">
      <c r="H262" s="51">
        <v>41250</v>
      </c>
      <c r="I262" s="71">
        <v>19.739999999999998</v>
      </c>
      <c r="J262" s="71">
        <v>9.8800000000000008</v>
      </c>
      <c r="K262" s="71">
        <v>18.63</v>
      </c>
      <c r="L262" s="71">
        <v>10.19</v>
      </c>
      <c r="M262" s="71">
        <v>12.5</v>
      </c>
      <c r="N262" s="71">
        <v>8.93</v>
      </c>
    </row>
    <row r="263" spans="8:14">
      <c r="H263" s="51">
        <v>41257</v>
      </c>
      <c r="I263" s="71">
        <v>20.55</v>
      </c>
      <c r="J263" s="71">
        <v>10.07</v>
      </c>
      <c r="K263" s="71">
        <v>18.649999999999999</v>
      </c>
      <c r="L263" s="71">
        <v>10.23</v>
      </c>
      <c r="M263" s="71">
        <v>12.7</v>
      </c>
      <c r="N263" s="71">
        <v>9.5399999999999991</v>
      </c>
    </row>
    <row r="264" spans="8:14">
      <c r="H264" s="51">
        <v>41264</v>
      </c>
      <c r="I264" s="71">
        <v>21.18</v>
      </c>
      <c r="J264" s="71">
        <v>10.02</v>
      </c>
      <c r="K264" s="71">
        <v>18.649999999999999</v>
      </c>
      <c r="L264" s="71">
        <v>10.29</v>
      </c>
      <c r="M264" s="71">
        <v>0</v>
      </c>
      <c r="N264" s="71">
        <v>0</v>
      </c>
    </row>
    <row r="265" spans="8:14">
      <c r="H265" s="51">
        <v>41271</v>
      </c>
      <c r="I265" s="71">
        <v>22.15</v>
      </c>
      <c r="J265" s="71">
        <v>9.92</v>
      </c>
      <c r="K265" s="71">
        <v>18.68</v>
      </c>
      <c r="L265" s="71">
        <v>10.33</v>
      </c>
      <c r="M265" s="71">
        <v>12.5</v>
      </c>
      <c r="N265" s="71">
        <v>9</v>
      </c>
    </row>
    <row r="266" spans="8:14">
      <c r="H266" s="51">
        <v>41278</v>
      </c>
      <c r="I266" s="71">
        <v>20.55</v>
      </c>
      <c r="J266" s="71">
        <v>9.85</v>
      </c>
      <c r="K266" s="71">
        <v>18.71</v>
      </c>
      <c r="L266" s="71">
        <v>10.35</v>
      </c>
      <c r="M266" s="71">
        <v>12.5</v>
      </c>
      <c r="N266" s="71">
        <v>8.75</v>
      </c>
    </row>
    <row r="267" spans="8:14">
      <c r="H267" s="51">
        <v>41285</v>
      </c>
      <c r="I267" s="71">
        <v>22.29</v>
      </c>
      <c r="J267" s="71">
        <v>9.84</v>
      </c>
      <c r="K267" s="71">
        <v>18.75</v>
      </c>
      <c r="L267" s="71">
        <v>10.39</v>
      </c>
      <c r="M267" s="71">
        <v>12.5</v>
      </c>
      <c r="N267" s="71">
        <v>9.2100000000000009</v>
      </c>
    </row>
    <row r="268" spans="8:14">
      <c r="H268" s="51">
        <v>41292</v>
      </c>
      <c r="I268" s="71">
        <v>19.850000000000001</v>
      </c>
      <c r="J268" s="71">
        <v>9.9</v>
      </c>
      <c r="K268" s="71">
        <v>18.79</v>
      </c>
      <c r="L268" s="71">
        <v>10.43</v>
      </c>
      <c r="M268" s="71">
        <v>12.3</v>
      </c>
      <c r="N268" s="71">
        <v>8.89</v>
      </c>
    </row>
    <row r="269" spans="8:14">
      <c r="H269" s="51">
        <v>41299</v>
      </c>
      <c r="I269" s="71">
        <v>20.149999999999999</v>
      </c>
      <c r="J269" s="71">
        <v>9.94</v>
      </c>
      <c r="K269" s="71">
        <v>18.82</v>
      </c>
      <c r="L269" s="71">
        <v>10.47</v>
      </c>
      <c r="M269" s="71">
        <v>12.3</v>
      </c>
      <c r="N269" s="71">
        <v>9.31</v>
      </c>
    </row>
    <row r="270" spans="8:14">
      <c r="H270" s="51">
        <v>41306</v>
      </c>
      <c r="I270" s="71">
        <v>19.510000000000002</v>
      </c>
      <c r="J270" s="71">
        <v>9.43</v>
      </c>
      <c r="K270" s="71">
        <v>18.850000000000001</v>
      </c>
      <c r="L270" s="71">
        <v>10.5</v>
      </c>
      <c r="M270" s="71">
        <v>12.4</v>
      </c>
      <c r="N270" s="71">
        <v>8.98</v>
      </c>
    </row>
    <row r="271" spans="8:14">
      <c r="H271" s="51">
        <v>41313</v>
      </c>
      <c r="I271" s="71">
        <v>18.61</v>
      </c>
      <c r="J271" s="71">
        <v>9.1999999999999993</v>
      </c>
      <c r="K271" s="71">
        <v>18.93</v>
      </c>
      <c r="L271" s="71">
        <v>10.53</v>
      </c>
      <c r="M271" s="71">
        <v>15</v>
      </c>
      <c r="N271" s="71">
        <v>8.76</v>
      </c>
    </row>
    <row r="272" spans="8:14">
      <c r="H272" s="51">
        <v>41320</v>
      </c>
      <c r="I272" s="71">
        <v>20.71</v>
      </c>
      <c r="J272" s="71">
        <v>9.3800000000000008</v>
      </c>
      <c r="K272" s="71">
        <v>18.989999999999998</v>
      </c>
      <c r="L272" s="71">
        <v>10.56</v>
      </c>
      <c r="M272" s="71">
        <v>0</v>
      </c>
      <c r="N272" s="71">
        <v>0</v>
      </c>
    </row>
    <row r="273" spans="8:14">
      <c r="H273" s="51">
        <v>41327</v>
      </c>
      <c r="I273" s="71">
        <v>19.21</v>
      </c>
      <c r="J273" s="71">
        <v>9.1999999999999993</v>
      </c>
      <c r="K273" s="71">
        <v>18.95</v>
      </c>
      <c r="L273" s="71">
        <v>10.5</v>
      </c>
      <c r="M273" s="71">
        <v>14</v>
      </c>
      <c r="N273" s="71">
        <v>7.84</v>
      </c>
    </row>
    <row r="274" spans="8:14">
      <c r="H274" s="51">
        <v>41334</v>
      </c>
      <c r="I274" s="71">
        <v>21.7</v>
      </c>
      <c r="J274" s="71">
        <v>9.1999999999999993</v>
      </c>
      <c r="K274" s="71">
        <v>18.96</v>
      </c>
      <c r="L274" s="71">
        <v>10.46</v>
      </c>
      <c r="M274" s="71">
        <v>0</v>
      </c>
      <c r="N274" s="71">
        <v>0</v>
      </c>
    </row>
    <row r="275" spans="8:14">
      <c r="H275" s="51">
        <v>41341</v>
      </c>
      <c r="I275" s="71">
        <v>21.18</v>
      </c>
      <c r="J275" s="71">
        <v>9.1999999999999993</v>
      </c>
      <c r="K275" s="71">
        <v>18.97</v>
      </c>
      <c r="L275" s="71">
        <v>10.4</v>
      </c>
      <c r="M275" s="71">
        <v>0</v>
      </c>
      <c r="N275" s="71">
        <v>0</v>
      </c>
    </row>
    <row r="276" spans="8:14">
      <c r="H276" s="51">
        <v>41348</v>
      </c>
      <c r="I276" s="71">
        <v>22.15</v>
      </c>
      <c r="J276" s="71">
        <v>9.1999999999999993</v>
      </c>
      <c r="K276" s="71">
        <v>18.97</v>
      </c>
      <c r="L276" s="71">
        <v>10.34</v>
      </c>
      <c r="M276" s="71">
        <v>12.5</v>
      </c>
      <c r="N276" s="71">
        <v>7.52</v>
      </c>
    </row>
    <row r="277" spans="8:14">
      <c r="H277" s="51">
        <v>41355</v>
      </c>
      <c r="I277" s="71">
        <v>21.7</v>
      </c>
      <c r="J277" s="71">
        <v>9.1999999999999993</v>
      </c>
      <c r="K277" s="71">
        <v>18.96</v>
      </c>
      <c r="L277" s="71">
        <v>10.3</v>
      </c>
      <c r="M277" s="71">
        <v>12.2</v>
      </c>
      <c r="N277" s="71">
        <v>7.84</v>
      </c>
    </row>
    <row r="278" spans="8:14">
      <c r="H278" s="51">
        <v>41362</v>
      </c>
      <c r="I278" s="71">
        <v>22.48</v>
      </c>
      <c r="J278" s="71">
        <v>9.1999999999999993</v>
      </c>
      <c r="K278" s="71">
        <v>18.95</v>
      </c>
      <c r="L278" s="71">
        <v>10.26</v>
      </c>
      <c r="M278" s="71">
        <v>12.2</v>
      </c>
      <c r="N278" s="71">
        <v>7.84</v>
      </c>
    </row>
    <row r="279" spans="8:14">
      <c r="H279" s="51">
        <v>41369</v>
      </c>
      <c r="I279" s="71">
        <v>21.54</v>
      </c>
      <c r="J279" s="71">
        <v>9.1999999999999993</v>
      </c>
      <c r="K279" s="71">
        <v>18.87</v>
      </c>
      <c r="L279" s="71">
        <v>10.15</v>
      </c>
      <c r="M279" s="71">
        <v>0</v>
      </c>
      <c r="N279" s="71">
        <v>0</v>
      </c>
    </row>
    <row r="280" spans="8:14">
      <c r="H280" s="51">
        <v>41376</v>
      </c>
      <c r="I280" s="71">
        <v>20.329999999999998</v>
      </c>
      <c r="J280" s="71">
        <v>9</v>
      </c>
      <c r="K280" s="71">
        <v>18.68</v>
      </c>
      <c r="L280" s="71">
        <v>10.06</v>
      </c>
      <c r="M280" s="71">
        <v>10.6</v>
      </c>
      <c r="N280" s="71">
        <v>7.63</v>
      </c>
    </row>
    <row r="281" spans="8:14">
      <c r="H281" s="51">
        <v>41383</v>
      </c>
      <c r="I281" s="71">
        <v>17.82</v>
      </c>
      <c r="J281" s="71">
        <v>8.5</v>
      </c>
      <c r="K281" s="71">
        <v>18.5</v>
      </c>
      <c r="L281" s="71">
        <v>9.99</v>
      </c>
      <c r="M281" s="71">
        <v>10</v>
      </c>
      <c r="N281" s="71">
        <v>7.16</v>
      </c>
    </row>
    <row r="282" spans="8:14">
      <c r="H282" s="51">
        <v>41390</v>
      </c>
      <c r="I282" s="71">
        <v>18.670000000000002</v>
      </c>
      <c r="J282" s="71">
        <v>8.5</v>
      </c>
      <c r="K282" s="71">
        <v>18.420000000000002</v>
      </c>
      <c r="L282" s="71">
        <v>9.91</v>
      </c>
      <c r="M282" s="71">
        <v>10</v>
      </c>
      <c r="N282" s="71">
        <v>7.88</v>
      </c>
    </row>
    <row r="283" spans="8:14">
      <c r="H283" s="51">
        <v>41397</v>
      </c>
      <c r="I283" s="71">
        <v>19.09</v>
      </c>
      <c r="J283" s="71">
        <v>8.5</v>
      </c>
      <c r="K283" s="71">
        <v>18.34</v>
      </c>
      <c r="L283" s="71">
        <v>9.8699999999999992</v>
      </c>
      <c r="M283" s="71">
        <v>9.8000000000000007</v>
      </c>
      <c r="N283" s="71">
        <v>7.84</v>
      </c>
    </row>
    <row r="284" spans="8:14">
      <c r="H284" s="51">
        <v>41404</v>
      </c>
      <c r="I284" s="71">
        <v>19</v>
      </c>
      <c r="J284" s="71">
        <v>8.5</v>
      </c>
      <c r="K284" s="71">
        <v>18.350000000000001</v>
      </c>
      <c r="L284" s="71">
        <v>9.85</v>
      </c>
      <c r="M284" s="71">
        <v>9.4</v>
      </c>
      <c r="N284" s="71">
        <v>5.52</v>
      </c>
    </row>
    <row r="285" spans="8:14">
      <c r="H285" s="51">
        <v>41411</v>
      </c>
      <c r="I285" s="71">
        <v>15.16</v>
      </c>
      <c r="J285" s="71">
        <v>8.5</v>
      </c>
      <c r="K285" s="71">
        <v>18.36</v>
      </c>
      <c r="L285" s="71">
        <v>9.85</v>
      </c>
      <c r="M285" s="71">
        <v>9.5</v>
      </c>
      <c r="N285" s="71">
        <v>7.61</v>
      </c>
    </row>
    <row r="286" spans="8:14">
      <c r="H286" s="51">
        <v>41418</v>
      </c>
      <c r="I286" s="71">
        <v>19</v>
      </c>
      <c r="J286" s="71">
        <v>8.5</v>
      </c>
      <c r="K286" s="71">
        <v>18.350000000000001</v>
      </c>
      <c r="L286" s="71">
        <v>9.86</v>
      </c>
      <c r="M286" s="71">
        <v>9.6</v>
      </c>
      <c r="N286" s="71">
        <v>7.84</v>
      </c>
    </row>
    <row r="287" spans="8:14">
      <c r="H287" s="51">
        <v>41425</v>
      </c>
      <c r="I287" s="71">
        <v>20.309999999999999</v>
      </c>
      <c r="J287" s="71">
        <v>8.5</v>
      </c>
      <c r="K287" s="71">
        <v>18.350000000000001</v>
      </c>
      <c r="L287" s="71">
        <v>9.8699999999999992</v>
      </c>
      <c r="M287" s="71">
        <v>9.6</v>
      </c>
      <c r="N287" s="71">
        <v>7.84</v>
      </c>
    </row>
    <row r="288" spans="8:14">
      <c r="H288" s="51">
        <v>41432</v>
      </c>
      <c r="I288" s="71">
        <v>18.670000000000002</v>
      </c>
      <c r="J288" s="71">
        <v>8.5</v>
      </c>
      <c r="K288" s="71">
        <v>18.34</v>
      </c>
      <c r="L288" s="71">
        <v>9.86</v>
      </c>
      <c r="M288" s="71">
        <v>11</v>
      </c>
      <c r="N288" s="71">
        <v>7.75</v>
      </c>
    </row>
    <row r="289" spans="8:14">
      <c r="H289" s="51">
        <v>41439</v>
      </c>
      <c r="I289" s="71">
        <v>20</v>
      </c>
      <c r="J289" s="71">
        <v>8.5</v>
      </c>
      <c r="K289" s="71">
        <v>18.36</v>
      </c>
      <c r="L289" s="71">
        <v>9.8699999999999992</v>
      </c>
      <c r="M289" s="71">
        <v>11</v>
      </c>
      <c r="N289" s="71">
        <v>7.75</v>
      </c>
    </row>
    <row r="290" spans="8:14">
      <c r="H290" s="51">
        <v>41446</v>
      </c>
      <c r="I290" s="71">
        <v>20</v>
      </c>
      <c r="J290" s="71">
        <v>8.5</v>
      </c>
      <c r="K290" s="71">
        <v>18.39</v>
      </c>
      <c r="L290" s="71">
        <v>9.84</v>
      </c>
      <c r="M290" s="71">
        <v>12</v>
      </c>
      <c r="N290" s="71">
        <v>7.75</v>
      </c>
    </row>
    <row r="291" spans="8:14">
      <c r="H291" s="51">
        <v>41453</v>
      </c>
      <c r="I291" s="71">
        <v>20.62</v>
      </c>
      <c r="J291" s="71">
        <v>8.5</v>
      </c>
      <c r="K291" s="71">
        <v>18.39</v>
      </c>
      <c r="L291" s="71">
        <v>9.83</v>
      </c>
      <c r="M291" s="71">
        <v>11.6</v>
      </c>
      <c r="N291" s="71">
        <v>6.84</v>
      </c>
    </row>
    <row r="292" spans="8:14">
      <c r="H292" s="51">
        <v>41460</v>
      </c>
      <c r="I292" s="71">
        <v>19.27</v>
      </c>
      <c r="J292" s="71">
        <v>8.5</v>
      </c>
      <c r="K292" s="71">
        <v>18.399999999999999</v>
      </c>
      <c r="L292" s="71">
        <v>9.8000000000000007</v>
      </c>
      <c r="M292" s="71">
        <v>11.4</v>
      </c>
      <c r="N292" s="71">
        <v>6.71</v>
      </c>
    </row>
    <row r="293" spans="8:14">
      <c r="H293" s="51">
        <v>41467</v>
      </c>
      <c r="I293" s="71">
        <v>19.38</v>
      </c>
      <c r="J293" s="71">
        <v>8.5</v>
      </c>
      <c r="K293" s="71">
        <v>18.420000000000002</v>
      </c>
      <c r="L293" s="71">
        <v>9.77</v>
      </c>
      <c r="M293" s="71">
        <v>10.9</v>
      </c>
      <c r="N293" s="71">
        <v>6.4</v>
      </c>
    </row>
    <row r="294" spans="8:14">
      <c r="H294" s="51">
        <v>41474</v>
      </c>
      <c r="I294" s="71">
        <v>18.670000000000002</v>
      </c>
      <c r="J294" s="71">
        <v>8.5</v>
      </c>
      <c r="K294" s="71">
        <v>18.48</v>
      </c>
      <c r="L294" s="71">
        <v>9.74</v>
      </c>
      <c r="M294" s="71">
        <v>11</v>
      </c>
      <c r="N294" s="71">
        <v>7.62</v>
      </c>
    </row>
    <row r="295" spans="8:14">
      <c r="H295" s="51">
        <v>41481</v>
      </c>
      <c r="I295" s="71">
        <v>19.38</v>
      </c>
      <c r="J295" s="71">
        <v>9.14</v>
      </c>
      <c r="K295" s="71">
        <v>18.489999999999998</v>
      </c>
      <c r="L295" s="71">
        <v>9.7799999999999994</v>
      </c>
      <c r="M295" s="71">
        <v>10.4</v>
      </c>
      <c r="N295" s="71">
        <v>7.62</v>
      </c>
    </row>
    <row r="296" spans="8:14">
      <c r="H296" s="51">
        <v>41488</v>
      </c>
      <c r="I296" s="71">
        <v>17.82</v>
      </c>
      <c r="J296" s="71">
        <v>10</v>
      </c>
      <c r="K296" s="71">
        <v>18.54</v>
      </c>
      <c r="L296" s="71">
        <v>9.83</v>
      </c>
      <c r="M296" s="71">
        <v>10.199999999999999</v>
      </c>
      <c r="N296" s="71">
        <v>7.84</v>
      </c>
    </row>
    <row r="297" spans="8:14">
      <c r="H297" s="51">
        <v>41495</v>
      </c>
      <c r="I297" s="71">
        <v>17.82</v>
      </c>
      <c r="J297" s="71">
        <v>10</v>
      </c>
      <c r="K297" s="71">
        <v>18.55</v>
      </c>
      <c r="L297" s="71">
        <v>9.89</v>
      </c>
      <c r="M297" s="71">
        <v>10.6</v>
      </c>
      <c r="N297" s="71">
        <v>7.98</v>
      </c>
    </row>
    <row r="298" spans="8:14">
      <c r="H298" s="51">
        <v>41502</v>
      </c>
      <c r="I298" s="71">
        <v>16.8</v>
      </c>
      <c r="J298" s="71">
        <v>9.86</v>
      </c>
      <c r="K298" s="71">
        <v>18.559999999999999</v>
      </c>
      <c r="L298" s="71">
        <v>9.92</v>
      </c>
      <c r="M298" s="71">
        <v>10.6</v>
      </c>
      <c r="N298" s="71">
        <v>8.08</v>
      </c>
    </row>
    <row r="299" spans="8:14">
      <c r="H299" s="51">
        <v>41509</v>
      </c>
      <c r="I299" s="71">
        <v>17.82</v>
      </c>
      <c r="J299" s="71">
        <v>9.5</v>
      </c>
      <c r="K299" s="71">
        <v>18.57</v>
      </c>
      <c r="L299" s="71">
        <v>9.98</v>
      </c>
      <c r="M299" s="71">
        <v>10.6</v>
      </c>
      <c r="N299" s="71">
        <v>8.2200000000000006</v>
      </c>
    </row>
    <row r="300" spans="8:14">
      <c r="H300" s="51">
        <v>41516</v>
      </c>
      <c r="I300" s="71">
        <v>18.670000000000002</v>
      </c>
      <c r="J300" s="71">
        <v>9.5</v>
      </c>
      <c r="K300" s="71">
        <v>18.600000000000001</v>
      </c>
      <c r="L300" s="71">
        <v>10.08</v>
      </c>
      <c r="M300" s="71">
        <v>11</v>
      </c>
      <c r="N300" s="71">
        <v>9.44</v>
      </c>
    </row>
    <row r="301" spans="8:14">
      <c r="H301" s="51">
        <v>41523</v>
      </c>
      <c r="I301" s="71">
        <v>20</v>
      </c>
      <c r="J301" s="71">
        <v>10.220000000000001</v>
      </c>
      <c r="K301" s="71">
        <v>18.62</v>
      </c>
      <c r="L301" s="71">
        <v>10.220000000000001</v>
      </c>
      <c r="M301" s="71">
        <v>12.8</v>
      </c>
      <c r="N301" s="71">
        <v>9.66</v>
      </c>
    </row>
    <row r="302" spans="8:14">
      <c r="H302" s="51">
        <v>41530</v>
      </c>
      <c r="I302" s="71">
        <v>17.82</v>
      </c>
      <c r="J302" s="71">
        <v>10.58</v>
      </c>
      <c r="K302" s="71">
        <v>18.66</v>
      </c>
      <c r="L302" s="71">
        <v>10.35</v>
      </c>
      <c r="M302" s="71">
        <v>12.8</v>
      </c>
      <c r="N302" s="71">
        <v>9.34</v>
      </c>
    </row>
    <row r="303" spans="8:14">
      <c r="H303" s="51">
        <v>41537</v>
      </c>
      <c r="I303" s="71">
        <v>19.11</v>
      </c>
      <c r="J303" s="71">
        <v>9.6300000000000008</v>
      </c>
      <c r="K303" s="71">
        <v>18.71</v>
      </c>
      <c r="L303" s="71">
        <v>10.42</v>
      </c>
      <c r="M303" s="71">
        <v>0</v>
      </c>
      <c r="N303" s="71">
        <v>0</v>
      </c>
    </row>
    <row r="304" spans="8:14">
      <c r="H304" s="51">
        <v>41544</v>
      </c>
      <c r="I304" s="71">
        <v>19</v>
      </c>
      <c r="J304" s="71">
        <v>9.5</v>
      </c>
      <c r="K304" s="71">
        <v>18.75</v>
      </c>
      <c r="L304" s="71">
        <v>10.4</v>
      </c>
      <c r="M304" s="71">
        <v>12.4</v>
      </c>
      <c r="N304" s="71">
        <v>8.3000000000000007</v>
      </c>
    </row>
    <row r="305" spans="8:14">
      <c r="H305" s="51">
        <v>41551</v>
      </c>
      <c r="I305" s="71">
        <v>18.55</v>
      </c>
      <c r="J305" s="71">
        <v>9.5</v>
      </c>
      <c r="K305" s="71">
        <v>18.78</v>
      </c>
      <c r="L305" s="71">
        <v>10.4</v>
      </c>
      <c r="M305" s="71">
        <v>0</v>
      </c>
      <c r="N305" s="71">
        <v>0</v>
      </c>
    </row>
    <row r="306" spans="8:14">
      <c r="H306" s="51">
        <v>41558</v>
      </c>
      <c r="I306" s="71">
        <v>21</v>
      </c>
      <c r="J306" s="71">
        <v>9.5</v>
      </c>
      <c r="K306" s="71">
        <v>18.8</v>
      </c>
      <c r="L306" s="71">
        <v>10.34</v>
      </c>
      <c r="M306" s="71">
        <v>13</v>
      </c>
      <c r="N306" s="71">
        <v>7.76</v>
      </c>
    </row>
    <row r="307" spans="8:14">
      <c r="H307" s="51">
        <v>41565</v>
      </c>
      <c r="I307" s="71">
        <v>21</v>
      </c>
      <c r="J307" s="71">
        <v>9.5</v>
      </c>
      <c r="K307" s="71">
        <v>18.79</v>
      </c>
      <c r="L307" s="71">
        <v>10.29</v>
      </c>
      <c r="M307" s="71">
        <v>12.8</v>
      </c>
      <c r="N307" s="71">
        <v>7.98</v>
      </c>
    </row>
    <row r="308" spans="8:14">
      <c r="H308" s="51">
        <v>41572</v>
      </c>
      <c r="I308" s="71">
        <v>23.08</v>
      </c>
      <c r="J308" s="71">
        <v>9.51</v>
      </c>
      <c r="K308" s="71">
        <v>18.79</v>
      </c>
      <c r="L308" s="71">
        <v>10.24</v>
      </c>
      <c r="M308" s="71">
        <v>12.6</v>
      </c>
      <c r="N308" s="71">
        <v>7.84</v>
      </c>
    </row>
    <row r="309" spans="8:14">
      <c r="H309" s="51">
        <v>41579</v>
      </c>
      <c r="I309" s="71">
        <v>22</v>
      </c>
      <c r="J309" s="71">
        <v>9.6</v>
      </c>
      <c r="K309" s="71">
        <v>18.79</v>
      </c>
      <c r="L309" s="71">
        <v>10.199999999999999</v>
      </c>
      <c r="M309" s="71">
        <v>12.6</v>
      </c>
      <c r="N309" s="71">
        <v>8.08</v>
      </c>
    </row>
    <row r="310" spans="8:14">
      <c r="H310" s="51">
        <v>41586</v>
      </c>
      <c r="I310" s="71">
        <v>23.08</v>
      </c>
      <c r="J310" s="71">
        <v>9.4</v>
      </c>
      <c r="K310" s="71">
        <v>18.760000000000002</v>
      </c>
      <c r="L310" s="71">
        <v>10.16</v>
      </c>
      <c r="M310" s="71">
        <v>12</v>
      </c>
      <c r="N310" s="71">
        <v>8</v>
      </c>
    </row>
    <row r="311" spans="8:14">
      <c r="H311" s="51">
        <v>41593</v>
      </c>
      <c r="I311" s="71">
        <v>24</v>
      </c>
      <c r="J311" s="71">
        <v>9.57</v>
      </c>
      <c r="K311" s="71">
        <v>18.77</v>
      </c>
      <c r="L311" s="71">
        <v>10.16</v>
      </c>
      <c r="M311" s="71">
        <v>11.8</v>
      </c>
      <c r="N311" s="71">
        <v>7.94</v>
      </c>
    </row>
    <row r="312" spans="8:14">
      <c r="H312" s="51">
        <v>41600</v>
      </c>
      <c r="I312" s="71">
        <v>22</v>
      </c>
      <c r="J312" s="71">
        <v>9.6</v>
      </c>
      <c r="K312" s="71">
        <v>18.79</v>
      </c>
      <c r="L312" s="71">
        <v>10.14</v>
      </c>
      <c r="M312" s="71">
        <v>11.7</v>
      </c>
      <c r="N312" s="71">
        <v>7.9</v>
      </c>
    </row>
    <row r="313" spans="8:14">
      <c r="H313" s="51">
        <v>41607</v>
      </c>
      <c r="I313" s="71">
        <v>23.08</v>
      </c>
      <c r="J313" s="71">
        <v>9.49</v>
      </c>
      <c r="K313" s="71">
        <v>18.809999999999999</v>
      </c>
      <c r="L313" s="71">
        <v>10.11</v>
      </c>
      <c r="M313" s="71">
        <v>11.6</v>
      </c>
      <c r="N313" s="71">
        <v>7.84</v>
      </c>
    </row>
    <row r="314" spans="8:14">
      <c r="H314" s="51">
        <v>41614</v>
      </c>
      <c r="I314" s="71">
        <v>23.08</v>
      </c>
      <c r="J314" s="71">
        <v>9.4</v>
      </c>
      <c r="K314" s="71">
        <v>18.809999999999999</v>
      </c>
      <c r="L314" s="71">
        <v>10.09</v>
      </c>
      <c r="M314" s="71">
        <v>11.6</v>
      </c>
      <c r="N314" s="71">
        <v>7.8</v>
      </c>
    </row>
    <row r="315" spans="8:14">
      <c r="H315" s="51">
        <v>41621</v>
      </c>
      <c r="I315" s="71">
        <v>22</v>
      </c>
      <c r="J315" s="71">
        <v>9.4</v>
      </c>
      <c r="K315" s="71">
        <v>18.829999999999998</v>
      </c>
      <c r="L315" s="71">
        <v>10.07</v>
      </c>
      <c r="M315" s="71">
        <v>11.6</v>
      </c>
      <c r="N315" s="71">
        <v>8.3000000000000007</v>
      </c>
    </row>
    <row r="316" spans="8:14">
      <c r="H316" s="51">
        <v>41628</v>
      </c>
      <c r="I316" s="71">
        <v>22</v>
      </c>
      <c r="J316" s="71">
        <v>9.4</v>
      </c>
      <c r="K316" s="71">
        <v>18.84</v>
      </c>
      <c r="L316" s="71">
        <v>10.06</v>
      </c>
      <c r="M316" s="71">
        <v>11</v>
      </c>
      <c r="N316" s="71">
        <v>8.3000000000000007</v>
      </c>
    </row>
    <row r="317" spans="8:14">
      <c r="H317" s="51">
        <v>41635</v>
      </c>
      <c r="I317" s="71">
        <v>24</v>
      </c>
      <c r="J317" s="71">
        <v>8.8000000000000007</v>
      </c>
      <c r="K317" s="71">
        <v>18.850000000000001</v>
      </c>
      <c r="L317" s="71">
        <v>10.07</v>
      </c>
      <c r="M317" s="71">
        <v>12</v>
      </c>
      <c r="N317" s="71">
        <v>7.84</v>
      </c>
    </row>
    <row r="318" spans="8:14">
      <c r="H318" s="51">
        <v>41642</v>
      </c>
      <c r="I318" s="71">
        <v>23.08</v>
      </c>
      <c r="J318" s="71">
        <v>9.4600000000000009</v>
      </c>
      <c r="K318" s="71">
        <v>18.829999999999998</v>
      </c>
      <c r="L318" s="71">
        <v>10.1</v>
      </c>
      <c r="M318" s="71">
        <v>11.5</v>
      </c>
      <c r="N318" s="71">
        <v>8.48</v>
      </c>
    </row>
    <row r="319" spans="8:14">
      <c r="H319" s="51">
        <v>41649</v>
      </c>
      <c r="I319" s="71">
        <v>24.14</v>
      </c>
      <c r="J319" s="71">
        <v>9.11</v>
      </c>
      <c r="K319" s="71">
        <v>18.829999999999998</v>
      </c>
      <c r="L319" s="71">
        <v>10.14</v>
      </c>
      <c r="M319" s="71">
        <v>11.4</v>
      </c>
      <c r="N319" s="71">
        <v>8.2899999999999991</v>
      </c>
    </row>
    <row r="320" spans="8:14">
      <c r="H320" s="51">
        <v>41656</v>
      </c>
      <c r="I320" s="71">
        <v>24</v>
      </c>
      <c r="J320" s="71">
        <v>9.09</v>
      </c>
      <c r="K320" s="71">
        <v>18.850000000000001</v>
      </c>
      <c r="L320" s="71">
        <v>10.15</v>
      </c>
      <c r="M320" s="71">
        <v>11.2</v>
      </c>
      <c r="N320" s="71">
        <v>7.98</v>
      </c>
    </row>
    <row r="321" spans="8:14">
      <c r="H321" s="51">
        <v>41663</v>
      </c>
      <c r="I321" s="71">
        <v>24.64</v>
      </c>
      <c r="J321" s="71">
        <v>8.8000000000000007</v>
      </c>
      <c r="K321" s="71">
        <v>18.87</v>
      </c>
      <c r="L321" s="71">
        <v>10.14</v>
      </c>
      <c r="M321" s="71">
        <v>12.4</v>
      </c>
      <c r="N321" s="71">
        <v>7.76</v>
      </c>
    </row>
    <row r="322" spans="8:14">
      <c r="H322" s="51">
        <v>41670</v>
      </c>
      <c r="I322" s="71">
        <v>25.5</v>
      </c>
      <c r="J322" s="71">
        <v>8.83</v>
      </c>
      <c r="K322" s="71">
        <v>0</v>
      </c>
      <c r="L322" s="71">
        <v>0</v>
      </c>
      <c r="M322" s="71">
        <v>0</v>
      </c>
      <c r="N322" s="71">
        <v>0</v>
      </c>
    </row>
    <row r="323" spans="8:14">
      <c r="H323" s="51">
        <v>41677</v>
      </c>
      <c r="I323" s="71">
        <v>24.69</v>
      </c>
      <c r="J323" s="71">
        <v>9.14</v>
      </c>
      <c r="K323" s="71">
        <v>18.97</v>
      </c>
      <c r="L323" s="71">
        <v>10.15</v>
      </c>
      <c r="M323" s="71">
        <v>13.1</v>
      </c>
      <c r="N323" s="71">
        <v>7.16</v>
      </c>
    </row>
    <row r="324" spans="8:14">
      <c r="H324" s="51">
        <v>41684</v>
      </c>
      <c r="I324" s="71">
        <v>23.75</v>
      </c>
      <c r="J324" s="71">
        <v>9.1999999999999993</v>
      </c>
      <c r="K324" s="71">
        <v>18.98</v>
      </c>
      <c r="L324" s="71">
        <v>10.119999999999999</v>
      </c>
      <c r="M324" s="71">
        <v>11.3</v>
      </c>
      <c r="N324" s="71">
        <v>6.97</v>
      </c>
    </row>
    <row r="325" spans="8:14">
      <c r="H325" s="51">
        <v>41691</v>
      </c>
      <c r="I325" s="71">
        <v>25.5</v>
      </c>
      <c r="J325" s="71">
        <v>8.51</v>
      </c>
      <c r="K325" s="71">
        <v>18.98</v>
      </c>
      <c r="L325" s="71">
        <v>10.06</v>
      </c>
      <c r="M325" s="71">
        <v>11</v>
      </c>
      <c r="N325" s="71">
        <v>6.94</v>
      </c>
    </row>
    <row r="326" spans="8:14">
      <c r="H326" s="51">
        <v>41698</v>
      </c>
      <c r="I326" s="71">
        <v>25.5</v>
      </c>
      <c r="J326" s="71">
        <v>7.34</v>
      </c>
      <c r="K326" s="71">
        <v>19</v>
      </c>
      <c r="L326" s="71">
        <v>10</v>
      </c>
      <c r="M326" s="71">
        <v>11.6</v>
      </c>
      <c r="N326" s="71">
        <v>7.16</v>
      </c>
    </row>
    <row r="327" spans="8:14">
      <c r="H327" s="51">
        <v>41705</v>
      </c>
      <c r="I327" s="71">
        <v>25.5</v>
      </c>
      <c r="J327" s="71">
        <v>7.85</v>
      </c>
      <c r="K327" s="71">
        <v>18.98</v>
      </c>
      <c r="L327" s="71">
        <v>9.9700000000000006</v>
      </c>
      <c r="M327" s="71">
        <v>11.6</v>
      </c>
      <c r="N327" s="71">
        <v>7.62</v>
      </c>
    </row>
    <row r="328" spans="8:14">
      <c r="H328" s="51">
        <v>41712</v>
      </c>
      <c r="I328" s="71">
        <v>24.69</v>
      </c>
      <c r="J328" s="71">
        <v>8.1999999999999993</v>
      </c>
      <c r="K328" s="71">
        <v>18.989999999999998</v>
      </c>
      <c r="L328" s="71">
        <v>9.9600000000000009</v>
      </c>
      <c r="M328" s="71">
        <v>11.6</v>
      </c>
      <c r="N328" s="71">
        <v>8.2200000000000006</v>
      </c>
    </row>
    <row r="329" spans="8:14">
      <c r="H329" s="51">
        <v>41719</v>
      </c>
      <c r="I329" s="71">
        <v>26.45</v>
      </c>
      <c r="J329" s="71">
        <v>8.08</v>
      </c>
      <c r="K329" s="71">
        <v>19.010000000000002</v>
      </c>
      <c r="L329" s="71">
        <v>9.9700000000000006</v>
      </c>
      <c r="M329" s="71">
        <v>12</v>
      </c>
      <c r="N329" s="71">
        <v>8.08</v>
      </c>
    </row>
    <row r="330" spans="8:14">
      <c r="H330" s="51">
        <v>41726</v>
      </c>
      <c r="I330" s="71">
        <v>27.25</v>
      </c>
      <c r="J330" s="71">
        <v>8.19</v>
      </c>
      <c r="K330" s="71">
        <v>19</v>
      </c>
      <c r="L330" s="71">
        <v>9.98</v>
      </c>
      <c r="M330" s="71">
        <v>12</v>
      </c>
      <c r="N330" s="71">
        <v>8.2200000000000006</v>
      </c>
    </row>
    <row r="331" spans="8:14">
      <c r="H331" s="51">
        <v>41733</v>
      </c>
      <c r="I331" s="75">
        <v>25.5</v>
      </c>
      <c r="J331" s="75">
        <v>8.26</v>
      </c>
      <c r="K331" s="75">
        <v>19.010000000000002</v>
      </c>
      <c r="L331" s="75">
        <v>10</v>
      </c>
      <c r="M331" s="71">
        <v>13</v>
      </c>
      <c r="N331" s="71">
        <v>8.3000000000000007</v>
      </c>
    </row>
    <row r="332" spans="8:14">
      <c r="H332" s="51">
        <v>41740</v>
      </c>
      <c r="I332" s="75">
        <v>21.21</v>
      </c>
      <c r="J332" s="75">
        <v>8.14</v>
      </c>
      <c r="K332" s="75">
        <v>18.989999999999998</v>
      </c>
      <c r="L332" s="75">
        <v>10</v>
      </c>
      <c r="M332" s="71">
        <v>14.4</v>
      </c>
      <c r="N332" s="71">
        <v>9.16</v>
      </c>
    </row>
    <row r="333" spans="8:14">
      <c r="H333" s="51">
        <v>41747</v>
      </c>
      <c r="I333" s="75">
        <v>20.5</v>
      </c>
      <c r="J333" s="75">
        <v>8.2799999999999994</v>
      </c>
      <c r="K333" s="75">
        <v>18.98</v>
      </c>
      <c r="L333" s="75">
        <v>10.039999999999999</v>
      </c>
      <c r="M333" s="75">
        <v>13.4</v>
      </c>
      <c r="N333" s="71">
        <v>8.98</v>
      </c>
    </row>
    <row r="334" spans="8:14">
      <c r="H334" s="51">
        <v>41754</v>
      </c>
      <c r="I334" s="75">
        <v>20.079999999999998</v>
      </c>
      <c r="J334" s="75">
        <v>8.7799999999999994</v>
      </c>
      <c r="K334" s="75">
        <v>18.98</v>
      </c>
      <c r="L334" s="75">
        <v>10.11</v>
      </c>
      <c r="M334" s="75">
        <v>13.4</v>
      </c>
      <c r="N334" s="71">
        <v>9.34</v>
      </c>
    </row>
    <row r="335" spans="8:14">
      <c r="H335" s="51">
        <v>41761</v>
      </c>
      <c r="I335" s="75">
        <v>19</v>
      </c>
      <c r="J335" s="75">
        <v>9.2799999999999994</v>
      </c>
      <c r="K335" s="75">
        <v>19</v>
      </c>
      <c r="L335" s="75">
        <v>10.17</v>
      </c>
      <c r="M335" s="75">
        <v>0</v>
      </c>
      <c r="N335" s="71">
        <v>0</v>
      </c>
    </row>
    <row r="336" spans="8:14">
      <c r="H336" s="51">
        <v>41768</v>
      </c>
      <c r="I336" s="75">
        <v>20.5</v>
      </c>
      <c r="J336" s="75">
        <v>10.29</v>
      </c>
      <c r="K336" s="75">
        <v>19.03</v>
      </c>
      <c r="L336" s="75">
        <v>10.28</v>
      </c>
      <c r="M336" s="75">
        <v>13.8</v>
      </c>
      <c r="N336" s="71">
        <v>10.11</v>
      </c>
    </row>
    <row r="337" spans="8:14">
      <c r="H337" s="51">
        <v>41775</v>
      </c>
      <c r="I337" s="75">
        <v>20.5</v>
      </c>
      <c r="J337" s="75">
        <v>10.74</v>
      </c>
      <c r="K337" s="75">
        <v>19.04</v>
      </c>
      <c r="L337" s="75">
        <v>10.36</v>
      </c>
      <c r="M337" s="75">
        <v>13.6</v>
      </c>
      <c r="N337" s="71">
        <v>10.71</v>
      </c>
    </row>
    <row r="338" spans="8:14">
      <c r="H338" s="51">
        <v>41782</v>
      </c>
      <c r="I338" s="75">
        <v>20.5</v>
      </c>
      <c r="J338" s="75">
        <v>10.11</v>
      </c>
      <c r="K338" s="75">
        <v>19.100000000000001</v>
      </c>
      <c r="L338" s="75">
        <v>10.47</v>
      </c>
      <c r="M338" s="75">
        <v>14</v>
      </c>
      <c r="N338" s="71">
        <v>10</v>
      </c>
    </row>
    <row r="339" spans="8:14">
      <c r="H339" s="51">
        <v>41789</v>
      </c>
      <c r="I339" s="75">
        <v>20.5</v>
      </c>
      <c r="J339" s="75">
        <v>9.5</v>
      </c>
      <c r="K339" s="75">
        <v>19.13</v>
      </c>
      <c r="L339" s="75">
        <v>10.51</v>
      </c>
      <c r="M339" s="75">
        <v>13.5</v>
      </c>
      <c r="N339" s="71">
        <v>9.34</v>
      </c>
    </row>
    <row r="340" spans="8:14">
      <c r="H340" s="51">
        <v>41796</v>
      </c>
      <c r="I340" s="75">
        <v>20.5</v>
      </c>
      <c r="J340" s="75">
        <v>9.33</v>
      </c>
      <c r="K340" s="75">
        <v>19.14</v>
      </c>
      <c r="L340" s="75">
        <v>10.5</v>
      </c>
      <c r="M340" s="75">
        <v>13.5</v>
      </c>
      <c r="N340" s="71">
        <v>8.75</v>
      </c>
    </row>
    <row r="341" spans="8:14">
      <c r="H341" s="51">
        <v>41803</v>
      </c>
      <c r="I341" s="75">
        <v>20.5</v>
      </c>
      <c r="J341" s="75">
        <v>9.1</v>
      </c>
      <c r="K341" s="75">
        <v>19.14</v>
      </c>
      <c r="L341" s="75">
        <v>10.49</v>
      </c>
      <c r="M341" s="75">
        <v>13.4</v>
      </c>
      <c r="N341" s="71">
        <v>9.11</v>
      </c>
    </row>
    <row r="342" spans="8:14">
      <c r="H342" s="51">
        <v>41810</v>
      </c>
      <c r="I342" s="75">
        <v>19.21</v>
      </c>
      <c r="J342" s="75">
        <v>9.1</v>
      </c>
      <c r="K342" s="75">
        <v>19.14</v>
      </c>
      <c r="L342" s="75">
        <v>10.47</v>
      </c>
      <c r="M342" s="75">
        <v>13.4</v>
      </c>
      <c r="N342" s="71">
        <v>8.98</v>
      </c>
    </row>
    <row r="343" spans="8:14">
      <c r="H343" s="51">
        <v>41817</v>
      </c>
      <c r="I343" s="75">
        <v>17.5</v>
      </c>
      <c r="J343" s="75">
        <v>9.1</v>
      </c>
      <c r="K343" s="75">
        <v>19.13</v>
      </c>
      <c r="L343" s="75">
        <v>10.46</v>
      </c>
      <c r="M343" s="75">
        <v>13.3</v>
      </c>
      <c r="N343" s="71">
        <v>9.2899999999999991</v>
      </c>
    </row>
    <row r="344" spans="8:14">
      <c r="H344" s="51">
        <v>41824</v>
      </c>
      <c r="I344" s="75">
        <v>17.5</v>
      </c>
      <c r="J344" s="75">
        <v>9.58</v>
      </c>
      <c r="K344" s="75">
        <v>19.13</v>
      </c>
      <c r="L344" s="75">
        <v>10.44</v>
      </c>
      <c r="M344" s="75">
        <v>13.3</v>
      </c>
      <c r="N344" s="71">
        <v>9.66</v>
      </c>
    </row>
    <row r="345" spans="8:14">
      <c r="H345" s="51">
        <v>41831</v>
      </c>
      <c r="I345" s="75">
        <v>17.5</v>
      </c>
      <c r="J345" s="75">
        <v>10.18</v>
      </c>
      <c r="K345" s="75">
        <v>19.12</v>
      </c>
      <c r="L345" s="75">
        <v>10.45</v>
      </c>
      <c r="M345" s="75">
        <v>13.6</v>
      </c>
      <c r="N345" s="71">
        <v>9.93</v>
      </c>
    </row>
    <row r="346" spans="8:14">
      <c r="H346" s="51">
        <v>41838</v>
      </c>
      <c r="I346" s="75">
        <v>17.5</v>
      </c>
      <c r="J346" s="75">
        <v>10.66</v>
      </c>
      <c r="K346" s="75">
        <v>19.11</v>
      </c>
      <c r="L346" s="75">
        <v>10.51</v>
      </c>
      <c r="M346" s="75">
        <v>14</v>
      </c>
      <c r="N346" s="71">
        <v>10.58</v>
      </c>
    </row>
    <row r="347" spans="8:14">
      <c r="H347" s="51">
        <v>41845</v>
      </c>
      <c r="I347" s="75">
        <v>16.850000000000001</v>
      </c>
      <c r="J347" s="75">
        <v>10.09</v>
      </c>
      <c r="K347" s="75">
        <v>19.11</v>
      </c>
      <c r="L347" s="75">
        <v>10.56</v>
      </c>
      <c r="M347" s="75">
        <v>13.8</v>
      </c>
      <c r="N347" s="71">
        <v>9.5500000000000007</v>
      </c>
    </row>
    <row r="348" spans="8:14">
      <c r="H348" s="51">
        <v>41852</v>
      </c>
      <c r="I348" s="75">
        <v>15.18</v>
      </c>
      <c r="J348" s="75">
        <v>9.89</v>
      </c>
      <c r="K348" s="75">
        <v>19.11</v>
      </c>
      <c r="L348" s="75">
        <v>10.61</v>
      </c>
      <c r="M348" s="75">
        <v>14.8</v>
      </c>
      <c r="N348" s="71">
        <v>10.57</v>
      </c>
    </row>
    <row r="349" spans="8:14">
      <c r="H349" s="51">
        <v>41859</v>
      </c>
      <c r="I349" s="75">
        <v>16.850000000000001</v>
      </c>
      <c r="J349" s="75">
        <v>10.36</v>
      </c>
      <c r="K349" s="75">
        <v>19.100000000000001</v>
      </c>
      <c r="L349" s="75">
        <v>10.66</v>
      </c>
      <c r="M349" s="75">
        <v>14.6</v>
      </c>
      <c r="N349" s="71">
        <v>10.8</v>
      </c>
    </row>
    <row r="350" spans="8:14">
      <c r="H350" s="51">
        <v>41866</v>
      </c>
      <c r="I350" s="75">
        <v>19.149999999999999</v>
      </c>
      <c r="J350" s="75">
        <v>11.08</v>
      </c>
      <c r="K350" s="75">
        <v>19.09</v>
      </c>
      <c r="L350" s="75">
        <v>10.8</v>
      </c>
      <c r="M350" s="75">
        <v>15</v>
      </c>
      <c r="N350" s="71">
        <v>11.26</v>
      </c>
    </row>
    <row r="351" spans="8:14">
      <c r="H351" s="51">
        <v>41873</v>
      </c>
      <c r="I351" s="75">
        <v>23.54</v>
      </c>
      <c r="J351" s="75">
        <v>11.34</v>
      </c>
      <c r="K351" s="75">
        <v>19.13</v>
      </c>
      <c r="L351" s="75">
        <v>11.03</v>
      </c>
      <c r="M351" s="75">
        <v>16.399999999999999</v>
      </c>
      <c r="N351" s="71">
        <v>11.02</v>
      </c>
    </row>
    <row r="352" spans="8:14">
      <c r="H352" s="51">
        <v>41880</v>
      </c>
      <c r="I352" s="75">
        <v>23.54</v>
      </c>
      <c r="J352" s="75">
        <v>11.81</v>
      </c>
      <c r="K352" s="75">
        <v>19.149999999999999</v>
      </c>
      <c r="L352" s="75">
        <v>11.2</v>
      </c>
      <c r="M352" s="75">
        <v>16.399999999999999</v>
      </c>
      <c r="N352" s="71">
        <v>11.02</v>
      </c>
    </row>
    <row r="353" spans="8:14">
      <c r="H353" s="51">
        <v>41887</v>
      </c>
      <c r="I353" s="75">
        <v>21.69</v>
      </c>
      <c r="J353" s="75">
        <v>12.02</v>
      </c>
      <c r="K353" s="75">
        <v>19.18</v>
      </c>
      <c r="L353" s="75">
        <v>11.24</v>
      </c>
      <c r="M353" s="75">
        <v>16</v>
      </c>
      <c r="N353" s="71">
        <v>10.8</v>
      </c>
    </row>
    <row r="354" spans="8:14">
      <c r="H354" s="51">
        <v>41894</v>
      </c>
      <c r="I354" s="75">
        <v>21.14</v>
      </c>
      <c r="J354" s="75">
        <v>11.72</v>
      </c>
      <c r="K354" s="75">
        <v>19.23</v>
      </c>
      <c r="L354" s="75">
        <v>11.35</v>
      </c>
      <c r="M354" s="75">
        <v>15.6</v>
      </c>
      <c r="N354" s="71">
        <v>10.89</v>
      </c>
    </row>
    <row r="355" spans="8:14">
      <c r="H355" s="51">
        <v>41901</v>
      </c>
      <c r="I355" s="75">
        <v>18.170000000000002</v>
      </c>
      <c r="J355" s="75">
        <v>11.71</v>
      </c>
      <c r="K355" s="75">
        <v>19.28</v>
      </c>
      <c r="L355" s="75">
        <v>11.39</v>
      </c>
      <c r="M355" s="75">
        <v>15</v>
      </c>
      <c r="N355" s="71">
        <v>10.89</v>
      </c>
    </row>
    <row r="356" spans="8:14">
      <c r="H356" s="51">
        <v>41908</v>
      </c>
      <c r="I356" s="75">
        <v>19</v>
      </c>
      <c r="J356" s="75">
        <v>11.81</v>
      </c>
      <c r="K356" s="75">
        <v>19.36</v>
      </c>
      <c r="L356" s="75">
        <v>11.42</v>
      </c>
      <c r="M356" s="75">
        <v>14.8</v>
      </c>
      <c r="N356" s="71">
        <v>10.07</v>
      </c>
    </row>
    <row r="357" spans="8:14">
      <c r="H357" s="51">
        <v>41915</v>
      </c>
      <c r="I357" s="75">
        <v>19</v>
      </c>
      <c r="J357" s="75">
        <v>11.5</v>
      </c>
      <c r="K357" s="75">
        <v>19.37</v>
      </c>
      <c r="L357" s="75">
        <v>11.42</v>
      </c>
      <c r="M357" s="75">
        <v>0</v>
      </c>
      <c r="N357" s="71">
        <v>0</v>
      </c>
    </row>
    <row r="358" spans="8:14">
      <c r="H358" s="51">
        <v>41922</v>
      </c>
      <c r="I358" s="96">
        <v>0</v>
      </c>
      <c r="J358" s="96">
        <v>0</v>
      </c>
      <c r="K358" s="96">
        <v>19.43</v>
      </c>
      <c r="L358" s="96">
        <v>11.39</v>
      </c>
      <c r="M358" s="96">
        <v>14.6</v>
      </c>
      <c r="N358" s="71">
        <v>9.6199999999999992</v>
      </c>
    </row>
    <row r="359" spans="8:14">
      <c r="H359" s="51">
        <v>41929</v>
      </c>
      <c r="I359" s="96">
        <v>18.309999999999999</v>
      </c>
      <c r="J359" s="96">
        <v>11.41</v>
      </c>
      <c r="K359" s="96">
        <v>19.46</v>
      </c>
      <c r="L359" s="96">
        <v>11.35</v>
      </c>
      <c r="M359" s="96">
        <v>14.4</v>
      </c>
      <c r="N359" s="71">
        <v>10.220000000000001</v>
      </c>
    </row>
    <row r="360" spans="8:14">
      <c r="H360" s="51">
        <v>41936</v>
      </c>
      <c r="I360" s="96">
        <v>18.309999999999999</v>
      </c>
      <c r="J360" s="96">
        <v>11.3</v>
      </c>
      <c r="K360" s="96">
        <v>19.510000000000002</v>
      </c>
      <c r="L360" s="96">
        <v>11.33</v>
      </c>
      <c r="M360" s="96">
        <v>13.8</v>
      </c>
      <c r="N360" s="71">
        <v>10.48</v>
      </c>
    </row>
    <row r="361" spans="8:14">
      <c r="H361" s="51">
        <v>41943</v>
      </c>
      <c r="I361" s="96">
        <v>18.309999999999999</v>
      </c>
      <c r="J361" s="96">
        <v>11.3</v>
      </c>
      <c r="K361" s="96">
        <v>0</v>
      </c>
      <c r="L361" s="96">
        <v>0</v>
      </c>
      <c r="M361" s="96">
        <v>13</v>
      </c>
      <c r="N361" s="71">
        <v>10.41</v>
      </c>
    </row>
    <row r="362" spans="8:14">
      <c r="H362" s="51"/>
      <c r="I362" s="96"/>
      <c r="J362" s="96"/>
      <c r="K362" s="96"/>
      <c r="L362" s="96"/>
      <c r="M362" s="96"/>
      <c r="N362" s="71"/>
    </row>
    <row r="363" spans="8:14">
      <c r="H363" s="51"/>
      <c r="I363" s="96"/>
      <c r="J363" s="96"/>
      <c r="K363" s="96"/>
      <c r="L363" s="96"/>
      <c r="M363" s="96"/>
      <c r="N363" s="71"/>
    </row>
    <row r="364" spans="8:14">
      <c r="H364" s="51"/>
      <c r="I364" s="96"/>
      <c r="J364" s="96"/>
      <c r="K364" s="96"/>
      <c r="L364" s="96"/>
      <c r="M364" s="96"/>
      <c r="N364" s="71"/>
    </row>
    <row r="365" spans="8:14">
      <c r="H365" s="51"/>
      <c r="I365" s="96"/>
      <c r="J365" s="96"/>
      <c r="K365" s="96"/>
      <c r="L365" s="96"/>
      <c r="M365" s="96"/>
      <c r="N365" s="71"/>
    </row>
    <row r="366" spans="8:14">
      <c r="H366" s="51"/>
      <c r="I366" s="96"/>
      <c r="J366" s="96"/>
      <c r="K366" s="96"/>
      <c r="L366" s="96"/>
      <c r="M366" s="96"/>
      <c r="N366" s="71"/>
    </row>
    <row r="367" spans="8:14">
      <c r="H367" s="51"/>
      <c r="I367" s="96"/>
      <c r="J367" s="96"/>
      <c r="K367" s="96"/>
      <c r="L367" s="96"/>
      <c r="M367" s="96"/>
      <c r="N367" s="71"/>
    </row>
    <row r="368" spans="8:14">
      <c r="H368" s="51"/>
      <c r="I368" s="96"/>
      <c r="J368" s="96"/>
      <c r="K368" s="96"/>
      <c r="L368" s="96"/>
      <c r="M368" s="96"/>
      <c r="N368" s="71"/>
    </row>
    <row r="369" spans="8:14">
      <c r="H369" s="51"/>
      <c r="I369" s="96"/>
      <c r="J369" s="96"/>
      <c r="K369" s="96"/>
      <c r="L369" s="96"/>
      <c r="M369" s="96"/>
      <c r="N369" s="71"/>
    </row>
    <row r="370" spans="8:14">
      <c r="H370" s="51"/>
      <c r="I370" s="96"/>
      <c r="J370" s="96"/>
      <c r="K370" s="96"/>
      <c r="L370" s="96"/>
      <c r="M370" s="96"/>
      <c r="N370" s="71"/>
    </row>
    <row r="371" spans="8:14">
      <c r="H371" s="51"/>
      <c r="I371" s="96"/>
      <c r="J371" s="96"/>
      <c r="K371" s="96"/>
      <c r="L371" s="96"/>
      <c r="M371" s="96"/>
      <c r="N371" s="71"/>
    </row>
    <row r="372" spans="8:14">
      <c r="H372" s="51"/>
      <c r="I372" s="96"/>
      <c r="J372" s="96"/>
      <c r="K372" s="96"/>
      <c r="L372" s="96"/>
      <c r="M372" s="96"/>
      <c r="N372" s="71"/>
    </row>
    <row r="373" spans="8:14">
      <c r="H373" s="51"/>
      <c r="I373" s="96"/>
      <c r="J373" s="96"/>
      <c r="K373" s="96"/>
      <c r="L373" s="96"/>
      <c r="M373" s="96"/>
      <c r="N373" s="71"/>
    </row>
    <row r="374" spans="8:14">
      <c r="H374" s="51"/>
      <c r="I374" s="96"/>
      <c r="J374" s="96"/>
      <c r="K374" s="96"/>
      <c r="L374" s="96"/>
      <c r="M374" s="96"/>
      <c r="N374" s="71"/>
    </row>
    <row r="375" spans="8:14">
      <c r="H375" s="51"/>
      <c r="I375" s="96"/>
      <c r="J375" s="96"/>
      <c r="K375" s="96"/>
      <c r="L375" s="96"/>
      <c r="M375" s="96"/>
      <c r="N375" s="71"/>
    </row>
    <row r="376" spans="8:14">
      <c r="H376" s="51"/>
      <c r="I376" s="96"/>
      <c r="J376" s="96"/>
      <c r="K376" s="96"/>
      <c r="L376" s="96"/>
      <c r="M376" s="96"/>
      <c r="N376" s="71"/>
    </row>
    <row r="377" spans="8:14">
      <c r="H377" s="51"/>
      <c r="I377" s="96"/>
      <c r="J377" s="96"/>
      <c r="K377" s="96"/>
      <c r="L377" s="96"/>
      <c r="M377" s="96"/>
      <c r="N377" s="71"/>
    </row>
    <row r="378" spans="8:14">
      <c r="H378" s="51"/>
      <c r="I378" s="96"/>
      <c r="J378" s="96"/>
      <c r="K378" s="96"/>
      <c r="L378" s="96"/>
      <c r="M378" s="96"/>
      <c r="N378" s="71"/>
    </row>
    <row r="379" spans="8:14">
      <c r="H379" s="51"/>
      <c r="I379" s="96"/>
      <c r="J379" s="96"/>
      <c r="K379" s="96"/>
      <c r="L379" s="96"/>
      <c r="M379" s="96"/>
      <c r="N379" s="71"/>
    </row>
    <row r="380" spans="8:14">
      <c r="H380" s="51"/>
      <c r="I380" s="96"/>
      <c r="J380" s="96"/>
      <c r="K380" s="96"/>
      <c r="L380" s="96"/>
      <c r="M380" s="96"/>
      <c r="N380" s="71"/>
    </row>
    <row r="381" spans="8:14">
      <c r="H381" s="51"/>
      <c r="I381" s="96"/>
      <c r="J381" s="96"/>
      <c r="K381" s="96"/>
      <c r="L381" s="96"/>
      <c r="M381" s="96"/>
      <c r="N381" s="71"/>
    </row>
    <row r="382" spans="8:14">
      <c r="H382" s="51"/>
      <c r="I382" s="96"/>
      <c r="J382" s="96"/>
      <c r="K382" s="96"/>
      <c r="L382" s="96"/>
      <c r="M382" s="96"/>
      <c r="N382" s="71"/>
    </row>
    <row r="383" spans="8:14">
      <c r="H383" s="51"/>
      <c r="I383" s="96"/>
      <c r="J383" s="96"/>
      <c r="K383" s="96"/>
      <c r="L383" s="96"/>
      <c r="M383" s="96"/>
      <c r="N383" s="71"/>
    </row>
    <row r="384" spans="8:14">
      <c r="H384" s="51"/>
      <c r="I384" s="96"/>
      <c r="J384" s="96"/>
      <c r="K384" s="96"/>
      <c r="L384" s="96"/>
      <c r="M384" s="96"/>
      <c r="N384" s="71"/>
    </row>
    <row r="385" spans="8:14">
      <c r="H385" s="51"/>
      <c r="I385" s="96"/>
      <c r="J385" s="96"/>
      <c r="K385" s="96"/>
      <c r="L385" s="96"/>
      <c r="M385" s="96"/>
      <c r="N385" s="71"/>
    </row>
    <row r="386" spans="8:14">
      <c r="H386" s="51"/>
      <c r="I386" s="96"/>
      <c r="J386" s="96"/>
      <c r="K386" s="96"/>
      <c r="L386" s="96"/>
      <c r="M386" s="96"/>
      <c r="N386" s="71"/>
    </row>
    <row r="387" spans="8:14">
      <c r="H387" s="51"/>
      <c r="I387" s="96"/>
      <c r="J387" s="96"/>
      <c r="K387" s="96"/>
      <c r="L387" s="96"/>
      <c r="M387" s="96"/>
      <c r="N387" s="71"/>
    </row>
    <row r="388" spans="8:14">
      <c r="H388" s="51"/>
      <c r="I388" s="96"/>
      <c r="J388" s="96"/>
      <c r="K388" s="96"/>
      <c r="L388" s="96"/>
      <c r="M388" s="96"/>
      <c r="N388" s="71"/>
    </row>
    <row r="389" spans="8:14">
      <c r="H389" s="51"/>
      <c r="I389" s="96"/>
      <c r="J389" s="96"/>
      <c r="K389" s="96"/>
      <c r="L389" s="96"/>
      <c r="M389" s="96"/>
      <c r="N389" s="71"/>
    </row>
    <row r="390" spans="8:14">
      <c r="H390" s="51"/>
      <c r="I390" s="96"/>
      <c r="J390" s="96"/>
      <c r="K390" s="96"/>
      <c r="L390" s="96"/>
      <c r="M390" s="96"/>
      <c r="N390" s="71"/>
    </row>
    <row r="391" spans="8:14">
      <c r="H391" s="51"/>
      <c r="I391" s="96"/>
      <c r="J391" s="96"/>
      <c r="K391" s="96"/>
      <c r="L391" s="96"/>
      <c r="M391" s="96"/>
      <c r="N391" s="71"/>
    </row>
    <row r="392" spans="8:14">
      <c r="H392" s="51"/>
      <c r="I392" s="96"/>
      <c r="J392" s="96"/>
      <c r="K392" s="96"/>
      <c r="L392" s="96"/>
      <c r="M392" s="96"/>
      <c r="N392" s="71"/>
    </row>
    <row r="393" spans="8:14">
      <c r="H393" s="51"/>
      <c r="I393" s="96"/>
      <c r="J393" s="96"/>
      <c r="K393" s="96"/>
      <c r="L393" s="96"/>
      <c r="M393" s="96"/>
      <c r="N393" s="71"/>
    </row>
    <row r="394" spans="8:14">
      <c r="H394" s="51"/>
      <c r="I394" s="96"/>
      <c r="J394" s="96"/>
      <c r="K394" s="96"/>
      <c r="L394" s="96"/>
      <c r="M394" s="96"/>
      <c r="N394" s="71"/>
    </row>
    <row r="395" spans="8:14">
      <c r="H395" s="51"/>
      <c r="I395" s="96"/>
      <c r="J395" s="96"/>
      <c r="K395" s="96"/>
      <c r="L395" s="96"/>
      <c r="M395" s="96"/>
      <c r="N395" s="71"/>
    </row>
    <row r="396" spans="8:14">
      <c r="H396" s="51"/>
      <c r="I396" s="96"/>
      <c r="J396" s="96"/>
      <c r="K396" s="96"/>
      <c r="L396" s="96"/>
      <c r="M396" s="96"/>
      <c r="N396" s="71"/>
    </row>
    <row r="397" spans="8:14">
      <c r="H397" s="51"/>
      <c r="I397" s="96"/>
      <c r="J397" s="96"/>
      <c r="K397" s="96"/>
      <c r="L397" s="96"/>
      <c r="M397" s="96"/>
      <c r="N397" s="71"/>
    </row>
    <row r="398" spans="8:14">
      <c r="H398" s="51"/>
      <c r="I398" s="96"/>
      <c r="J398" s="96"/>
      <c r="K398" s="96"/>
      <c r="L398" s="96"/>
      <c r="M398" s="96"/>
      <c r="N398" s="71"/>
    </row>
    <row r="399" spans="8:14">
      <c r="H399" s="51"/>
      <c r="I399" s="96"/>
      <c r="J399" s="96"/>
      <c r="K399" s="96"/>
      <c r="L399" s="96"/>
      <c r="M399" s="96"/>
      <c r="N399" s="71"/>
    </row>
    <row r="400" spans="8:14">
      <c r="H400" s="51"/>
      <c r="I400" s="96"/>
      <c r="J400" s="96"/>
      <c r="K400" s="96"/>
      <c r="L400" s="96"/>
      <c r="M400" s="96"/>
      <c r="N400" s="71"/>
    </row>
    <row r="401" spans="8:14">
      <c r="H401" s="51"/>
      <c r="I401" s="96"/>
      <c r="J401" s="96"/>
      <c r="K401" s="96"/>
      <c r="L401" s="96"/>
      <c r="M401" s="96"/>
      <c r="N401" s="71"/>
    </row>
    <row r="402" spans="8:14">
      <c r="H402" s="51"/>
      <c r="I402" s="96"/>
      <c r="J402" s="96"/>
      <c r="K402" s="96"/>
      <c r="L402" s="96"/>
      <c r="M402" s="96"/>
      <c r="N402" s="71"/>
    </row>
    <row r="403" spans="8:14">
      <c r="H403" s="51"/>
      <c r="I403" s="96"/>
      <c r="J403" s="96"/>
      <c r="K403" s="96"/>
      <c r="L403" s="96"/>
      <c r="M403" s="96"/>
      <c r="N403" s="71"/>
    </row>
    <row r="404" spans="8:14">
      <c r="H404" s="51"/>
      <c r="I404" s="96"/>
      <c r="J404" s="96"/>
      <c r="K404" s="96"/>
      <c r="L404" s="96"/>
      <c r="M404" s="96"/>
      <c r="N404" s="71"/>
    </row>
    <row r="405" spans="8:14">
      <c r="H405" s="51"/>
      <c r="I405" s="96"/>
      <c r="J405" s="96"/>
      <c r="K405" s="96"/>
      <c r="L405" s="96"/>
      <c r="M405" s="96"/>
      <c r="N405" s="71"/>
    </row>
    <row r="406" spans="8:14">
      <c r="H406" s="51"/>
      <c r="I406" s="96"/>
      <c r="J406" s="96"/>
      <c r="K406" s="96"/>
      <c r="L406" s="96"/>
      <c r="M406" s="96"/>
      <c r="N406" s="71"/>
    </row>
    <row r="407" spans="8:14">
      <c r="H407" s="51"/>
      <c r="I407" s="96"/>
      <c r="J407" s="96"/>
      <c r="K407" s="96"/>
      <c r="L407" s="96"/>
      <c r="M407" s="96"/>
      <c r="N407" s="71"/>
    </row>
    <row r="408" spans="8:14">
      <c r="H408" s="51"/>
      <c r="I408" s="96"/>
      <c r="J408" s="96"/>
      <c r="K408" s="96"/>
      <c r="L408" s="96"/>
      <c r="M408" s="96"/>
      <c r="N408" s="71"/>
    </row>
    <row r="409" spans="8:14">
      <c r="H409" s="51"/>
      <c r="I409" s="96"/>
      <c r="J409" s="96"/>
      <c r="K409" s="96"/>
      <c r="L409" s="96"/>
      <c r="M409" s="96"/>
      <c r="N409" s="71"/>
    </row>
    <row r="410" spans="8:14">
      <c r="H410" s="51"/>
      <c r="I410" s="96"/>
      <c r="J410" s="96"/>
      <c r="K410" s="96"/>
      <c r="L410" s="96"/>
      <c r="M410" s="96"/>
      <c r="N410" s="71"/>
    </row>
    <row r="411" spans="8:14">
      <c r="H411" s="51"/>
      <c r="I411" s="96"/>
      <c r="J411" s="96"/>
      <c r="K411" s="96"/>
      <c r="L411" s="96"/>
      <c r="M411" s="96"/>
      <c r="N411" s="71"/>
    </row>
    <row r="412" spans="8:14">
      <c r="H412" s="51"/>
      <c r="I412" s="96"/>
      <c r="J412" s="96"/>
      <c r="K412" s="96"/>
      <c r="L412" s="96"/>
      <c r="M412" s="96"/>
      <c r="N412" s="71"/>
    </row>
    <row r="413" spans="8:14">
      <c r="H413" s="51"/>
      <c r="I413" s="96"/>
      <c r="J413" s="96"/>
      <c r="K413" s="96"/>
      <c r="L413" s="96"/>
      <c r="M413" s="96"/>
      <c r="N413" s="71"/>
    </row>
    <row r="414" spans="8:14">
      <c r="H414" s="51"/>
      <c r="I414" s="96"/>
      <c r="J414" s="96"/>
      <c r="K414" s="96"/>
      <c r="L414" s="96"/>
      <c r="M414" s="96"/>
      <c r="N414" s="71"/>
    </row>
    <row r="415" spans="8:14">
      <c r="H415" s="51"/>
      <c r="I415" s="96"/>
      <c r="J415" s="96"/>
      <c r="K415" s="96"/>
      <c r="L415" s="96"/>
      <c r="M415" s="96"/>
      <c r="N415" s="71"/>
    </row>
    <row r="416" spans="8:14">
      <c r="H416" s="51"/>
      <c r="I416" s="96"/>
      <c r="J416" s="96"/>
      <c r="K416" s="96"/>
      <c r="L416" s="96"/>
      <c r="M416" s="96"/>
      <c r="N416" s="71"/>
    </row>
    <row r="417" spans="8:14">
      <c r="H417" s="51"/>
      <c r="I417" s="96"/>
      <c r="J417" s="96"/>
      <c r="K417" s="96"/>
      <c r="L417" s="96"/>
      <c r="M417" s="96"/>
      <c r="N417" s="71"/>
    </row>
    <row r="418" spans="8:14">
      <c r="H418" s="51"/>
      <c r="I418" s="96"/>
      <c r="J418" s="96"/>
      <c r="K418" s="96"/>
      <c r="L418" s="96"/>
      <c r="M418" s="96"/>
      <c r="N418" s="71"/>
    </row>
    <row r="419" spans="8:14">
      <c r="H419" s="51"/>
      <c r="I419" s="96"/>
      <c r="J419" s="96"/>
      <c r="K419" s="96"/>
      <c r="L419" s="96"/>
      <c r="M419" s="96"/>
      <c r="N419" s="71"/>
    </row>
    <row r="420" spans="8:14">
      <c r="H420" s="51"/>
      <c r="I420" s="96"/>
      <c r="J420" s="96"/>
      <c r="K420" s="96"/>
      <c r="L420" s="96"/>
      <c r="M420" s="96"/>
      <c r="N420" s="71"/>
    </row>
    <row r="421" spans="8:14">
      <c r="H421" s="51"/>
      <c r="I421" s="96"/>
      <c r="J421" s="96"/>
      <c r="K421" s="96"/>
      <c r="L421" s="96"/>
      <c r="M421" s="96"/>
      <c r="N421" s="71"/>
    </row>
    <row r="422" spans="8:14">
      <c r="H422" s="51"/>
      <c r="I422" s="96"/>
      <c r="J422" s="96"/>
      <c r="K422" s="96"/>
      <c r="L422" s="96"/>
      <c r="M422" s="96"/>
      <c r="N422" s="71"/>
    </row>
    <row r="423" spans="8:14">
      <c r="H423" s="51"/>
      <c r="I423" s="96"/>
      <c r="J423" s="96"/>
      <c r="K423" s="96"/>
      <c r="L423" s="96"/>
      <c r="M423" s="96"/>
      <c r="N423" s="71"/>
    </row>
    <row r="424" spans="8:14">
      <c r="H424" s="51"/>
      <c r="I424" s="96"/>
      <c r="J424" s="96"/>
      <c r="K424" s="96"/>
      <c r="L424" s="96"/>
      <c r="M424" s="96"/>
      <c r="N424" s="71"/>
    </row>
    <row r="425" spans="8:14">
      <c r="H425" s="51"/>
      <c r="I425" s="96"/>
      <c r="J425" s="96"/>
      <c r="K425" s="96"/>
      <c r="L425" s="96"/>
      <c r="M425" s="96"/>
      <c r="N425" s="71"/>
    </row>
    <row r="426" spans="8:14">
      <c r="H426" s="51"/>
      <c r="I426" s="96"/>
      <c r="J426" s="96"/>
      <c r="K426" s="96"/>
      <c r="L426" s="96"/>
      <c r="M426" s="96"/>
      <c r="N426" s="71"/>
    </row>
    <row r="427" spans="8:14">
      <c r="H427" s="51"/>
      <c r="I427" s="96"/>
      <c r="J427" s="96"/>
      <c r="K427" s="96"/>
      <c r="L427" s="96"/>
      <c r="M427" s="96"/>
      <c r="N427" s="71"/>
    </row>
    <row r="428" spans="8:14">
      <c r="H428" s="51"/>
      <c r="I428" s="96"/>
      <c r="J428" s="96"/>
      <c r="K428" s="96"/>
      <c r="L428" s="96"/>
      <c r="M428" s="96"/>
      <c r="N428" s="71"/>
    </row>
    <row r="429" spans="8:14">
      <c r="H429" s="51"/>
      <c r="I429" s="96"/>
      <c r="J429" s="96"/>
      <c r="K429" s="96"/>
      <c r="L429" s="96"/>
      <c r="M429" s="96"/>
      <c r="N429" s="71"/>
    </row>
    <row r="430" spans="8:14">
      <c r="H430" s="51"/>
      <c r="I430" s="96"/>
      <c r="J430" s="96"/>
      <c r="K430" s="96"/>
      <c r="L430" s="96"/>
      <c r="M430" s="96"/>
      <c r="N430" s="71"/>
    </row>
    <row r="431" spans="8:14">
      <c r="H431" s="51"/>
      <c r="I431" s="96"/>
      <c r="J431" s="96"/>
      <c r="K431" s="96"/>
      <c r="L431" s="96"/>
      <c r="M431" s="96"/>
      <c r="N431" s="71"/>
    </row>
    <row r="432" spans="8:14">
      <c r="H432" s="51"/>
      <c r="I432" s="96"/>
      <c r="J432" s="96"/>
      <c r="K432" s="96"/>
      <c r="L432" s="96"/>
      <c r="M432" s="96"/>
      <c r="N432" s="71"/>
    </row>
    <row r="433" spans="8:14">
      <c r="H433" s="51"/>
      <c r="I433" s="96"/>
      <c r="J433" s="96"/>
      <c r="K433" s="96"/>
      <c r="L433" s="96"/>
      <c r="M433" s="96"/>
      <c r="N433" s="71"/>
    </row>
    <row r="434" spans="8:14">
      <c r="H434" s="51"/>
      <c r="I434" s="96"/>
      <c r="J434" s="96"/>
      <c r="K434" s="96"/>
      <c r="L434" s="96"/>
      <c r="M434" s="96"/>
      <c r="N434" s="71"/>
    </row>
    <row r="435" spans="8:14">
      <c r="H435" s="51"/>
      <c r="I435" s="96"/>
      <c r="J435" s="96"/>
      <c r="K435" s="96"/>
      <c r="L435" s="96"/>
      <c r="M435" s="96"/>
      <c r="N435" s="71"/>
    </row>
    <row r="436" spans="8:14">
      <c r="H436" s="51"/>
      <c r="I436" s="96"/>
      <c r="J436" s="96"/>
      <c r="K436" s="96"/>
      <c r="L436" s="96"/>
      <c r="M436" s="96"/>
      <c r="N436" s="71"/>
    </row>
    <row r="437" spans="8:14">
      <c r="H437" s="51"/>
      <c r="I437" s="96"/>
      <c r="J437" s="96"/>
      <c r="K437" s="96"/>
      <c r="L437" s="96"/>
      <c r="M437" s="96"/>
      <c r="N437" s="71"/>
    </row>
    <row r="438" spans="8:14">
      <c r="H438" s="51"/>
      <c r="I438" s="96"/>
      <c r="J438" s="96"/>
      <c r="K438" s="96"/>
      <c r="L438" s="96"/>
      <c r="M438" s="96"/>
      <c r="N438" s="71"/>
    </row>
    <row r="439" spans="8:14">
      <c r="H439" s="51"/>
      <c r="I439" s="96"/>
      <c r="J439" s="96"/>
      <c r="K439" s="96"/>
      <c r="L439" s="96"/>
      <c r="M439" s="96"/>
      <c r="N439" s="71"/>
    </row>
    <row r="440" spans="8:14">
      <c r="H440" s="51"/>
      <c r="I440" s="96"/>
      <c r="J440" s="96"/>
      <c r="K440" s="96"/>
      <c r="L440" s="96"/>
      <c r="M440" s="96"/>
      <c r="N440" s="71"/>
    </row>
    <row r="441" spans="8:14">
      <c r="H441" s="51"/>
      <c r="I441" s="96"/>
      <c r="J441" s="96"/>
      <c r="K441" s="96"/>
      <c r="L441" s="96"/>
      <c r="M441" s="96"/>
      <c r="N441" s="71"/>
    </row>
    <row r="442" spans="8:14">
      <c r="H442" s="51"/>
      <c r="I442" s="96"/>
      <c r="J442" s="96"/>
      <c r="K442" s="96"/>
      <c r="L442" s="96"/>
      <c r="M442" s="96"/>
      <c r="N442" s="71"/>
    </row>
    <row r="443" spans="8:14">
      <c r="H443" s="51"/>
      <c r="I443" s="96"/>
      <c r="J443" s="96"/>
      <c r="K443" s="96"/>
      <c r="L443" s="96"/>
      <c r="M443" s="96"/>
      <c r="N443" s="71"/>
    </row>
    <row r="444" spans="8:14">
      <c r="H444" s="51"/>
      <c r="I444" s="96"/>
      <c r="J444" s="96"/>
      <c r="K444" s="96"/>
      <c r="L444" s="96"/>
      <c r="M444" s="96"/>
      <c r="N444" s="71"/>
    </row>
    <row r="445" spans="8:14">
      <c r="H445" s="51"/>
      <c r="I445" s="96"/>
      <c r="J445" s="96"/>
      <c r="K445" s="96"/>
      <c r="L445" s="96"/>
      <c r="M445" s="96"/>
      <c r="N445" s="71"/>
    </row>
    <row r="446" spans="8:14">
      <c r="H446" s="51"/>
      <c r="I446" s="96"/>
      <c r="J446" s="96"/>
      <c r="K446" s="96"/>
      <c r="L446" s="96"/>
      <c r="M446" s="96"/>
      <c r="N446" s="71"/>
    </row>
    <row r="447" spans="8:14">
      <c r="H447" s="51"/>
      <c r="I447" s="96"/>
      <c r="J447" s="96"/>
      <c r="K447" s="96"/>
      <c r="L447" s="96"/>
      <c r="M447" s="96"/>
      <c r="N447" s="71"/>
    </row>
    <row r="448" spans="8:14">
      <c r="H448" s="51"/>
      <c r="I448" s="96"/>
      <c r="J448" s="96"/>
      <c r="K448" s="96"/>
      <c r="L448" s="96"/>
      <c r="M448" s="96"/>
      <c r="N448" s="71"/>
    </row>
    <row r="449" spans="8:14">
      <c r="H449" s="51"/>
      <c r="I449" s="96"/>
      <c r="J449" s="96"/>
      <c r="K449" s="96"/>
      <c r="L449" s="96"/>
      <c r="M449" s="96"/>
      <c r="N449" s="71"/>
    </row>
    <row r="450" spans="8:14">
      <c r="H450" s="51"/>
      <c r="I450" s="96"/>
      <c r="J450" s="96"/>
      <c r="K450" s="96"/>
      <c r="L450" s="96"/>
      <c r="M450" s="96"/>
      <c r="N450" s="71"/>
    </row>
    <row r="451" spans="8:14">
      <c r="H451" s="51"/>
      <c r="I451" s="96"/>
      <c r="J451" s="96"/>
      <c r="K451" s="96"/>
      <c r="L451" s="96"/>
      <c r="M451" s="96"/>
      <c r="N451" s="71"/>
    </row>
    <row r="452" spans="8:14">
      <c r="H452" s="51"/>
      <c r="I452" s="96"/>
      <c r="J452" s="96"/>
      <c r="K452" s="96"/>
      <c r="L452" s="96"/>
      <c r="M452" s="96"/>
      <c r="N452" s="71"/>
    </row>
    <row r="453" spans="8:14">
      <c r="H453" s="51"/>
      <c r="I453" s="96"/>
      <c r="J453" s="96"/>
      <c r="K453" s="96"/>
      <c r="L453" s="96"/>
      <c r="M453" s="96"/>
      <c r="N453" s="71"/>
    </row>
    <row r="454" spans="8:14">
      <c r="H454" s="51"/>
      <c r="I454" s="96"/>
      <c r="J454" s="96"/>
      <c r="K454" s="96"/>
      <c r="L454" s="96"/>
      <c r="M454" s="96"/>
      <c r="N454" s="71"/>
    </row>
    <row r="455" spans="8:14">
      <c r="H455" s="51"/>
      <c r="I455" s="96"/>
      <c r="J455" s="96"/>
      <c r="K455" s="96"/>
      <c r="L455" s="96"/>
      <c r="M455" s="96"/>
      <c r="N455" s="71"/>
    </row>
    <row r="456" spans="8:14">
      <c r="H456" s="51"/>
      <c r="I456" s="96"/>
      <c r="J456" s="96"/>
      <c r="K456" s="96"/>
      <c r="L456" s="96"/>
      <c r="M456" s="96"/>
      <c r="N456" s="71"/>
    </row>
    <row r="457" spans="8:14">
      <c r="H457" s="51"/>
      <c r="I457" s="96"/>
      <c r="J457" s="96"/>
      <c r="K457" s="96"/>
      <c r="L457" s="96"/>
      <c r="M457" s="96"/>
      <c r="N457" s="71"/>
    </row>
    <row r="458" spans="8:14">
      <c r="H458" s="51"/>
      <c r="I458" s="96"/>
      <c r="J458" s="96"/>
      <c r="K458" s="96"/>
      <c r="L458" s="96"/>
      <c r="M458" s="96"/>
      <c r="N458" s="71"/>
    </row>
    <row r="459" spans="8:14">
      <c r="H459" s="51"/>
      <c r="I459" s="96"/>
      <c r="J459" s="96"/>
      <c r="K459" s="96"/>
      <c r="L459" s="96"/>
      <c r="M459" s="96"/>
      <c r="N459" s="71"/>
    </row>
    <row r="460" spans="8:14">
      <c r="H460" s="51"/>
      <c r="I460" s="96"/>
      <c r="J460" s="96"/>
      <c r="K460" s="96"/>
      <c r="L460" s="96"/>
      <c r="M460" s="96"/>
      <c r="N460" s="71"/>
    </row>
    <row r="461" spans="8:14">
      <c r="H461" s="51"/>
      <c r="I461" s="96"/>
      <c r="J461" s="96"/>
      <c r="K461" s="96"/>
      <c r="L461" s="96"/>
      <c r="M461" s="96"/>
      <c r="N461" s="71"/>
    </row>
    <row r="462" spans="8:14">
      <c r="H462" s="51"/>
      <c r="I462" s="96"/>
      <c r="J462" s="96"/>
      <c r="K462" s="96"/>
      <c r="L462" s="96"/>
      <c r="M462" s="96"/>
      <c r="N462" s="71"/>
    </row>
    <row r="463" spans="8:14">
      <c r="H463" s="51"/>
      <c r="I463" s="96"/>
      <c r="J463" s="96"/>
      <c r="K463" s="96"/>
      <c r="L463" s="96"/>
      <c r="M463" s="96"/>
      <c r="N463" s="71"/>
    </row>
    <row r="464" spans="8:14">
      <c r="H464" s="51"/>
      <c r="I464" s="96"/>
      <c r="J464" s="96"/>
      <c r="K464" s="96"/>
      <c r="L464" s="96"/>
      <c r="M464" s="96"/>
      <c r="N464" s="71"/>
    </row>
    <row r="465" spans="8:14">
      <c r="H465" s="51"/>
      <c r="I465" s="96"/>
      <c r="J465" s="96"/>
      <c r="K465" s="96"/>
      <c r="L465" s="96"/>
      <c r="M465" s="96"/>
      <c r="N465" s="71"/>
    </row>
    <row r="466" spans="8:14">
      <c r="H466" s="51"/>
      <c r="I466" s="96"/>
      <c r="J466" s="96"/>
      <c r="K466" s="96"/>
      <c r="L466" s="96"/>
      <c r="M466" s="96"/>
      <c r="N466" s="71"/>
    </row>
    <row r="467" spans="8:14">
      <c r="H467" s="51"/>
      <c r="I467" s="96"/>
      <c r="J467" s="96"/>
      <c r="K467" s="96"/>
      <c r="L467" s="96"/>
      <c r="M467" s="96"/>
      <c r="N467" s="71"/>
    </row>
    <row r="468" spans="8:14">
      <c r="H468" s="51"/>
      <c r="I468" s="96"/>
      <c r="J468" s="96"/>
      <c r="K468" s="96"/>
      <c r="L468" s="96"/>
      <c r="M468" s="96"/>
      <c r="N468" s="71"/>
    </row>
    <row r="469" spans="8:14">
      <c r="H469" s="51"/>
      <c r="I469" s="96"/>
      <c r="J469" s="96"/>
      <c r="K469" s="96"/>
      <c r="L469" s="96"/>
      <c r="M469" s="96"/>
      <c r="N469" s="71"/>
    </row>
    <row r="470" spans="8:14">
      <c r="H470" s="51"/>
      <c r="I470" s="96"/>
      <c r="J470" s="96"/>
      <c r="K470" s="96"/>
      <c r="L470" s="96"/>
      <c r="M470" s="96"/>
      <c r="N470" s="71"/>
    </row>
    <row r="471" spans="8:14">
      <c r="H471" s="51"/>
      <c r="I471" s="96"/>
      <c r="J471" s="96"/>
      <c r="K471" s="96"/>
      <c r="L471" s="96"/>
      <c r="M471" s="96"/>
      <c r="N471" s="71"/>
    </row>
    <row r="472" spans="8:14">
      <c r="H472" s="51"/>
      <c r="I472" s="96"/>
      <c r="J472" s="96"/>
      <c r="K472" s="96"/>
      <c r="L472" s="96"/>
      <c r="M472" s="96"/>
      <c r="N472" s="71"/>
    </row>
    <row r="473" spans="8:14">
      <c r="H473" s="51"/>
      <c r="I473" s="96"/>
      <c r="J473" s="96"/>
      <c r="K473" s="96"/>
      <c r="L473" s="96"/>
      <c r="M473" s="96"/>
      <c r="N473" s="71"/>
    </row>
    <row r="474" spans="8:14">
      <c r="H474" s="51"/>
      <c r="I474" s="96"/>
      <c r="J474" s="96"/>
      <c r="K474" s="96"/>
      <c r="L474" s="96"/>
      <c r="M474" s="96"/>
      <c r="N474" s="71"/>
    </row>
    <row r="475" spans="8:14">
      <c r="H475" s="51"/>
      <c r="I475" s="96"/>
      <c r="J475" s="96"/>
      <c r="K475" s="96"/>
      <c r="L475" s="96"/>
      <c r="M475" s="96"/>
      <c r="N475" s="71"/>
    </row>
    <row r="476" spans="8:14">
      <c r="H476" s="51"/>
      <c r="I476" s="96"/>
      <c r="J476" s="96"/>
      <c r="K476" s="96"/>
      <c r="L476" s="96"/>
      <c r="M476" s="96"/>
      <c r="N476" s="71"/>
    </row>
    <row r="477" spans="8:14">
      <c r="H477" s="51"/>
      <c r="I477" s="96"/>
      <c r="J477" s="96"/>
      <c r="K477" s="96"/>
      <c r="L477" s="96"/>
      <c r="M477" s="96"/>
      <c r="N477" s="71"/>
    </row>
    <row r="478" spans="8:14">
      <c r="H478" s="51"/>
      <c r="I478" s="96"/>
      <c r="J478" s="96"/>
      <c r="K478" s="96"/>
      <c r="L478" s="96"/>
      <c r="M478" s="96"/>
      <c r="N478" s="71"/>
    </row>
    <row r="479" spans="8:14">
      <c r="H479" s="51"/>
      <c r="I479" s="96"/>
      <c r="J479" s="96"/>
      <c r="K479" s="96"/>
      <c r="L479" s="96"/>
      <c r="M479" s="96"/>
      <c r="N479" s="71"/>
    </row>
    <row r="480" spans="8:14">
      <c r="H480" s="51"/>
      <c r="I480" s="96"/>
      <c r="J480" s="96"/>
      <c r="K480" s="96"/>
      <c r="L480" s="96"/>
      <c r="M480" s="96"/>
      <c r="N480" s="71"/>
    </row>
    <row r="481" spans="8:14">
      <c r="H481" s="51"/>
      <c r="I481" s="96"/>
      <c r="J481" s="96"/>
      <c r="K481" s="96"/>
      <c r="L481" s="96"/>
      <c r="M481" s="96"/>
      <c r="N481" s="71"/>
    </row>
    <row r="482" spans="8:14">
      <c r="H482" s="51"/>
      <c r="I482" s="96"/>
      <c r="J482" s="96"/>
      <c r="K482" s="96"/>
      <c r="L482" s="96"/>
      <c r="M482" s="96"/>
      <c r="N482" s="71"/>
    </row>
    <row r="483" spans="8:14">
      <c r="H483" s="51"/>
      <c r="I483" s="96"/>
      <c r="J483" s="96"/>
      <c r="K483" s="96"/>
      <c r="L483" s="96"/>
      <c r="M483" s="96"/>
      <c r="N483" s="71"/>
    </row>
    <row r="484" spans="8:14">
      <c r="H484" s="51"/>
      <c r="I484" s="96"/>
      <c r="J484" s="96"/>
      <c r="K484" s="96"/>
      <c r="L484" s="96"/>
      <c r="M484" s="96"/>
      <c r="N484" s="71"/>
    </row>
    <row r="485" spans="8:14">
      <c r="H485" s="51"/>
      <c r="I485" s="96"/>
      <c r="J485" s="96"/>
      <c r="K485" s="96"/>
      <c r="L485" s="96"/>
      <c r="M485" s="96"/>
      <c r="N485" s="71"/>
    </row>
    <row r="486" spans="8:14">
      <c r="H486" s="51"/>
      <c r="I486" s="96"/>
      <c r="J486" s="96"/>
      <c r="K486" s="96"/>
      <c r="L486" s="96"/>
      <c r="M486" s="96"/>
      <c r="N486" s="71"/>
    </row>
    <row r="487" spans="8:14">
      <c r="H487" s="51"/>
      <c r="I487" s="96"/>
      <c r="J487" s="96"/>
      <c r="K487" s="96"/>
      <c r="L487" s="96"/>
      <c r="M487" s="96"/>
      <c r="N487" s="71"/>
    </row>
    <row r="488" spans="8:14">
      <c r="H488" s="51"/>
      <c r="I488" s="96"/>
      <c r="J488" s="96"/>
      <c r="K488" s="96"/>
      <c r="L488" s="96"/>
      <c r="M488" s="96"/>
      <c r="N488" s="71"/>
    </row>
    <row r="489" spans="8:14">
      <c r="H489" s="51"/>
      <c r="I489" s="96"/>
      <c r="J489" s="96"/>
      <c r="K489" s="96"/>
      <c r="L489" s="96"/>
      <c r="M489" s="96"/>
      <c r="N489" s="71"/>
    </row>
    <row r="490" spans="8:14">
      <c r="H490" s="51"/>
      <c r="I490" s="96"/>
      <c r="J490" s="96"/>
      <c r="K490" s="96"/>
      <c r="L490" s="96"/>
      <c r="M490" s="96"/>
      <c r="N490" s="71"/>
    </row>
    <row r="491" spans="8:14">
      <c r="H491" s="51"/>
      <c r="I491" s="96"/>
      <c r="J491" s="96"/>
      <c r="K491" s="96"/>
      <c r="L491" s="96"/>
      <c r="M491" s="96"/>
      <c r="N491" s="71"/>
    </row>
    <row r="492" spans="8:14">
      <c r="H492" s="51"/>
      <c r="I492" s="96"/>
      <c r="J492" s="96"/>
      <c r="K492" s="96"/>
      <c r="L492" s="96"/>
      <c r="M492" s="96"/>
      <c r="N492" s="71"/>
    </row>
    <row r="493" spans="8:14">
      <c r="H493" s="51"/>
      <c r="I493" s="96"/>
      <c r="J493" s="96"/>
      <c r="K493" s="96"/>
      <c r="L493" s="96"/>
      <c r="M493" s="96"/>
      <c r="N493" s="71"/>
    </row>
    <row r="494" spans="8:14">
      <c r="H494" s="51"/>
      <c r="I494" s="96"/>
      <c r="J494" s="96"/>
      <c r="K494" s="96"/>
      <c r="L494" s="96"/>
      <c r="M494" s="96"/>
      <c r="N494" s="71"/>
    </row>
    <row r="495" spans="8:14">
      <c r="H495" s="51"/>
      <c r="I495" s="96"/>
      <c r="J495" s="96"/>
      <c r="K495" s="96"/>
      <c r="L495" s="96"/>
      <c r="M495" s="96"/>
      <c r="N495" s="71"/>
    </row>
    <row r="496" spans="8:14">
      <c r="H496" s="51"/>
      <c r="I496" s="96"/>
      <c r="J496" s="96"/>
      <c r="K496" s="96"/>
      <c r="L496" s="96"/>
      <c r="M496" s="96"/>
      <c r="N496" s="71"/>
    </row>
    <row r="497" spans="8:14">
      <c r="H497" s="51"/>
      <c r="I497" s="96"/>
      <c r="J497" s="96"/>
      <c r="K497" s="96"/>
      <c r="L497" s="96"/>
      <c r="M497" s="96"/>
      <c r="N497" s="71"/>
    </row>
    <row r="498" spans="8:14">
      <c r="H498" s="51"/>
      <c r="I498" s="96"/>
      <c r="J498" s="96"/>
      <c r="K498" s="96"/>
      <c r="L498" s="96"/>
      <c r="M498" s="96"/>
      <c r="N498" s="71"/>
    </row>
    <row r="499" spans="8:14">
      <c r="H499" s="51"/>
      <c r="I499" s="96"/>
      <c r="J499" s="96"/>
      <c r="K499" s="96"/>
      <c r="L499" s="96"/>
      <c r="M499" s="96"/>
      <c r="N499" s="71"/>
    </row>
    <row r="500" spans="8:14">
      <c r="H500" s="51"/>
      <c r="I500" s="96"/>
      <c r="J500" s="96"/>
      <c r="K500" s="96"/>
      <c r="L500" s="96"/>
      <c r="M500" s="96"/>
      <c r="N500" s="71"/>
    </row>
    <row r="501" spans="8:14">
      <c r="H501" s="51"/>
      <c r="I501" s="96"/>
      <c r="J501" s="96"/>
      <c r="K501" s="96"/>
      <c r="L501" s="96"/>
      <c r="M501" s="96"/>
      <c r="N501" s="71"/>
    </row>
    <row r="502" spans="8:14">
      <c r="H502" s="51"/>
      <c r="I502" s="96"/>
      <c r="J502" s="96"/>
      <c r="K502" s="96"/>
      <c r="L502" s="96"/>
      <c r="M502" s="96"/>
      <c r="N502" s="71"/>
    </row>
    <row r="503" spans="8:14">
      <c r="H503" s="95"/>
      <c r="I503" s="96"/>
      <c r="J503" s="96"/>
      <c r="K503" s="96"/>
      <c r="L503" s="96"/>
      <c r="M503" s="96"/>
      <c r="N503" s="71"/>
    </row>
    <row r="504" spans="8:14">
      <c r="H504" s="95"/>
      <c r="I504" s="96"/>
      <c r="J504" s="96"/>
      <c r="K504" s="96"/>
      <c r="L504" s="96"/>
      <c r="M504" s="96"/>
      <c r="N504" s="71"/>
    </row>
    <row r="505" spans="8:14">
      <c r="H505" s="95"/>
      <c r="I505" s="96"/>
      <c r="J505" s="96"/>
      <c r="K505" s="96"/>
      <c r="L505" s="96"/>
      <c r="M505" s="96"/>
      <c r="N505" s="71"/>
    </row>
    <row r="506" spans="8:14">
      <c r="H506" s="95"/>
      <c r="I506" s="96"/>
      <c r="J506" s="96"/>
      <c r="K506" s="96"/>
      <c r="L506" s="96"/>
      <c r="M506" s="96"/>
      <c r="N506" s="71"/>
    </row>
    <row r="507" spans="8:14">
      <c r="H507" s="95"/>
      <c r="I507" s="96"/>
      <c r="J507" s="96"/>
      <c r="K507" s="96"/>
      <c r="L507" s="96"/>
      <c r="M507" s="96"/>
      <c r="N507" s="71"/>
    </row>
    <row r="508" spans="8:14">
      <c r="H508" s="95"/>
      <c r="I508" s="96"/>
      <c r="J508" s="96"/>
      <c r="K508" s="96"/>
      <c r="L508" s="96"/>
      <c r="M508" s="96"/>
      <c r="N508" s="71"/>
    </row>
    <row r="509" spans="8:14">
      <c r="H509" s="95"/>
      <c r="I509" s="96"/>
      <c r="J509" s="96"/>
      <c r="K509" s="96"/>
      <c r="L509" s="96"/>
      <c r="M509" s="96"/>
      <c r="N509" s="71"/>
    </row>
    <row r="510" spans="8:14">
      <c r="H510" s="95"/>
      <c r="I510" s="96"/>
      <c r="J510" s="96"/>
      <c r="K510" s="96"/>
      <c r="L510" s="96"/>
      <c r="M510" s="96"/>
      <c r="N510" s="71"/>
    </row>
    <row r="511" spans="8:14">
      <c r="H511" s="95"/>
      <c r="I511" s="96"/>
      <c r="J511" s="96"/>
      <c r="K511" s="96"/>
      <c r="L511" s="96"/>
      <c r="M511" s="96"/>
      <c r="N511" s="71"/>
    </row>
    <row r="512" spans="8:14">
      <c r="H512" s="95"/>
      <c r="I512" s="96"/>
      <c r="J512" s="96"/>
      <c r="K512" s="96"/>
      <c r="L512" s="96"/>
      <c r="M512" s="96"/>
      <c r="N512" s="71"/>
    </row>
    <row r="513" spans="8:14">
      <c r="H513" s="95"/>
      <c r="I513" s="96"/>
      <c r="J513" s="96"/>
      <c r="K513" s="96"/>
      <c r="L513" s="96"/>
      <c r="M513" s="96"/>
      <c r="N513" s="71"/>
    </row>
    <row r="514" spans="8:14">
      <c r="H514" s="95"/>
      <c r="I514" s="96"/>
      <c r="J514" s="96"/>
      <c r="K514" s="96"/>
      <c r="L514" s="96"/>
      <c r="M514" s="96"/>
      <c r="N514" s="71"/>
    </row>
    <row r="515" spans="8:14">
      <c r="H515" s="95"/>
      <c r="I515" s="96"/>
      <c r="J515" s="96"/>
      <c r="K515" s="96"/>
      <c r="L515" s="96"/>
      <c r="M515" s="96"/>
      <c r="N515" s="71"/>
    </row>
    <row r="516" spans="8:14">
      <c r="H516" s="95"/>
      <c r="I516" s="96"/>
      <c r="J516" s="96"/>
      <c r="K516" s="96"/>
      <c r="L516" s="96"/>
      <c r="M516" s="96"/>
      <c r="N516" s="71"/>
    </row>
    <row r="517" spans="8:14">
      <c r="H517" s="95"/>
      <c r="I517" s="96"/>
      <c r="J517" s="96"/>
      <c r="K517" s="96"/>
      <c r="L517" s="96"/>
      <c r="M517" s="96"/>
      <c r="N517" s="71"/>
    </row>
    <row r="518" spans="8:14">
      <c r="H518" s="95"/>
      <c r="I518" s="96"/>
      <c r="J518" s="96"/>
      <c r="K518" s="96"/>
      <c r="L518" s="96"/>
      <c r="M518" s="96"/>
      <c r="N518" s="71"/>
    </row>
    <row r="519" spans="8:14">
      <c r="H519" s="95"/>
      <c r="I519" s="96"/>
      <c r="J519" s="96"/>
      <c r="K519" s="96"/>
      <c r="L519" s="96"/>
      <c r="M519" s="96"/>
      <c r="N519" s="71"/>
    </row>
    <row r="520" spans="8:14">
      <c r="H520" s="95"/>
      <c r="I520" s="96"/>
      <c r="J520" s="96"/>
      <c r="K520" s="96"/>
      <c r="L520" s="96"/>
      <c r="M520" s="96"/>
      <c r="N520" s="71"/>
    </row>
    <row r="521" spans="8:14">
      <c r="H521" s="95"/>
      <c r="I521" s="96"/>
      <c r="J521" s="96"/>
      <c r="K521" s="96"/>
      <c r="L521" s="96"/>
      <c r="M521" s="96"/>
      <c r="N521" s="71"/>
    </row>
    <row r="522" spans="8:14">
      <c r="H522" s="95"/>
      <c r="I522" s="96"/>
      <c r="J522" s="96"/>
      <c r="K522" s="96"/>
      <c r="L522" s="96"/>
      <c r="M522" s="96"/>
      <c r="N522" s="71"/>
    </row>
    <row r="523" spans="8:14">
      <c r="H523" s="95"/>
      <c r="I523" s="96"/>
      <c r="J523" s="96"/>
      <c r="K523" s="96"/>
      <c r="L523" s="96"/>
      <c r="M523" s="96"/>
      <c r="N523" s="71"/>
    </row>
    <row r="524" spans="8:14">
      <c r="H524" s="95"/>
      <c r="I524" s="96"/>
      <c r="J524" s="96"/>
      <c r="K524" s="96"/>
      <c r="L524" s="96"/>
      <c r="M524" s="96"/>
      <c r="N524" s="71"/>
    </row>
    <row r="525" spans="8:14">
      <c r="H525" s="95"/>
      <c r="I525" s="96"/>
      <c r="J525" s="96"/>
      <c r="K525" s="96"/>
      <c r="L525" s="96"/>
      <c r="M525" s="96"/>
      <c r="N525" s="71"/>
    </row>
    <row r="526" spans="8:14">
      <c r="H526" s="95"/>
      <c r="I526" s="96"/>
      <c r="J526" s="96"/>
      <c r="K526" s="96"/>
      <c r="L526" s="96"/>
      <c r="M526" s="96"/>
      <c r="N526" s="71"/>
    </row>
    <row r="527" spans="8:14">
      <c r="H527" s="95"/>
      <c r="I527" s="96"/>
      <c r="J527" s="96"/>
      <c r="K527" s="96"/>
      <c r="L527" s="96"/>
      <c r="M527" s="96"/>
      <c r="N527" s="71"/>
    </row>
    <row r="528" spans="8:14">
      <c r="H528" s="95"/>
      <c r="I528" s="96"/>
      <c r="J528" s="96"/>
      <c r="K528" s="96"/>
      <c r="L528" s="96"/>
      <c r="M528" s="96"/>
      <c r="N528" s="71"/>
    </row>
    <row r="529" spans="8:14">
      <c r="H529" s="95"/>
      <c r="I529" s="96"/>
      <c r="J529" s="96"/>
      <c r="K529" s="96"/>
      <c r="L529" s="96"/>
      <c r="M529" s="96"/>
      <c r="N529" s="71"/>
    </row>
    <row r="530" spans="8:14">
      <c r="H530" s="95"/>
      <c r="I530" s="96"/>
      <c r="J530" s="96"/>
      <c r="K530" s="96"/>
      <c r="L530" s="96"/>
      <c r="M530" s="96"/>
      <c r="N530" s="71"/>
    </row>
    <row r="531" spans="8:14">
      <c r="H531" s="95"/>
      <c r="I531" s="96"/>
      <c r="J531" s="96"/>
      <c r="K531" s="96"/>
      <c r="L531" s="96"/>
      <c r="M531" s="96"/>
      <c r="N531" s="71"/>
    </row>
    <row r="532" spans="8:14">
      <c r="H532" s="95"/>
      <c r="I532" s="96"/>
      <c r="J532" s="96"/>
      <c r="K532" s="96"/>
      <c r="L532" s="96"/>
      <c r="M532" s="96"/>
      <c r="N532" s="71"/>
    </row>
    <row r="533" spans="8:14">
      <c r="H533" s="95"/>
      <c r="I533" s="96"/>
      <c r="J533" s="96"/>
      <c r="K533" s="96"/>
      <c r="L533" s="96"/>
      <c r="M533" s="96"/>
      <c r="N533" s="71"/>
    </row>
    <row r="534" spans="8:14">
      <c r="H534" s="95"/>
      <c r="I534" s="96"/>
      <c r="J534" s="96"/>
      <c r="K534" s="96"/>
      <c r="L534" s="96"/>
      <c r="M534" s="96"/>
      <c r="N534" s="71"/>
    </row>
    <row r="535" spans="8:14">
      <c r="H535" s="95"/>
      <c r="I535" s="96"/>
      <c r="J535" s="96"/>
      <c r="K535" s="96"/>
      <c r="L535" s="96"/>
      <c r="M535" s="96"/>
      <c r="N535" s="71"/>
    </row>
    <row r="536" spans="8:14">
      <c r="H536" s="95"/>
      <c r="I536" s="96"/>
      <c r="J536" s="96"/>
      <c r="K536" s="96"/>
      <c r="L536" s="96"/>
      <c r="M536" s="96"/>
      <c r="N536" s="71"/>
    </row>
    <row r="537" spans="8:14">
      <c r="H537" s="95"/>
      <c r="I537" s="96"/>
      <c r="J537" s="96"/>
      <c r="K537" s="96"/>
      <c r="L537" s="96"/>
      <c r="M537" s="96"/>
      <c r="N537" s="71"/>
    </row>
    <row r="538" spans="8:14">
      <c r="H538" s="95"/>
      <c r="I538" s="96"/>
      <c r="J538" s="96"/>
      <c r="K538" s="96"/>
      <c r="L538" s="96"/>
      <c r="M538" s="96"/>
      <c r="N538" s="71"/>
    </row>
    <row r="539" spans="8:14">
      <c r="H539" s="95"/>
      <c r="I539" s="96"/>
      <c r="J539" s="96"/>
      <c r="K539" s="96"/>
      <c r="L539" s="96"/>
      <c r="M539" s="96"/>
      <c r="N539" s="71"/>
    </row>
    <row r="540" spans="8:14">
      <c r="H540" s="95"/>
      <c r="I540" s="96"/>
      <c r="J540" s="96"/>
      <c r="K540" s="96"/>
      <c r="L540" s="96"/>
      <c r="M540" s="96"/>
      <c r="N540" s="71"/>
    </row>
    <row r="541" spans="8:14">
      <c r="H541" s="95"/>
      <c r="I541" s="96"/>
      <c r="J541" s="96"/>
      <c r="K541" s="96"/>
      <c r="L541" s="96"/>
      <c r="M541" s="96"/>
      <c r="N541" s="71"/>
    </row>
    <row r="542" spans="8:14">
      <c r="H542" s="95"/>
      <c r="I542" s="96"/>
      <c r="J542" s="96"/>
      <c r="K542" s="96"/>
      <c r="L542" s="96"/>
      <c r="M542" s="96"/>
      <c r="N542" s="71"/>
    </row>
    <row r="543" spans="8:14">
      <c r="H543" s="95"/>
      <c r="I543" s="96"/>
      <c r="J543" s="96"/>
      <c r="K543" s="96"/>
      <c r="L543" s="96"/>
      <c r="M543" s="96"/>
      <c r="N543" s="71"/>
    </row>
    <row r="544" spans="8:14">
      <c r="H544" s="95"/>
      <c r="I544" s="96"/>
      <c r="J544" s="96"/>
      <c r="K544" s="96"/>
      <c r="L544" s="96"/>
      <c r="M544" s="96"/>
      <c r="N544" s="71"/>
    </row>
    <row r="545" spans="8:14">
      <c r="H545" s="95"/>
      <c r="I545" s="96"/>
      <c r="J545" s="96"/>
      <c r="K545" s="96"/>
      <c r="L545" s="96"/>
      <c r="M545" s="96"/>
      <c r="N545" s="71"/>
    </row>
    <row r="546" spans="8:14">
      <c r="H546" s="95"/>
      <c r="I546" s="96"/>
      <c r="J546" s="96"/>
      <c r="K546" s="96"/>
      <c r="L546" s="96"/>
      <c r="M546" s="96"/>
      <c r="N546" s="71"/>
    </row>
    <row r="547" spans="8:14">
      <c r="H547" s="95"/>
      <c r="I547" s="96"/>
      <c r="J547" s="96"/>
      <c r="K547" s="96"/>
      <c r="L547" s="96"/>
      <c r="M547" s="96"/>
      <c r="N547" s="71"/>
    </row>
    <row r="548" spans="8:14">
      <c r="H548" s="95"/>
      <c r="I548" s="96"/>
      <c r="J548" s="96"/>
      <c r="K548" s="96"/>
      <c r="L548" s="96"/>
      <c r="M548" s="96"/>
      <c r="N548" s="71"/>
    </row>
    <row r="549" spans="8:14">
      <c r="H549" s="95"/>
      <c r="I549" s="96"/>
      <c r="J549" s="96"/>
      <c r="K549" s="96"/>
      <c r="L549" s="96"/>
      <c r="M549" s="96"/>
      <c r="N549" s="71"/>
    </row>
    <row r="550" spans="8:14">
      <c r="H550" s="95"/>
      <c r="I550" s="96"/>
      <c r="J550" s="96"/>
      <c r="K550" s="96"/>
      <c r="L550" s="96"/>
      <c r="M550" s="96"/>
      <c r="N550" s="71"/>
    </row>
    <row r="551" spans="8:14">
      <c r="H551" s="95"/>
      <c r="I551" s="96"/>
      <c r="J551" s="96"/>
      <c r="K551" s="96"/>
      <c r="L551" s="96"/>
      <c r="M551" s="96"/>
      <c r="N551" s="71"/>
    </row>
    <row r="552" spans="8:14">
      <c r="H552" s="95"/>
      <c r="I552" s="96"/>
      <c r="J552" s="96"/>
      <c r="K552" s="96"/>
      <c r="L552" s="96"/>
      <c r="M552" s="96"/>
      <c r="N552" s="71"/>
    </row>
    <row r="553" spans="8:14">
      <c r="H553" s="95"/>
      <c r="I553" s="96"/>
      <c r="J553" s="96"/>
      <c r="K553" s="96"/>
      <c r="L553" s="96"/>
      <c r="M553" s="96"/>
      <c r="N553" s="71"/>
    </row>
    <row r="554" spans="8:14">
      <c r="H554" s="95"/>
      <c r="I554" s="96"/>
      <c r="J554" s="96"/>
      <c r="K554" s="96"/>
      <c r="L554" s="96"/>
      <c r="M554" s="96"/>
      <c r="N554" s="71"/>
    </row>
    <row r="555" spans="8:14">
      <c r="H555" s="95"/>
      <c r="I555" s="96"/>
      <c r="J555" s="96"/>
      <c r="K555" s="96"/>
      <c r="L555" s="96"/>
      <c r="M555" s="96"/>
      <c r="N555" s="71"/>
    </row>
    <row r="556" spans="8:14">
      <c r="H556" s="95"/>
      <c r="I556" s="96"/>
      <c r="J556" s="96"/>
      <c r="K556" s="96"/>
      <c r="L556" s="96"/>
      <c r="M556" s="96"/>
      <c r="N556" s="71"/>
    </row>
    <row r="557" spans="8:14">
      <c r="H557" s="95"/>
      <c r="I557" s="96"/>
      <c r="J557" s="96"/>
      <c r="K557" s="96"/>
      <c r="L557" s="96"/>
      <c r="M557" s="96"/>
      <c r="N557" s="71"/>
    </row>
    <row r="558" spans="8:14">
      <c r="H558" s="95"/>
      <c r="I558" s="96"/>
      <c r="J558" s="96"/>
      <c r="K558" s="96"/>
      <c r="L558" s="96"/>
      <c r="M558" s="96"/>
      <c r="N558" s="71"/>
    </row>
    <row r="559" spans="8:14">
      <c r="H559" s="95"/>
      <c r="I559" s="96"/>
      <c r="J559" s="96"/>
      <c r="K559" s="96"/>
      <c r="L559" s="96"/>
      <c r="M559" s="96"/>
      <c r="N559" s="71"/>
    </row>
    <row r="560" spans="8:14">
      <c r="H560" s="95"/>
      <c r="I560" s="96"/>
      <c r="J560" s="96"/>
      <c r="K560" s="96"/>
      <c r="L560" s="96"/>
      <c r="M560" s="96"/>
      <c r="N560" s="71"/>
    </row>
    <row r="561" spans="8:14">
      <c r="H561" s="95"/>
      <c r="I561" s="96"/>
      <c r="J561" s="96"/>
      <c r="K561" s="96"/>
      <c r="L561" s="96"/>
      <c r="M561" s="96"/>
      <c r="N561" s="71"/>
    </row>
    <row r="562" spans="8:14">
      <c r="H562" s="95"/>
      <c r="I562" s="96"/>
      <c r="J562" s="96"/>
      <c r="K562" s="96"/>
      <c r="L562" s="96"/>
      <c r="M562" s="96"/>
      <c r="N562" s="71"/>
    </row>
    <row r="563" spans="8:14">
      <c r="H563" s="95"/>
      <c r="I563" s="96"/>
      <c r="J563" s="96"/>
      <c r="K563" s="96"/>
      <c r="L563" s="96"/>
      <c r="M563" s="96"/>
      <c r="N563" s="71"/>
    </row>
    <row r="564" spans="8:14">
      <c r="H564" s="95"/>
      <c r="I564" s="96"/>
      <c r="J564" s="96"/>
      <c r="K564" s="96"/>
      <c r="L564" s="96"/>
      <c r="M564" s="96"/>
      <c r="N564" s="71"/>
    </row>
    <row r="565" spans="8:14">
      <c r="H565" s="95"/>
      <c r="I565" s="96"/>
      <c r="J565" s="96"/>
      <c r="K565" s="96"/>
      <c r="L565" s="96"/>
      <c r="M565" s="96"/>
      <c r="N565" s="71"/>
    </row>
    <row r="566" spans="8:14">
      <c r="H566" s="95"/>
      <c r="I566" s="96"/>
      <c r="J566" s="96"/>
      <c r="K566" s="96"/>
      <c r="L566" s="96"/>
      <c r="M566" s="96"/>
      <c r="N566" s="71"/>
    </row>
    <row r="567" spans="8:14">
      <c r="H567" s="95"/>
      <c r="I567" s="96"/>
      <c r="J567" s="96"/>
      <c r="K567" s="96"/>
      <c r="L567" s="96"/>
      <c r="M567" s="96"/>
      <c r="N567" s="71"/>
    </row>
    <row r="568" spans="8:14">
      <c r="H568" s="95"/>
      <c r="I568" s="96"/>
      <c r="J568" s="96"/>
      <c r="K568" s="96"/>
      <c r="L568" s="96"/>
      <c r="M568" s="96"/>
      <c r="N568" s="71"/>
    </row>
    <row r="569" spans="8:14">
      <c r="H569" s="95"/>
      <c r="I569" s="96"/>
      <c r="J569" s="96"/>
      <c r="K569" s="96"/>
      <c r="L569" s="96"/>
      <c r="M569" s="96"/>
      <c r="N569" s="71"/>
    </row>
    <row r="570" spans="8:14">
      <c r="H570" s="95"/>
      <c r="I570" s="96"/>
      <c r="J570" s="96"/>
      <c r="K570" s="96"/>
      <c r="L570" s="96"/>
      <c r="M570" s="96"/>
      <c r="N570" s="71"/>
    </row>
    <row r="571" spans="8:14">
      <c r="H571" s="95"/>
      <c r="I571" s="96"/>
      <c r="J571" s="96"/>
      <c r="K571" s="96"/>
      <c r="L571" s="96"/>
      <c r="M571" s="96"/>
      <c r="N571" s="71"/>
    </row>
    <row r="572" spans="8:14">
      <c r="H572" s="95"/>
      <c r="I572" s="96"/>
      <c r="J572" s="96"/>
      <c r="K572" s="96"/>
      <c r="L572" s="96"/>
      <c r="M572" s="96"/>
      <c r="N572" s="71"/>
    </row>
    <row r="573" spans="8:14">
      <c r="H573" s="95"/>
      <c r="I573" s="96"/>
      <c r="J573" s="96"/>
      <c r="K573" s="96"/>
      <c r="L573" s="96"/>
      <c r="M573" s="96"/>
      <c r="N573" s="71"/>
    </row>
    <row r="574" spans="8:14">
      <c r="H574" s="95"/>
      <c r="I574" s="96"/>
      <c r="J574" s="96"/>
      <c r="K574" s="96"/>
      <c r="L574" s="96"/>
      <c r="M574" s="96"/>
      <c r="N574" s="71"/>
    </row>
    <row r="575" spans="8:14">
      <c r="H575" s="95"/>
      <c r="I575" s="96"/>
      <c r="J575" s="96"/>
      <c r="K575" s="96"/>
      <c r="L575" s="96"/>
      <c r="M575" s="96"/>
      <c r="N575" s="71"/>
    </row>
    <row r="576" spans="8:14">
      <c r="H576" s="95"/>
      <c r="I576" s="96"/>
      <c r="J576" s="96"/>
      <c r="K576" s="96"/>
      <c r="L576" s="96"/>
      <c r="M576" s="96"/>
      <c r="N576" s="71"/>
    </row>
    <row r="577" spans="8:14">
      <c r="H577" s="95"/>
      <c r="I577" s="96"/>
      <c r="J577" s="96"/>
      <c r="K577" s="96"/>
      <c r="L577" s="96"/>
      <c r="M577" s="96"/>
      <c r="N577" s="71"/>
    </row>
    <row r="578" spans="8:14">
      <c r="H578" s="95"/>
      <c r="I578" s="96"/>
      <c r="J578" s="96"/>
      <c r="K578" s="96"/>
      <c r="L578" s="96"/>
      <c r="M578" s="96"/>
      <c r="N578" s="71"/>
    </row>
    <row r="579" spans="8:14">
      <c r="H579" s="95"/>
      <c r="I579" s="96"/>
      <c r="J579" s="96"/>
      <c r="K579" s="96"/>
      <c r="L579" s="96"/>
      <c r="M579" s="96"/>
      <c r="N579" s="71"/>
    </row>
    <row r="580" spans="8:14">
      <c r="H580" s="95"/>
      <c r="I580" s="96"/>
      <c r="J580" s="96"/>
      <c r="K580" s="96"/>
      <c r="L580" s="96"/>
      <c r="M580" s="96"/>
      <c r="N580" s="71"/>
    </row>
    <row r="581" spans="8:14">
      <c r="H581" s="95"/>
      <c r="I581" s="96"/>
      <c r="J581" s="96"/>
      <c r="K581" s="96"/>
      <c r="L581" s="96"/>
      <c r="M581" s="96"/>
      <c r="N581" s="71"/>
    </row>
    <row r="582" spans="8:14">
      <c r="H582" s="95"/>
      <c r="I582" s="96"/>
      <c r="J582" s="96"/>
      <c r="K582" s="96"/>
      <c r="L582" s="96"/>
      <c r="M582" s="96"/>
      <c r="N582" s="71"/>
    </row>
    <row r="583" spans="8:14">
      <c r="H583" s="95"/>
      <c r="I583" s="96"/>
      <c r="J583" s="96"/>
      <c r="K583" s="96"/>
      <c r="L583" s="96"/>
      <c r="M583" s="96"/>
      <c r="N583" s="71"/>
    </row>
    <row r="584" spans="8:14">
      <c r="H584" s="95"/>
      <c r="I584" s="96"/>
      <c r="J584" s="96"/>
      <c r="K584" s="96"/>
      <c r="L584" s="96"/>
      <c r="M584" s="96"/>
      <c r="N584" s="71"/>
    </row>
    <row r="585" spans="8:14">
      <c r="H585" s="95"/>
      <c r="I585" s="96"/>
      <c r="J585" s="96"/>
      <c r="K585" s="96"/>
      <c r="L585" s="96"/>
      <c r="M585" s="96"/>
      <c r="N585" s="71"/>
    </row>
    <row r="586" spans="8:14">
      <c r="H586" s="95"/>
      <c r="I586" s="96"/>
      <c r="J586" s="96"/>
      <c r="K586" s="96"/>
      <c r="L586" s="96"/>
      <c r="M586" s="96"/>
      <c r="N586" s="71"/>
    </row>
    <row r="587" spans="8:14">
      <c r="H587" s="95"/>
      <c r="I587" s="96"/>
      <c r="J587" s="96"/>
      <c r="K587" s="96"/>
      <c r="L587" s="96"/>
      <c r="M587" s="96"/>
      <c r="N587" s="71"/>
    </row>
    <row r="588" spans="8:14">
      <c r="H588" s="95"/>
      <c r="I588" s="96"/>
      <c r="J588" s="96"/>
      <c r="K588" s="96"/>
      <c r="L588" s="96"/>
      <c r="M588" s="96"/>
      <c r="N588" s="71"/>
    </row>
    <row r="589" spans="8:14">
      <c r="H589" s="95"/>
      <c r="I589" s="96"/>
      <c r="J589" s="96"/>
      <c r="K589" s="96"/>
      <c r="L589" s="96"/>
      <c r="M589" s="96"/>
      <c r="N589" s="71"/>
    </row>
    <row r="590" spans="8:14">
      <c r="H590" s="95"/>
      <c r="I590" s="96"/>
      <c r="J590" s="96"/>
      <c r="K590" s="96"/>
      <c r="L590" s="96"/>
      <c r="M590" s="96"/>
      <c r="N590" s="71"/>
    </row>
    <row r="591" spans="8:14">
      <c r="H591" s="95"/>
      <c r="I591" s="96"/>
      <c r="J591" s="96"/>
      <c r="K591" s="96"/>
      <c r="L591" s="96"/>
      <c r="M591" s="96"/>
      <c r="N591" s="71"/>
    </row>
    <row r="592" spans="8:14">
      <c r="H592" s="95"/>
      <c r="I592" s="96"/>
      <c r="J592" s="96"/>
      <c r="K592" s="96"/>
      <c r="L592" s="96"/>
      <c r="M592" s="96"/>
      <c r="N592" s="71"/>
    </row>
    <row r="593" spans="8:14">
      <c r="H593" s="95"/>
      <c r="I593" s="96"/>
      <c r="J593" s="96"/>
      <c r="K593" s="96"/>
      <c r="L593" s="96"/>
      <c r="M593" s="96"/>
      <c r="N593" s="71"/>
    </row>
    <row r="594" spans="8:14">
      <c r="H594" s="95"/>
      <c r="I594" s="96"/>
      <c r="J594" s="96"/>
      <c r="K594" s="96"/>
      <c r="L594" s="96"/>
      <c r="M594" s="96"/>
      <c r="N594" s="71"/>
    </row>
    <row r="595" spans="8:14">
      <c r="H595" s="95"/>
      <c r="I595" s="96"/>
      <c r="J595" s="96"/>
      <c r="K595" s="96"/>
      <c r="L595" s="96"/>
      <c r="M595" s="96"/>
      <c r="N595" s="71"/>
    </row>
    <row r="596" spans="8:14">
      <c r="H596" s="95"/>
      <c r="I596" s="96"/>
      <c r="J596" s="96"/>
      <c r="K596" s="96"/>
      <c r="L596" s="96"/>
      <c r="M596" s="96"/>
      <c r="N596" s="71"/>
    </row>
    <row r="597" spans="8:14">
      <c r="H597" s="95"/>
      <c r="I597" s="96"/>
      <c r="J597" s="96"/>
      <c r="K597" s="96"/>
      <c r="L597" s="96"/>
      <c r="M597" s="96"/>
      <c r="N597" s="71"/>
    </row>
    <row r="598" spans="8:14">
      <c r="H598" s="95"/>
      <c r="I598" s="96"/>
      <c r="J598" s="96"/>
      <c r="K598" s="96"/>
      <c r="L598" s="96"/>
      <c r="M598" s="96"/>
      <c r="N598" s="71"/>
    </row>
    <row r="599" spans="8:14">
      <c r="H599" s="95"/>
      <c r="I599" s="96"/>
      <c r="J599" s="96"/>
      <c r="K599" s="96"/>
      <c r="L599" s="96"/>
      <c r="M599" s="96"/>
      <c r="N599" s="71"/>
    </row>
    <row r="600" spans="8:14">
      <c r="H600" s="95"/>
      <c r="I600" s="96"/>
      <c r="J600" s="96"/>
      <c r="K600" s="96"/>
      <c r="L600" s="96"/>
      <c r="M600" s="96"/>
      <c r="N600" s="71"/>
    </row>
    <row r="601" spans="8:14">
      <c r="H601" s="95"/>
      <c r="I601" s="96"/>
      <c r="J601" s="96"/>
      <c r="K601" s="96"/>
      <c r="L601" s="96"/>
      <c r="M601" s="96"/>
      <c r="N601" s="71"/>
    </row>
    <row r="602" spans="8:14">
      <c r="H602" s="95"/>
      <c r="I602" s="96"/>
      <c r="J602" s="96"/>
      <c r="K602" s="96"/>
      <c r="L602" s="96"/>
      <c r="M602" s="96"/>
      <c r="N602" s="71"/>
    </row>
    <row r="603" spans="8:14">
      <c r="H603" s="95"/>
      <c r="I603" s="96"/>
      <c r="J603" s="96"/>
      <c r="K603" s="96"/>
      <c r="L603" s="96"/>
      <c r="M603" s="96"/>
      <c r="N603" s="71"/>
    </row>
    <row r="604" spans="8:14">
      <c r="H604" s="95"/>
      <c r="I604" s="96"/>
      <c r="J604" s="96"/>
      <c r="K604" s="96"/>
      <c r="L604" s="96"/>
      <c r="M604" s="96"/>
      <c r="N604" s="71"/>
    </row>
    <row r="605" spans="8:14">
      <c r="H605" s="95"/>
      <c r="I605" s="96"/>
      <c r="J605" s="96"/>
      <c r="K605" s="96"/>
      <c r="L605" s="96"/>
      <c r="M605" s="96"/>
      <c r="N605" s="71"/>
    </row>
    <row r="606" spans="8:14">
      <c r="H606" s="95"/>
      <c r="I606" s="96"/>
      <c r="J606" s="96"/>
      <c r="K606" s="96"/>
      <c r="L606" s="96"/>
      <c r="M606" s="96"/>
      <c r="N606" s="71"/>
    </row>
    <row r="607" spans="8:14">
      <c r="H607" s="95"/>
      <c r="I607" s="96"/>
      <c r="J607" s="96"/>
      <c r="K607" s="96"/>
      <c r="L607" s="96"/>
      <c r="M607" s="96"/>
      <c r="N607" s="71"/>
    </row>
    <row r="608" spans="8:14">
      <c r="H608" s="95"/>
      <c r="I608" s="96"/>
      <c r="J608" s="96"/>
      <c r="K608" s="96"/>
      <c r="L608" s="96"/>
      <c r="M608" s="96"/>
      <c r="N608" s="71"/>
    </row>
    <row r="609" spans="8:14">
      <c r="H609" s="95"/>
      <c r="I609" s="96"/>
      <c r="J609" s="96"/>
      <c r="K609" s="96"/>
      <c r="L609" s="96"/>
      <c r="M609" s="96"/>
      <c r="N609" s="71"/>
    </row>
    <row r="610" spans="8:14">
      <c r="H610" s="95"/>
      <c r="I610" s="96"/>
      <c r="J610" s="96"/>
      <c r="K610" s="96"/>
      <c r="L610" s="96"/>
      <c r="M610" s="96"/>
      <c r="N610" s="71"/>
    </row>
    <row r="611" spans="8:14">
      <c r="H611" s="95"/>
      <c r="I611" s="96"/>
      <c r="J611" s="96"/>
      <c r="K611" s="96"/>
      <c r="L611" s="96"/>
      <c r="M611" s="96"/>
      <c r="N611" s="71"/>
    </row>
    <row r="612" spans="8:14">
      <c r="H612" s="95"/>
      <c r="I612" s="96"/>
      <c r="J612" s="96"/>
      <c r="K612" s="96"/>
      <c r="L612" s="96"/>
      <c r="M612" s="96"/>
      <c r="N612" s="71"/>
    </row>
    <row r="613" spans="8:14">
      <c r="H613" s="95"/>
      <c r="I613" s="96"/>
      <c r="J613" s="96"/>
      <c r="K613" s="96"/>
      <c r="L613" s="96"/>
      <c r="M613" s="96"/>
      <c r="N613" s="71"/>
    </row>
    <row r="614" spans="8:14">
      <c r="H614" s="95"/>
      <c r="I614" s="96"/>
      <c r="J614" s="96"/>
      <c r="K614" s="96"/>
      <c r="L614" s="96"/>
      <c r="M614" s="96"/>
      <c r="N614" s="71"/>
    </row>
    <row r="615" spans="8:14">
      <c r="H615" s="95"/>
      <c r="I615" s="96"/>
      <c r="J615" s="96"/>
      <c r="K615" s="96"/>
      <c r="L615" s="96"/>
      <c r="M615" s="96"/>
      <c r="N615" s="71"/>
    </row>
    <row r="616" spans="8:14">
      <c r="H616" s="95"/>
      <c r="I616" s="96"/>
      <c r="J616" s="96"/>
      <c r="K616" s="96"/>
      <c r="L616" s="96"/>
      <c r="M616" s="96"/>
      <c r="N616" s="71"/>
    </row>
    <row r="617" spans="8:14">
      <c r="H617" s="95"/>
      <c r="I617" s="96"/>
      <c r="J617" s="96"/>
      <c r="K617" s="96"/>
      <c r="L617" s="96"/>
      <c r="M617" s="96"/>
      <c r="N617" s="71"/>
    </row>
    <row r="618" spans="8:14">
      <c r="H618" s="95"/>
      <c r="I618" s="96"/>
      <c r="J618" s="96"/>
      <c r="K618" s="96"/>
      <c r="L618" s="96"/>
      <c r="M618" s="96"/>
      <c r="N618" s="71"/>
    </row>
    <row r="619" spans="8:14">
      <c r="H619" s="95"/>
      <c r="I619" s="96"/>
      <c r="J619" s="96"/>
      <c r="K619" s="96"/>
      <c r="L619" s="96"/>
      <c r="M619" s="96"/>
      <c r="N619" s="71"/>
    </row>
    <row r="620" spans="8:14">
      <c r="H620" s="95"/>
      <c r="I620" s="96"/>
      <c r="J620" s="96"/>
      <c r="K620" s="96"/>
      <c r="L620" s="96"/>
      <c r="M620" s="96"/>
      <c r="N620" s="71"/>
    </row>
    <row r="621" spans="8:14">
      <c r="H621" s="95"/>
      <c r="I621" s="96"/>
      <c r="J621" s="96"/>
      <c r="K621" s="96"/>
      <c r="L621" s="96"/>
      <c r="M621" s="96"/>
      <c r="N621" s="71"/>
    </row>
    <row r="622" spans="8:14">
      <c r="H622" s="95"/>
      <c r="I622" s="96"/>
      <c r="J622" s="96"/>
      <c r="K622" s="96"/>
      <c r="L622" s="96"/>
      <c r="M622" s="96"/>
      <c r="N622" s="71"/>
    </row>
    <row r="623" spans="8:14">
      <c r="H623" s="95"/>
      <c r="I623" s="96"/>
      <c r="J623" s="96"/>
      <c r="K623" s="96"/>
      <c r="L623" s="96"/>
      <c r="M623" s="96"/>
      <c r="N623" s="71"/>
    </row>
    <row r="624" spans="8:14">
      <c r="H624" s="95"/>
      <c r="I624" s="96"/>
      <c r="J624" s="96"/>
      <c r="K624" s="96"/>
      <c r="L624" s="96"/>
      <c r="M624" s="96"/>
      <c r="N624" s="71"/>
    </row>
    <row r="625" spans="8:14">
      <c r="H625" s="95"/>
      <c r="I625" s="96"/>
      <c r="J625" s="96"/>
      <c r="K625" s="96"/>
      <c r="L625" s="96"/>
      <c r="M625" s="96"/>
      <c r="N625" s="71"/>
    </row>
    <row r="626" spans="8:14">
      <c r="H626" s="95"/>
      <c r="I626" s="96"/>
      <c r="J626" s="96"/>
      <c r="K626" s="96"/>
      <c r="L626" s="96"/>
      <c r="M626" s="96"/>
      <c r="N626" s="71"/>
    </row>
    <row r="627" spans="8:14">
      <c r="H627" s="95"/>
      <c r="I627" s="96"/>
      <c r="J627" s="96"/>
      <c r="K627" s="96"/>
      <c r="L627" s="96"/>
      <c r="M627" s="96"/>
      <c r="N627" s="71"/>
    </row>
    <row r="628" spans="8:14">
      <c r="H628" s="95"/>
      <c r="I628" s="96"/>
      <c r="J628" s="96"/>
      <c r="K628" s="96"/>
      <c r="L628" s="96"/>
      <c r="M628" s="96"/>
      <c r="N628" s="71"/>
    </row>
    <row r="629" spans="8:14">
      <c r="H629" s="95"/>
      <c r="I629" s="96"/>
      <c r="J629" s="96"/>
      <c r="K629" s="96"/>
      <c r="L629" s="96"/>
      <c r="M629" s="96"/>
      <c r="N629" s="71"/>
    </row>
    <row r="630" spans="8:14">
      <c r="H630" s="95"/>
      <c r="I630" s="96"/>
      <c r="J630" s="96"/>
      <c r="K630" s="96"/>
      <c r="L630" s="96"/>
      <c r="M630" s="96"/>
      <c r="N630" s="71"/>
    </row>
    <row r="631" spans="8:14">
      <c r="H631" s="95"/>
      <c r="I631" s="96"/>
      <c r="J631" s="96"/>
      <c r="K631" s="96"/>
      <c r="L631" s="96"/>
      <c r="M631" s="96"/>
      <c r="N631" s="71"/>
    </row>
    <row r="632" spans="8:14">
      <c r="H632" s="95"/>
      <c r="I632" s="96"/>
      <c r="J632" s="96"/>
      <c r="K632" s="96"/>
      <c r="L632" s="96"/>
      <c r="M632" s="96"/>
      <c r="N632" s="71"/>
    </row>
    <row r="633" spans="8:14">
      <c r="H633" s="95"/>
      <c r="I633" s="96"/>
      <c r="J633" s="96"/>
      <c r="K633" s="96"/>
      <c r="L633" s="96"/>
      <c r="M633" s="96"/>
      <c r="N633" s="71"/>
    </row>
    <row r="634" spans="8:14">
      <c r="H634" s="95"/>
      <c r="I634" s="96"/>
      <c r="J634" s="96"/>
      <c r="K634" s="96"/>
      <c r="L634" s="96"/>
      <c r="M634" s="96"/>
      <c r="N634" s="71"/>
    </row>
    <row r="635" spans="8:14">
      <c r="H635" s="95"/>
      <c r="I635" s="96"/>
      <c r="J635" s="96"/>
      <c r="K635" s="96"/>
      <c r="L635" s="96"/>
      <c r="M635" s="96"/>
      <c r="N635" s="71"/>
    </row>
    <row r="636" spans="8:14">
      <c r="H636" s="95"/>
      <c r="I636" s="96"/>
      <c r="J636" s="96"/>
      <c r="K636" s="96"/>
      <c r="L636" s="96"/>
      <c r="M636" s="96"/>
      <c r="N636" s="71"/>
    </row>
    <row r="637" spans="8:14">
      <c r="H637" s="95"/>
      <c r="I637" s="96"/>
      <c r="J637" s="96"/>
      <c r="K637" s="96"/>
      <c r="L637" s="96"/>
      <c r="M637" s="96"/>
      <c r="N637" s="71"/>
    </row>
    <row r="638" spans="8:14">
      <c r="H638" s="95"/>
      <c r="I638" s="96"/>
      <c r="J638" s="96"/>
      <c r="K638" s="96"/>
      <c r="L638" s="96"/>
      <c r="M638" s="96"/>
      <c r="N638" s="71"/>
    </row>
    <row r="639" spans="8:14">
      <c r="H639" s="95"/>
      <c r="I639" s="96"/>
      <c r="J639" s="96"/>
      <c r="K639" s="96"/>
      <c r="L639" s="96"/>
      <c r="M639" s="96"/>
      <c r="N639" s="71"/>
    </row>
    <row r="640" spans="8:14">
      <c r="H640" s="95"/>
      <c r="I640" s="96"/>
      <c r="J640" s="96"/>
      <c r="K640" s="96"/>
      <c r="L640" s="96"/>
      <c r="M640" s="96"/>
      <c r="N640" s="71"/>
    </row>
    <row r="641" spans="8:14">
      <c r="H641" s="95"/>
      <c r="I641" s="96"/>
      <c r="J641" s="96"/>
      <c r="K641" s="96"/>
      <c r="L641" s="96"/>
      <c r="M641" s="96"/>
      <c r="N641" s="71"/>
    </row>
    <row r="642" spans="8:14">
      <c r="H642" s="95"/>
      <c r="I642" s="96"/>
      <c r="J642" s="96"/>
      <c r="K642" s="96"/>
      <c r="L642" s="96"/>
      <c r="M642" s="96"/>
      <c r="N642" s="71"/>
    </row>
    <row r="643" spans="8:14">
      <c r="H643" s="95"/>
      <c r="I643" s="96"/>
      <c r="J643" s="96"/>
      <c r="K643" s="96"/>
      <c r="L643" s="96"/>
      <c r="M643" s="96"/>
      <c r="N643" s="71"/>
    </row>
    <row r="644" spans="8:14">
      <c r="H644" s="95"/>
      <c r="I644" s="96"/>
      <c r="J644" s="96"/>
      <c r="K644" s="96"/>
      <c r="L644" s="96"/>
      <c r="M644" s="96"/>
      <c r="N644" s="71"/>
    </row>
    <row r="645" spans="8:14">
      <c r="H645" s="95"/>
      <c r="I645" s="96"/>
      <c r="J645" s="96"/>
      <c r="K645" s="96"/>
      <c r="L645" s="96"/>
      <c r="M645" s="96"/>
      <c r="N645" s="71"/>
    </row>
    <row r="646" spans="8:14">
      <c r="H646" s="95"/>
      <c r="I646" s="96"/>
      <c r="J646" s="96"/>
      <c r="K646" s="96"/>
      <c r="L646" s="96"/>
      <c r="M646" s="96"/>
      <c r="N646" s="71"/>
    </row>
    <row r="647" spans="8:14">
      <c r="H647" s="95"/>
      <c r="I647" s="96"/>
      <c r="J647" s="96"/>
      <c r="K647" s="96"/>
      <c r="L647" s="96"/>
      <c r="M647" s="96"/>
      <c r="N647" s="71"/>
    </row>
    <row r="648" spans="8:14">
      <c r="H648" s="95"/>
      <c r="I648" s="96"/>
      <c r="J648" s="96"/>
      <c r="K648" s="96"/>
      <c r="L648" s="96"/>
      <c r="M648" s="96"/>
      <c r="N648" s="71"/>
    </row>
    <row r="649" spans="8:14">
      <c r="H649" s="95"/>
      <c r="I649" s="96"/>
      <c r="J649" s="96"/>
      <c r="K649" s="96"/>
      <c r="L649" s="96"/>
      <c r="M649" s="96"/>
      <c r="N649" s="71"/>
    </row>
    <row r="650" spans="8:14">
      <c r="H650" s="95"/>
      <c r="I650" s="96"/>
      <c r="J650" s="96"/>
      <c r="K650" s="96"/>
      <c r="L650" s="96"/>
      <c r="M650" s="96"/>
      <c r="N650" s="71"/>
    </row>
    <row r="651" spans="8:14">
      <c r="H651" s="95"/>
      <c r="I651" s="96"/>
      <c r="J651" s="96"/>
      <c r="K651" s="96"/>
      <c r="L651" s="96"/>
      <c r="M651" s="96"/>
      <c r="N651" s="71"/>
    </row>
    <row r="652" spans="8:14">
      <c r="H652" s="95"/>
      <c r="I652" s="96"/>
      <c r="J652" s="96"/>
      <c r="K652" s="96"/>
      <c r="L652" s="96"/>
      <c r="M652" s="96"/>
      <c r="N652" s="71"/>
    </row>
    <row r="653" spans="8:14">
      <c r="H653" s="95"/>
      <c r="I653" s="96"/>
      <c r="J653" s="96"/>
      <c r="K653" s="96"/>
      <c r="L653" s="96"/>
      <c r="M653" s="96"/>
      <c r="N653" s="71"/>
    </row>
    <row r="654" spans="8:14">
      <c r="H654" s="95"/>
      <c r="I654" s="96"/>
      <c r="J654" s="96"/>
      <c r="K654" s="96"/>
      <c r="L654" s="96"/>
      <c r="M654" s="96"/>
      <c r="N654" s="71"/>
    </row>
    <row r="655" spans="8:14">
      <c r="H655" s="95"/>
      <c r="I655" s="96"/>
      <c r="J655" s="96"/>
      <c r="K655" s="96"/>
      <c r="L655" s="96"/>
      <c r="M655" s="96"/>
      <c r="N655" s="71"/>
    </row>
    <row r="656" spans="8:14">
      <c r="H656" s="95"/>
      <c r="I656" s="96"/>
      <c r="J656" s="96"/>
      <c r="K656" s="96"/>
      <c r="L656" s="96"/>
      <c r="M656" s="96"/>
      <c r="N656" s="71"/>
    </row>
    <row r="657" spans="8:14">
      <c r="H657" s="95"/>
      <c r="I657" s="96"/>
      <c r="J657" s="96"/>
      <c r="K657" s="96"/>
      <c r="L657" s="96"/>
      <c r="M657" s="96"/>
      <c r="N657" s="71"/>
    </row>
    <row r="658" spans="8:14">
      <c r="H658" s="95"/>
      <c r="I658" s="96"/>
      <c r="J658" s="96"/>
      <c r="K658" s="96"/>
      <c r="L658" s="96"/>
      <c r="M658" s="96"/>
      <c r="N658" s="71"/>
    </row>
    <row r="659" spans="8:14">
      <c r="H659" s="95"/>
      <c r="I659" s="96"/>
      <c r="J659" s="96"/>
      <c r="K659" s="96"/>
      <c r="L659" s="96"/>
      <c r="M659" s="96"/>
      <c r="N659" s="71"/>
    </row>
    <row r="660" spans="8:14">
      <c r="H660" s="95"/>
      <c r="I660" s="96"/>
      <c r="J660" s="96"/>
      <c r="K660" s="96"/>
      <c r="L660" s="96"/>
      <c r="M660" s="96"/>
      <c r="N660" s="71"/>
    </row>
    <row r="661" spans="8:14">
      <c r="H661" s="95"/>
      <c r="I661" s="96"/>
      <c r="J661" s="96"/>
      <c r="K661" s="96"/>
      <c r="L661" s="96"/>
      <c r="M661" s="96"/>
      <c r="N661" s="71"/>
    </row>
    <row r="662" spans="8:14">
      <c r="H662" s="95"/>
      <c r="I662" s="96"/>
      <c r="J662" s="96"/>
      <c r="K662" s="96"/>
      <c r="L662" s="96"/>
      <c r="M662" s="96"/>
      <c r="N662" s="71"/>
    </row>
    <row r="663" spans="8:14">
      <c r="H663" s="95"/>
      <c r="I663" s="96"/>
      <c r="J663" s="96"/>
      <c r="K663" s="96"/>
      <c r="L663" s="96"/>
      <c r="M663" s="96"/>
      <c r="N663" s="71"/>
    </row>
    <row r="664" spans="8:14">
      <c r="H664" s="95"/>
      <c r="I664" s="96"/>
      <c r="J664" s="96"/>
      <c r="K664" s="96"/>
      <c r="L664" s="96"/>
      <c r="M664" s="96"/>
      <c r="N664" s="71"/>
    </row>
    <row r="665" spans="8:14">
      <c r="H665" s="95"/>
      <c r="I665" s="96"/>
      <c r="J665" s="96"/>
      <c r="K665" s="96"/>
      <c r="L665" s="96"/>
      <c r="M665" s="96"/>
      <c r="N665" s="71"/>
    </row>
    <row r="666" spans="8:14">
      <c r="H666" s="95"/>
      <c r="I666" s="96"/>
      <c r="J666" s="96"/>
      <c r="K666" s="96"/>
      <c r="L666" s="96"/>
      <c r="M666" s="96"/>
      <c r="N666" s="71"/>
    </row>
    <row r="667" spans="8:14">
      <c r="H667" s="95"/>
      <c r="I667" s="96"/>
      <c r="J667" s="96"/>
      <c r="K667" s="96"/>
      <c r="L667" s="96"/>
      <c r="M667" s="96"/>
      <c r="N667" s="71"/>
    </row>
    <row r="668" spans="8:14">
      <c r="H668" s="95"/>
      <c r="I668" s="96"/>
      <c r="J668" s="96"/>
      <c r="K668" s="96"/>
      <c r="L668" s="96"/>
      <c r="M668" s="96"/>
      <c r="N668" s="71"/>
    </row>
    <row r="669" spans="8:14">
      <c r="H669" s="95"/>
      <c r="I669" s="96"/>
      <c r="J669" s="96"/>
      <c r="K669" s="96"/>
      <c r="L669" s="96"/>
      <c r="M669" s="96"/>
      <c r="N669" s="71"/>
    </row>
    <row r="670" spans="8:14">
      <c r="H670" s="95"/>
      <c r="I670" s="96"/>
      <c r="J670" s="96"/>
      <c r="K670" s="96"/>
      <c r="L670" s="96"/>
      <c r="M670" s="96"/>
      <c r="N670" s="71"/>
    </row>
    <row r="671" spans="8:14">
      <c r="H671" s="95"/>
      <c r="I671" s="96"/>
      <c r="J671" s="96"/>
      <c r="K671" s="96"/>
      <c r="L671" s="96"/>
      <c r="M671" s="96"/>
      <c r="N671" s="71"/>
    </row>
    <row r="672" spans="8:14">
      <c r="H672" s="95"/>
      <c r="I672" s="96"/>
      <c r="J672" s="96"/>
      <c r="K672" s="96"/>
      <c r="L672" s="96"/>
      <c r="M672" s="96"/>
      <c r="N672" s="71"/>
    </row>
    <row r="673" spans="8:14">
      <c r="H673" s="95"/>
      <c r="I673" s="96"/>
      <c r="J673" s="96"/>
      <c r="K673" s="96"/>
      <c r="L673" s="96"/>
      <c r="M673" s="96"/>
      <c r="N673" s="71"/>
    </row>
    <row r="674" spans="8:14">
      <c r="H674" s="95"/>
      <c r="I674" s="96"/>
      <c r="J674" s="96"/>
      <c r="K674" s="96"/>
      <c r="L674" s="96"/>
      <c r="M674" s="96"/>
      <c r="N674" s="71"/>
    </row>
    <row r="675" spans="8:14">
      <c r="H675" s="95"/>
      <c r="I675" s="96"/>
      <c r="J675" s="96"/>
      <c r="K675" s="96"/>
      <c r="L675" s="96"/>
      <c r="M675" s="96"/>
      <c r="N675" s="71"/>
    </row>
    <row r="676" spans="8:14">
      <c r="H676" s="95"/>
      <c r="I676" s="96"/>
      <c r="J676" s="96"/>
      <c r="K676" s="96"/>
      <c r="L676" s="96"/>
      <c r="M676" s="96"/>
      <c r="N676" s="71"/>
    </row>
    <row r="677" spans="8:14">
      <c r="H677" s="95"/>
      <c r="I677" s="96"/>
      <c r="J677" s="96"/>
      <c r="K677" s="96"/>
      <c r="L677" s="96"/>
      <c r="M677" s="96"/>
      <c r="N677" s="71"/>
    </row>
    <row r="678" spans="8:14">
      <c r="H678" s="95"/>
      <c r="I678" s="96"/>
      <c r="J678" s="96"/>
      <c r="K678" s="96"/>
      <c r="L678" s="96"/>
      <c r="M678" s="96"/>
      <c r="N678" s="71"/>
    </row>
    <row r="679" spans="8:14">
      <c r="H679" s="95"/>
      <c r="I679" s="96"/>
      <c r="J679" s="96"/>
      <c r="K679" s="96"/>
      <c r="L679" s="96"/>
      <c r="M679" s="96"/>
      <c r="N679" s="71"/>
    </row>
    <row r="680" spans="8:14">
      <c r="H680" s="95"/>
      <c r="I680" s="96"/>
      <c r="J680" s="96"/>
      <c r="K680" s="96"/>
      <c r="L680" s="96"/>
      <c r="M680" s="96"/>
      <c r="N680" s="71"/>
    </row>
    <row r="681" spans="8:14">
      <c r="H681" s="95"/>
      <c r="I681" s="96"/>
      <c r="J681" s="96"/>
      <c r="K681" s="96"/>
      <c r="L681" s="96"/>
      <c r="M681" s="96"/>
      <c r="N681" s="71"/>
    </row>
    <row r="682" spans="8:14">
      <c r="H682" s="95"/>
      <c r="I682" s="96"/>
      <c r="J682" s="96"/>
      <c r="K682" s="96"/>
      <c r="L682" s="96"/>
      <c r="M682" s="96"/>
      <c r="N682" s="71"/>
    </row>
    <row r="683" spans="8:14">
      <c r="H683" s="95"/>
      <c r="I683" s="96"/>
      <c r="J683" s="96"/>
      <c r="K683" s="96"/>
      <c r="L683" s="96"/>
      <c r="M683" s="96"/>
      <c r="N683" s="71"/>
    </row>
    <row r="684" spans="8:14">
      <c r="H684" s="95"/>
      <c r="I684" s="96"/>
      <c r="J684" s="96"/>
      <c r="K684" s="96"/>
      <c r="L684" s="96"/>
      <c r="M684" s="96"/>
      <c r="N684" s="71"/>
    </row>
    <row r="685" spans="8:14">
      <c r="H685" s="95"/>
      <c r="I685" s="96"/>
      <c r="J685" s="96"/>
      <c r="K685" s="96"/>
      <c r="L685" s="96"/>
      <c r="M685" s="96"/>
      <c r="N685" s="71"/>
    </row>
    <row r="686" spans="8:14">
      <c r="H686" s="95"/>
      <c r="I686" s="96"/>
      <c r="J686" s="96"/>
      <c r="K686" s="96"/>
      <c r="L686" s="96"/>
      <c r="M686" s="96"/>
      <c r="N686" s="71"/>
    </row>
    <row r="687" spans="8:14">
      <c r="H687" s="95"/>
      <c r="I687" s="96"/>
      <c r="J687" s="96"/>
      <c r="K687" s="96"/>
      <c r="L687" s="96"/>
      <c r="M687" s="96"/>
      <c r="N687" s="71"/>
    </row>
    <row r="688" spans="8:14">
      <c r="H688" s="95"/>
      <c r="I688" s="96"/>
      <c r="J688" s="96"/>
      <c r="K688" s="96"/>
      <c r="L688" s="96"/>
      <c r="M688" s="96"/>
      <c r="N688" s="71"/>
    </row>
    <row r="689" spans="8:14">
      <c r="H689" s="95"/>
      <c r="I689" s="96"/>
      <c r="J689" s="96"/>
      <c r="K689" s="96"/>
      <c r="L689" s="96"/>
      <c r="M689" s="96"/>
      <c r="N689" s="71"/>
    </row>
    <row r="690" spans="8:14">
      <c r="H690" s="95"/>
      <c r="I690" s="96"/>
      <c r="J690" s="96"/>
      <c r="K690" s="96"/>
      <c r="L690" s="96"/>
      <c r="M690" s="96"/>
      <c r="N690" s="71"/>
    </row>
    <row r="691" spans="8:14">
      <c r="H691" s="95"/>
      <c r="I691" s="96"/>
      <c r="J691" s="96"/>
      <c r="K691" s="96"/>
      <c r="L691" s="96"/>
      <c r="M691" s="96"/>
      <c r="N691" s="71"/>
    </row>
    <row r="692" spans="8:14">
      <c r="H692" s="95"/>
      <c r="I692" s="96"/>
      <c r="J692" s="96"/>
      <c r="K692" s="96"/>
      <c r="L692" s="96"/>
      <c r="M692" s="96"/>
      <c r="N692" s="71"/>
    </row>
    <row r="693" spans="8:14">
      <c r="H693" s="95"/>
      <c r="I693" s="96"/>
      <c r="J693" s="96"/>
      <c r="K693" s="96"/>
      <c r="L693" s="96"/>
      <c r="M693" s="96"/>
      <c r="N693" s="71"/>
    </row>
    <row r="694" spans="8:14">
      <c r="H694" s="95"/>
      <c r="I694" s="96"/>
      <c r="J694" s="96"/>
      <c r="K694" s="96"/>
      <c r="L694" s="96"/>
      <c r="M694" s="96"/>
      <c r="N694" s="71"/>
    </row>
    <row r="695" spans="8:14">
      <c r="H695" s="95"/>
      <c r="I695" s="96"/>
      <c r="J695" s="96"/>
      <c r="K695" s="96"/>
      <c r="L695" s="96"/>
      <c r="M695" s="96"/>
      <c r="N695" s="71"/>
    </row>
    <row r="696" spans="8:14">
      <c r="H696" s="95"/>
      <c r="I696" s="96"/>
      <c r="J696" s="96"/>
      <c r="K696" s="96"/>
      <c r="L696" s="96"/>
      <c r="M696" s="96"/>
      <c r="N696" s="71"/>
    </row>
    <row r="697" spans="8:14">
      <c r="H697" s="95"/>
      <c r="I697" s="96"/>
      <c r="J697" s="96"/>
      <c r="K697" s="96"/>
      <c r="L697" s="96"/>
      <c r="M697" s="96"/>
      <c r="N697" s="71"/>
    </row>
    <row r="698" spans="8:14">
      <c r="H698" s="40"/>
      <c r="I698" s="40"/>
      <c r="J698" s="40"/>
      <c r="K698" s="40"/>
      <c r="L698" s="40"/>
      <c r="M698" s="40"/>
      <c r="N698" s="71"/>
    </row>
    <row r="699" spans="8:14">
      <c r="H699" s="40"/>
      <c r="I699" s="40"/>
      <c r="J699" s="40"/>
      <c r="K699" s="40"/>
      <c r="L699" s="40"/>
      <c r="M699" s="40"/>
      <c r="N699" s="71"/>
    </row>
    <row r="700" spans="8:14">
      <c r="H700" s="40"/>
      <c r="I700" s="40"/>
      <c r="J700" s="40"/>
      <c r="K700" s="40"/>
      <c r="L700" s="40"/>
      <c r="M700" s="40"/>
      <c r="N700" s="71"/>
    </row>
    <row r="701" spans="8:14">
      <c r="H701" s="40"/>
      <c r="I701" s="40"/>
      <c r="J701" s="40"/>
      <c r="K701" s="40"/>
      <c r="L701" s="40"/>
      <c r="M701" s="40"/>
      <c r="N701" s="71"/>
    </row>
    <row r="702" spans="8:14">
      <c r="H702" s="40"/>
      <c r="I702" s="40"/>
      <c r="J702" s="40"/>
      <c r="K702" s="40"/>
      <c r="L702" s="40"/>
      <c r="M702" s="40"/>
      <c r="N702" s="71"/>
    </row>
    <row r="703" spans="8:14">
      <c r="H703" s="40"/>
      <c r="I703" s="40"/>
      <c r="J703" s="40"/>
      <c r="K703" s="40"/>
      <c r="L703" s="40"/>
      <c r="M703" s="40"/>
      <c r="N703" s="71"/>
    </row>
    <row r="704" spans="8:14">
      <c r="H704" s="40"/>
      <c r="I704" s="40"/>
      <c r="J704" s="40"/>
      <c r="K704" s="40"/>
      <c r="L704" s="40"/>
      <c r="M704" s="40"/>
      <c r="N704" s="71"/>
    </row>
    <row r="705" spans="8:14">
      <c r="H705" s="40"/>
      <c r="I705" s="40"/>
      <c r="J705" s="40"/>
      <c r="K705" s="40"/>
      <c r="L705" s="40"/>
      <c r="M705" s="40"/>
      <c r="N705" s="71"/>
    </row>
    <row r="706" spans="8:14">
      <c r="H706" s="40"/>
      <c r="I706" s="40"/>
      <c r="J706" s="40"/>
      <c r="K706" s="40"/>
      <c r="L706" s="40"/>
      <c r="M706" s="40"/>
      <c r="N706" s="71"/>
    </row>
    <row r="707" spans="8:14">
      <c r="H707" s="40"/>
      <c r="I707" s="40"/>
      <c r="J707" s="40"/>
      <c r="K707" s="40"/>
      <c r="L707" s="40"/>
      <c r="M707" s="40"/>
      <c r="N707" s="71"/>
    </row>
    <row r="708" spans="8:14">
      <c r="H708" s="40"/>
      <c r="I708" s="40"/>
      <c r="J708" s="40"/>
      <c r="K708" s="40"/>
      <c r="L708" s="40"/>
      <c r="M708" s="40"/>
      <c r="N708" s="71"/>
    </row>
    <row r="709" spans="8:14">
      <c r="H709" s="40"/>
      <c r="I709" s="40"/>
      <c r="J709" s="40"/>
      <c r="K709" s="40"/>
      <c r="L709" s="40"/>
      <c r="M709" s="40"/>
      <c r="N709" s="71"/>
    </row>
    <row r="710" spans="8:14">
      <c r="H710" s="40"/>
      <c r="I710" s="40"/>
      <c r="J710" s="40"/>
      <c r="K710" s="40"/>
      <c r="L710" s="40"/>
      <c r="M710" s="40"/>
      <c r="N710" s="71"/>
    </row>
    <row r="711" spans="8:14">
      <c r="H711" s="40"/>
      <c r="I711" s="40"/>
      <c r="J711" s="40"/>
      <c r="K711" s="40"/>
      <c r="L711" s="40"/>
      <c r="M711" s="40"/>
      <c r="N711" s="71"/>
    </row>
    <row r="712" spans="8:14">
      <c r="H712" s="40"/>
      <c r="I712" s="40"/>
      <c r="J712" s="40"/>
      <c r="K712" s="40"/>
      <c r="L712" s="40"/>
      <c r="M712" s="40"/>
      <c r="N712" s="71"/>
    </row>
    <row r="713" spans="8:14">
      <c r="H713" s="40"/>
      <c r="I713" s="40"/>
      <c r="J713" s="40"/>
      <c r="K713" s="40"/>
      <c r="L713" s="40"/>
      <c r="M713" s="40"/>
      <c r="N713" s="71"/>
    </row>
    <row r="714" spans="8:14">
      <c r="H714" s="40"/>
      <c r="I714" s="40"/>
      <c r="J714" s="40"/>
      <c r="K714" s="40"/>
      <c r="L714" s="40"/>
      <c r="M714" s="40"/>
      <c r="N714" s="71"/>
    </row>
    <row r="715" spans="8:14">
      <c r="H715" s="40"/>
      <c r="I715" s="40"/>
      <c r="J715" s="40"/>
      <c r="K715" s="40"/>
      <c r="L715" s="40"/>
      <c r="M715" s="40"/>
      <c r="N715" s="71"/>
    </row>
    <row r="716" spans="8:14">
      <c r="H716" s="40"/>
      <c r="I716" s="40"/>
      <c r="J716" s="40"/>
      <c r="K716" s="40"/>
      <c r="L716" s="40"/>
      <c r="M716" s="40"/>
      <c r="N716" s="71"/>
    </row>
    <row r="717" spans="8:14">
      <c r="H717" s="40"/>
      <c r="I717" s="40"/>
      <c r="J717" s="40"/>
      <c r="K717" s="40"/>
      <c r="L717" s="40"/>
      <c r="M717" s="40"/>
      <c r="N717" s="71"/>
    </row>
    <row r="718" spans="8:14">
      <c r="H718" s="40"/>
      <c r="I718" s="40"/>
      <c r="J718" s="40"/>
      <c r="K718" s="40"/>
      <c r="L718" s="40"/>
      <c r="M718" s="40"/>
      <c r="N718" s="71"/>
    </row>
    <row r="719" spans="8:14">
      <c r="H719" s="40"/>
      <c r="I719" s="40"/>
      <c r="J719" s="40"/>
      <c r="K719" s="40"/>
      <c r="L719" s="40"/>
      <c r="M719" s="40"/>
      <c r="N719" s="71"/>
    </row>
    <row r="720" spans="8:14">
      <c r="H720" s="40"/>
      <c r="I720" s="40"/>
      <c r="J720" s="40"/>
      <c r="K720" s="40"/>
      <c r="L720" s="40"/>
      <c r="M720" s="40"/>
      <c r="N720" s="71"/>
    </row>
    <row r="721" spans="8:14">
      <c r="H721" s="40"/>
      <c r="I721" s="40"/>
      <c r="J721" s="40"/>
      <c r="K721" s="40"/>
      <c r="L721" s="40"/>
      <c r="M721" s="40"/>
      <c r="N721" s="71"/>
    </row>
    <row r="722" spans="8:14">
      <c r="H722" s="40"/>
      <c r="I722" s="40"/>
      <c r="J722" s="40"/>
      <c r="K722" s="40"/>
      <c r="L722" s="40"/>
      <c r="M722" s="40"/>
      <c r="N722" s="71"/>
    </row>
    <row r="723" spans="8:14">
      <c r="H723" s="40"/>
      <c r="I723" s="40"/>
      <c r="J723" s="40"/>
      <c r="K723" s="40"/>
      <c r="L723" s="40"/>
      <c r="M723" s="40"/>
      <c r="N723" s="71"/>
    </row>
    <row r="724" spans="8:14">
      <c r="H724" s="40"/>
      <c r="I724" s="40"/>
      <c r="J724" s="40"/>
      <c r="K724" s="40"/>
      <c r="L724" s="40"/>
      <c r="M724" s="40"/>
      <c r="N724" s="71"/>
    </row>
    <row r="725" spans="8:14">
      <c r="H725" s="40"/>
      <c r="I725" s="40"/>
      <c r="J725" s="40"/>
      <c r="K725" s="40"/>
      <c r="L725" s="40"/>
      <c r="M725" s="40"/>
      <c r="N725" s="71"/>
    </row>
    <row r="726" spans="8:14">
      <c r="H726" s="40"/>
      <c r="I726" s="40"/>
      <c r="J726" s="40"/>
      <c r="K726" s="40"/>
      <c r="L726" s="40"/>
      <c r="M726" s="40"/>
      <c r="N726" s="71"/>
    </row>
    <row r="727" spans="8:14">
      <c r="H727" s="40"/>
      <c r="I727" s="40"/>
      <c r="J727" s="40"/>
      <c r="K727" s="40"/>
      <c r="L727" s="40"/>
      <c r="M727" s="40"/>
      <c r="N727" s="71"/>
    </row>
    <row r="728" spans="8:14">
      <c r="H728" s="40"/>
      <c r="I728" s="40"/>
      <c r="J728" s="40"/>
      <c r="K728" s="40"/>
      <c r="L728" s="40"/>
      <c r="M728" s="40"/>
      <c r="N728" s="71"/>
    </row>
    <row r="729" spans="8:14">
      <c r="H729" s="40"/>
      <c r="I729" s="40"/>
      <c r="J729" s="40"/>
      <c r="K729" s="40"/>
      <c r="L729" s="40"/>
      <c r="M729" s="40"/>
      <c r="N729" s="71"/>
    </row>
    <row r="730" spans="8:14">
      <c r="H730" s="40"/>
      <c r="I730" s="40"/>
      <c r="J730" s="40"/>
      <c r="K730" s="40"/>
      <c r="L730" s="40"/>
      <c r="M730" s="40"/>
      <c r="N730" s="71"/>
    </row>
    <row r="731" spans="8:14">
      <c r="H731" s="40"/>
      <c r="I731" s="40"/>
      <c r="J731" s="40"/>
      <c r="K731" s="40"/>
      <c r="L731" s="40"/>
      <c r="M731" s="40"/>
      <c r="N731" s="71"/>
    </row>
    <row r="732" spans="8:14">
      <c r="H732" s="40"/>
      <c r="I732" s="40"/>
      <c r="J732" s="40"/>
      <c r="K732" s="40"/>
      <c r="L732" s="40"/>
      <c r="M732" s="40"/>
      <c r="N732" s="71"/>
    </row>
    <row r="733" spans="8:14">
      <c r="H733" s="40"/>
      <c r="I733" s="40"/>
      <c r="J733" s="40"/>
      <c r="K733" s="40"/>
      <c r="L733" s="40"/>
      <c r="M733" s="40"/>
    </row>
    <row r="734" spans="8:14">
      <c r="H734" s="40"/>
      <c r="I734" s="40"/>
      <c r="J734" s="40"/>
      <c r="K734" s="40"/>
      <c r="L734" s="40"/>
      <c r="M734" s="40"/>
    </row>
    <row r="735" spans="8:14">
      <c r="H735" s="40"/>
      <c r="I735" s="40"/>
      <c r="J735" s="40"/>
      <c r="K735" s="40"/>
      <c r="L735" s="40"/>
      <c r="M735" s="40"/>
    </row>
    <row r="736" spans="8:14">
      <c r="H736" s="40"/>
      <c r="I736" s="40"/>
      <c r="J736" s="40"/>
      <c r="K736" s="40"/>
      <c r="L736" s="40"/>
      <c r="M736" s="40"/>
    </row>
    <row r="737" spans="8:13">
      <c r="H737" s="40"/>
      <c r="I737" s="40"/>
      <c r="J737" s="40"/>
      <c r="K737" s="40"/>
      <c r="L737" s="40"/>
      <c r="M737" s="40"/>
    </row>
    <row r="738" spans="8:13">
      <c r="H738" s="40"/>
      <c r="I738" s="40"/>
      <c r="J738" s="40"/>
      <c r="K738" s="40"/>
      <c r="L738" s="40"/>
      <c r="M738" s="40"/>
    </row>
    <row r="739" spans="8:13">
      <c r="H739" s="40"/>
      <c r="I739" s="40"/>
      <c r="J739" s="40"/>
      <c r="K739" s="40"/>
      <c r="L739" s="40"/>
      <c r="M739" s="40"/>
    </row>
    <row r="740" spans="8:13">
      <c r="H740" s="40"/>
      <c r="I740" s="40"/>
      <c r="J740" s="40"/>
      <c r="K740" s="40"/>
      <c r="L740" s="40"/>
      <c r="M740" s="40"/>
    </row>
    <row r="741" spans="8:13">
      <c r="H741" s="40"/>
      <c r="I741" s="40"/>
      <c r="J741" s="40"/>
      <c r="K741" s="40"/>
      <c r="L741" s="40"/>
      <c r="M741" s="40"/>
    </row>
    <row r="742" spans="8:13">
      <c r="H742" s="40"/>
      <c r="I742" s="40"/>
      <c r="J742" s="40"/>
      <c r="K742" s="40"/>
      <c r="L742" s="40"/>
      <c r="M742" s="40"/>
    </row>
    <row r="743" spans="8:13">
      <c r="H743" s="40"/>
      <c r="I743" s="40"/>
      <c r="J743" s="40"/>
      <c r="K743" s="40"/>
      <c r="L743" s="40"/>
      <c r="M743" s="40"/>
    </row>
    <row r="744" spans="8:13">
      <c r="H744" s="40"/>
      <c r="I744" s="40"/>
      <c r="J744" s="40"/>
      <c r="K744" s="40"/>
      <c r="L744" s="40"/>
      <c r="M744" s="40"/>
    </row>
    <row r="745" spans="8:13">
      <c r="H745" s="40"/>
      <c r="I745" s="40"/>
      <c r="J745" s="40"/>
      <c r="K745" s="40"/>
      <c r="L745" s="40"/>
      <c r="M745" s="40"/>
    </row>
    <row r="746" spans="8:13">
      <c r="H746" s="40"/>
      <c r="I746" s="40"/>
      <c r="J746" s="40"/>
      <c r="K746" s="40"/>
      <c r="L746" s="40"/>
      <c r="M746" s="40"/>
    </row>
    <row r="747" spans="8:13">
      <c r="H747" s="40"/>
      <c r="I747" s="40"/>
      <c r="J747" s="40"/>
      <c r="K747" s="40"/>
      <c r="L747" s="40"/>
      <c r="M747" s="40"/>
    </row>
    <row r="748" spans="8:13">
      <c r="H748" s="40"/>
      <c r="I748" s="40"/>
      <c r="J748" s="40"/>
      <c r="K748" s="40"/>
      <c r="L748" s="40"/>
      <c r="M748" s="40"/>
    </row>
    <row r="749" spans="8:13">
      <c r="H749" s="40"/>
      <c r="I749" s="40"/>
      <c r="J749" s="40"/>
      <c r="K749" s="40"/>
      <c r="L749" s="40"/>
      <c r="M749" s="40"/>
    </row>
    <row r="750" spans="8:13">
      <c r="H750" s="40"/>
      <c r="I750" s="40"/>
      <c r="J750" s="40"/>
      <c r="K750" s="40"/>
      <c r="L750" s="40"/>
      <c r="M750" s="40"/>
    </row>
    <row r="751" spans="8:13">
      <c r="H751" s="40"/>
      <c r="I751" s="40"/>
      <c r="J751" s="40"/>
    </row>
    <row r="752" spans="8:13">
      <c r="H752" s="40"/>
      <c r="I752" s="40"/>
      <c r="J752" s="40"/>
    </row>
    <row r="753" spans="8:10">
      <c r="H753" s="40"/>
      <c r="I753" s="40"/>
      <c r="J753" s="40"/>
    </row>
    <row r="754" spans="8:10">
      <c r="H754" s="40"/>
      <c r="I754" s="40"/>
      <c r="J754" s="40"/>
    </row>
    <row r="755" spans="8:10">
      <c r="H755" s="40"/>
      <c r="I755" s="40"/>
      <c r="J755" s="40"/>
    </row>
    <row r="756" spans="8:10">
      <c r="H756" s="40"/>
      <c r="I756" s="40"/>
      <c r="J756" s="40"/>
    </row>
    <row r="757" spans="8:10">
      <c r="H757" s="40"/>
      <c r="I757" s="40"/>
      <c r="J757" s="40"/>
    </row>
    <row r="758" spans="8:10">
      <c r="H758" s="40"/>
      <c r="I758" s="40"/>
      <c r="J758" s="40"/>
    </row>
    <row r="759" spans="8:10">
      <c r="H759" s="40"/>
      <c r="I759" s="40"/>
      <c r="J759" s="40"/>
    </row>
    <row r="760" spans="8:10">
      <c r="H760" s="40"/>
      <c r="I760" s="40"/>
      <c r="J760" s="40"/>
    </row>
    <row r="761" spans="8:10">
      <c r="H761" s="40"/>
      <c r="I761" s="40"/>
      <c r="J761" s="40"/>
    </row>
    <row r="762" spans="8:10">
      <c r="H762" s="40"/>
      <c r="I762" s="40"/>
      <c r="J762" s="40"/>
    </row>
    <row r="763" spans="8:10">
      <c r="H763" s="40"/>
      <c r="I763" s="40"/>
      <c r="J763" s="40"/>
    </row>
    <row r="764" spans="8:10">
      <c r="H764" s="40"/>
      <c r="I764" s="40"/>
      <c r="J764" s="40"/>
    </row>
    <row r="765" spans="8:10">
      <c r="H765" s="40"/>
      <c r="I765" s="40"/>
      <c r="J765" s="40"/>
    </row>
    <row r="766" spans="8:10">
      <c r="H766" s="40"/>
      <c r="I766" s="40"/>
      <c r="J766" s="40"/>
    </row>
    <row r="767" spans="8:10">
      <c r="H767" s="40"/>
      <c r="I767" s="40"/>
      <c r="J767" s="40"/>
    </row>
    <row r="768" spans="8:10">
      <c r="H768" s="40"/>
      <c r="I768" s="40"/>
      <c r="J768" s="40"/>
    </row>
    <row r="769" spans="8:10">
      <c r="H769" s="40"/>
      <c r="I769" s="40"/>
      <c r="J769" s="40"/>
    </row>
    <row r="770" spans="8:10">
      <c r="H770" s="40"/>
      <c r="I770" s="40"/>
      <c r="J770" s="40"/>
    </row>
    <row r="771" spans="8:10">
      <c r="H771" s="40"/>
      <c r="I771" s="40"/>
      <c r="J771" s="40"/>
    </row>
    <row r="772" spans="8:10">
      <c r="H772" s="40"/>
      <c r="I772" s="40"/>
      <c r="J772" s="40"/>
    </row>
    <row r="773" spans="8:10">
      <c r="H773" s="40"/>
      <c r="I773" s="40"/>
      <c r="J773" s="40"/>
    </row>
    <row r="774" spans="8:10">
      <c r="H774" s="40"/>
      <c r="I774" s="40"/>
      <c r="J774" s="40"/>
    </row>
    <row r="775" spans="8:10">
      <c r="H775" s="40"/>
      <c r="I775" s="40"/>
      <c r="J775" s="40"/>
    </row>
    <row r="776" spans="8:10">
      <c r="H776" s="40"/>
      <c r="I776" s="40"/>
      <c r="J776" s="40"/>
    </row>
    <row r="777" spans="8:10">
      <c r="H777" s="40"/>
      <c r="I777" s="40"/>
      <c r="J777" s="40"/>
    </row>
    <row r="778" spans="8:10">
      <c r="H778" s="40"/>
      <c r="I778" s="40"/>
      <c r="J778" s="40"/>
    </row>
    <row r="779" spans="8:10">
      <c r="H779" s="40"/>
      <c r="I779" s="40"/>
      <c r="J779" s="40"/>
    </row>
    <row r="780" spans="8:10">
      <c r="H780" s="40"/>
      <c r="I780" s="40"/>
      <c r="J780" s="40"/>
    </row>
    <row r="781" spans="8:10">
      <c r="H781" s="40"/>
      <c r="I781" s="40"/>
      <c r="J781" s="40"/>
    </row>
    <row r="782" spans="8:10">
      <c r="H782" s="40"/>
      <c r="I782" s="40"/>
      <c r="J782" s="40"/>
    </row>
    <row r="783" spans="8:10">
      <c r="H783" s="40"/>
      <c r="I783" s="40"/>
      <c r="J783" s="40"/>
    </row>
    <row r="784" spans="8:10">
      <c r="H784" s="40"/>
      <c r="I784" s="40"/>
      <c r="J784" s="40"/>
    </row>
    <row r="785" spans="8:10">
      <c r="H785" s="40"/>
      <c r="I785" s="40"/>
      <c r="J785" s="40"/>
    </row>
  </sheetData>
  <phoneticPr fontId="2" type="noConversion"/>
  <conditionalFormatting sqref="G4">
    <cfRule type="expression" dxfId="31" priority="3" stopIfTrue="1">
      <formula>AND(G4&gt;0,G5&gt;0)</formula>
    </cfRule>
    <cfRule type="expression" dxfId="30" priority="4" stopIfTrue="1">
      <formula>AND(G4&gt;0,G5="")</formula>
    </cfRule>
  </conditionalFormatting>
  <conditionalFormatting sqref="H4:H502">
    <cfRule type="expression" dxfId="29" priority="1" stopIfTrue="1">
      <formula>AND(H4&gt;0,H5&gt;0)</formula>
    </cfRule>
    <cfRule type="expression" dxfId="28"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1841" r:id="rId4" name="Drop Down 1">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tint="0.79998168889431442"/>
  </sheetPr>
  <dimension ref="A1:O109"/>
  <sheetViews>
    <sheetView zoomScaleNormal="100" workbookViewId="0">
      <pane xSplit="8" ySplit="4" topLeftCell="I56" activePane="bottomRight" state="frozen"/>
      <selection pane="topRight" activeCell="I1" sqref="I1"/>
      <selection pane="bottomLeft" activeCell="A5" sqref="A5"/>
      <selection pane="bottomRight" activeCell="I16" sqref="I16"/>
    </sheetView>
  </sheetViews>
  <sheetFormatPr defaultRowHeight="14.25"/>
  <cols>
    <col min="1" max="7" width="9" style="39"/>
    <col min="8" max="8" width="9.75" style="39" bestFit="1" customWidth="1"/>
    <col min="9" max="9" width="20.375" style="39" customWidth="1"/>
    <col min="10" max="10" width="17.625" style="39" bestFit="1" customWidth="1"/>
    <col min="11" max="11" width="15" style="39" customWidth="1"/>
    <col min="12" max="12" width="18.625" style="39" customWidth="1"/>
    <col min="13" max="13" width="20.375" style="39" customWidth="1"/>
    <col min="14" max="16384" width="9" style="39"/>
  </cols>
  <sheetData>
    <row r="1" spans="1:15" ht="23.25" customHeight="1">
      <c r="H1" s="62"/>
      <c r="I1" s="78" t="s">
        <v>49</v>
      </c>
      <c r="J1" s="78" t="s">
        <v>40</v>
      </c>
      <c r="K1" s="78" t="s">
        <v>42</v>
      </c>
      <c r="L1" s="78" t="s">
        <v>44</v>
      </c>
      <c r="M1" s="78" t="s">
        <v>46</v>
      </c>
    </row>
    <row r="2" spans="1:15" ht="21.75" hidden="1" customHeight="1">
      <c r="H2" s="57" t="str">
        <f>[7]!edb()</f>
        <v>Wind资讯</v>
      </c>
      <c r="I2" s="62"/>
      <c r="J2" s="62" t="s">
        <v>40</v>
      </c>
      <c r="K2" s="62" t="s">
        <v>42</v>
      </c>
      <c r="L2" s="62" t="s">
        <v>44</v>
      </c>
      <c r="M2" s="62" t="s">
        <v>46</v>
      </c>
    </row>
    <row r="3" spans="1:15" hidden="1">
      <c r="H3" s="43" t="s">
        <v>441</v>
      </c>
      <c r="I3" s="43" t="s">
        <v>451</v>
      </c>
      <c r="J3" s="43" t="s">
        <v>452</v>
      </c>
      <c r="K3" s="43" t="s">
        <v>453</v>
      </c>
      <c r="L3" s="43" t="s">
        <v>454</v>
      </c>
      <c r="M3" s="43" t="s">
        <v>455</v>
      </c>
      <c r="N3" s="43"/>
      <c r="O3" s="44"/>
    </row>
    <row r="4" spans="1:15">
      <c r="H4" s="38" t="s">
        <v>456</v>
      </c>
      <c r="I4" s="38" t="s">
        <v>457</v>
      </c>
      <c r="J4" s="38" t="s">
        <v>458</v>
      </c>
      <c r="K4" s="38" t="s">
        <v>459</v>
      </c>
      <c r="L4" s="38" t="s">
        <v>460</v>
      </c>
      <c r="M4" s="38" t="s">
        <v>461</v>
      </c>
    </row>
    <row r="5" spans="1:15">
      <c r="H5" s="52">
        <v>39872</v>
      </c>
      <c r="I5" s="71">
        <v>1259.3</v>
      </c>
      <c r="J5" s="71">
        <v>14334677</v>
      </c>
      <c r="K5" s="71">
        <v>0.97115300000000004</v>
      </c>
      <c r="L5" s="71">
        <v>202.1568</v>
      </c>
      <c r="M5" s="71">
        <v>31.078299999999999</v>
      </c>
    </row>
    <row r="6" spans="1:15">
      <c r="A6" s="63" t="s">
        <v>47</v>
      </c>
      <c r="H6" s="52">
        <v>39903</v>
      </c>
      <c r="I6" s="71">
        <v>1562.8</v>
      </c>
      <c r="J6" s="71">
        <v>7398464</v>
      </c>
      <c r="K6" s="71">
        <v>1.1120369999999999</v>
      </c>
      <c r="L6" s="71">
        <v>311.91790600000002</v>
      </c>
      <c r="M6" s="71">
        <v>30.092700000000001</v>
      </c>
    </row>
    <row r="7" spans="1:15">
      <c r="H7" s="52">
        <v>39933</v>
      </c>
      <c r="I7" s="71">
        <v>1672.5</v>
      </c>
      <c r="J7" s="71">
        <v>11453153</v>
      </c>
      <c r="K7" s="71">
        <v>1.193179</v>
      </c>
      <c r="L7" s="71">
        <v>442.76087999999999</v>
      </c>
      <c r="M7" s="71">
        <v>32.503399999999999</v>
      </c>
    </row>
    <row r="8" spans="1:15">
      <c r="A8" s="56" t="s">
        <v>38</v>
      </c>
      <c r="B8" s="56"/>
      <c r="C8" s="56"/>
      <c r="D8" s="56">
        <v>3</v>
      </c>
      <c r="E8" s="56"/>
      <c r="F8" s="56"/>
      <c r="H8" s="52">
        <v>39964</v>
      </c>
      <c r="I8" s="71">
        <v>1717.5</v>
      </c>
      <c r="J8" s="71">
        <v>10925812</v>
      </c>
      <c r="K8" s="71">
        <v>1.0903769999999999</v>
      </c>
      <c r="L8" s="71">
        <v>570.15127399999994</v>
      </c>
      <c r="M8" s="71">
        <v>35.421500000000002</v>
      </c>
    </row>
    <row r="9" spans="1:15">
      <c r="A9" s="56" t="s">
        <v>39</v>
      </c>
      <c r="B9" s="56"/>
      <c r="C9" s="56"/>
      <c r="D9" s="56"/>
      <c r="E9" s="56"/>
      <c r="F9" s="56"/>
      <c r="H9" s="52">
        <v>39994</v>
      </c>
      <c r="I9" s="71">
        <v>1741.5</v>
      </c>
      <c r="J9" s="71">
        <v>10945651</v>
      </c>
      <c r="K9" s="71">
        <v>1.0608040000000001</v>
      </c>
      <c r="L9" s="71">
        <v>725.99555999999995</v>
      </c>
      <c r="M9" s="71">
        <v>39.469799999999999</v>
      </c>
    </row>
    <row r="10" spans="1:15">
      <c r="A10" s="56" t="s">
        <v>41</v>
      </c>
      <c r="B10" s="56"/>
      <c r="C10" s="56"/>
      <c r="D10" s="56"/>
      <c r="E10" s="56"/>
      <c r="F10" s="56"/>
      <c r="H10" s="52">
        <v>40025</v>
      </c>
      <c r="I10" s="71">
        <v>1716.9</v>
      </c>
      <c r="J10" s="71">
        <v>6603562</v>
      </c>
      <c r="K10" s="71">
        <v>0.97855899999999996</v>
      </c>
      <c r="L10" s="71">
        <v>861.63308300000006</v>
      </c>
      <c r="M10" s="71">
        <v>38.6006</v>
      </c>
    </row>
    <row r="11" spans="1:15">
      <c r="A11" s="56" t="s">
        <v>43</v>
      </c>
      <c r="B11" s="56"/>
      <c r="C11" s="56"/>
      <c r="D11" s="56"/>
      <c r="E11" s="56"/>
      <c r="F11" s="56"/>
      <c r="H11" s="52">
        <v>40056</v>
      </c>
      <c r="I11" s="71">
        <v>1739.2</v>
      </c>
      <c r="J11" s="71">
        <v>10938364</v>
      </c>
      <c r="K11" s="71">
        <v>1.019387</v>
      </c>
      <c r="L11" s="71">
        <v>999.79906700000004</v>
      </c>
      <c r="M11" s="71">
        <v>39.1736</v>
      </c>
    </row>
    <row r="12" spans="1:15">
      <c r="A12" s="56" t="s">
        <v>45</v>
      </c>
      <c r="B12" s="56"/>
      <c r="C12" s="56"/>
      <c r="D12" s="56"/>
      <c r="E12" s="56"/>
      <c r="F12" s="56"/>
      <c r="H12" s="52">
        <v>40086</v>
      </c>
      <c r="I12" s="71">
        <v>1816.1</v>
      </c>
      <c r="J12" s="71">
        <v>11467799</v>
      </c>
      <c r="K12" s="71">
        <v>1.0568960000000001</v>
      </c>
      <c r="L12" s="71">
        <v>1152.2724639999999</v>
      </c>
      <c r="M12" s="71">
        <v>38.804499999999997</v>
      </c>
    </row>
    <row r="13" spans="1:15">
      <c r="A13" s="56"/>
      <c r="B13" s="56"/>
      <c r="C13" s="56"/>
      <c r="D13" s="56"/>
      <c r="E13" s="56"/>
      <c r="F13" s="56"/>
      <c r="H13" s="52">
        <v>40117</v>
      </c>
      <c r="I13" s="71">
        <v>1832.3</v>
      </c>
      <c r="J13" s="71">
        <v>11584686</v>
      </c>
      <c r="K13" s="71">
        <v>0.92981499999999995</v>
      </c>
      <c r="L13" s="71">
        <v>1300.692223</v>
      </c>
      <c r="M13" s="71">
        <v>38.299799999999998</v>
      </c>
    </row>
    <row r="14" spans="1:15">
      <c r="A14" s="56"/>
      <c r="B14" s="56"/>
      <c r="C14" s="56"/>
      <c r="D14" s="56"/>
      <c r="E14" s="56"/>
      <c r="F14" s="56"/>
      <c r="H14" s="52">
        <v>40147</v>
      </c>
      <c r="I14" s="71">
        <v>1886.9</v>
      </c>
      <c r="J14" s="71">
        <v>13480583</v>
      </c>
      <c r="K14" s="71">
        <v>0.89564600000000005</v>
      </c>
      <c r="L14" s="71">
        <v>1465.081443</v>
      </c>
      <c r="M14" s="71">
        <v>39.087400000000002</v>
      </c>
    </row>
    <row r="15" spans="1:15">
      <c r="A15" s="56"/>
      <c r="B15" s="56"/>
      <c r="C15" s="56"/>
      <c r="D15" s="56"/>
      <c r="E15" s="56"/>
      <c r="F15" s="56"/>
      <c r="H15" s="52">
        <v>40178</v>
      </c>
      <c r="I15" s="71">
        <v>2109.6</v>
      </c>
      <c r="J15" s="71">
        <v>15310166</v>
      </c>
      <c r="K15" s="71">
        <v>0.85413899999999998</v>
      </c>
      <c r="L15" s="71">
        <v>1637.2591279999999</v>
      </c>
      <c r="M15" s="71">
        <v>39.942999999999998</v>
      </c>
    </row>
    <row r="16" spans="1:15">
      <c r="A16" s="56"/>
      <c r="B16" s="56"/>
      <c r="C16" s="56"/>
      <c r="D16" s="56"/>
      <c r="E16" s="56"/>
      <c r="F16" s="56"/>
      <c r="H16" s="52">
        <v>40209</v>
      </c>
      <c r="I16" s="71">
        <v>2128.1999999999998</v>
      </c>
      <c r="J16" s="71">
        <v>15334778</v>
      </c>
      <c r="K16" s="71">
        <v>0.77454400000000001</v>
      </c>
      <c r="L16" s="71">
        <v>142.67499100000001</v>
      </c>
      <c r="M16" s="71">
        <v>40.799799999999998</v>
      </c>
    </row>
    <row r="17" spans="1:13">
      <c r="A17" s="56"/>
      <c r="B17" s="56"/>
      <c r="C17" s="56"/>
      <c r="D17" s="56"/>
      <c r="E17" s="56"/>
      <c r="F17" s="56"/>
      <c r="H17" s="52">
        <v>40237</v>
      </c>
      <c r="I17" s="71">
        <v>1595.5</v>
      </c>
      <c r="J17" s="71">
        <v>7448080</v>
      </c>
      <c r="K17" s="71">
        <v>0.73751599999999995</v>
      </c>
      <c r="L17" s="71">
        <v>269.77121099999999</v>
      </c>
      <c r="M17" s="71">
        <v>33.790599999999998</v>
      </c>
    </row>
    <row r="18" spans="1:13">
      <c r="H18" s="52">
        <v>40268</v>
      </c>
      <c r="I18" s="71">
        <v>1774.4</v>
      </c>
      <c r="J18" s="71">
        <v>20002859</v>
      </c>
      <c r="K18" s="71">
        <v>0.77967299999999995</v>
      </c>
      <c r="L18" s="71">
        <v>431.47607599999998</v>
      </c>
      <c r="M18" s="71">
        <v>31.552700000000002</v>
      </c>
    </row>
    <row r="19" spans="1:13">
      <c r="H19" s="52">
        <v>40298</v>
      </c>
      <c r="I19" s="71">
        <v>1933.1</v>
      </c>
      <c r="J19" s="71">
        <v>14211143</v>
      </c>
      <c r="K19" s="71">
        <v>0.84307399999999999</v>
      </c>
      <c r="L19" s="71">
        <v>616.74270000000001</v>
      </c>
      <c r="M19" s="71">
        <v>34.878599999999999</v>
      </c>
    </row>
    <row r="20" spans="1:13">
      <c r="H20" s="52">
        <v>40329</v>
      </c>
      <c r="I20" s="71">
        <v>1935.1</v>
      </c>
      <c r="J20" s="71">
        <v>14091674</v>
      </c>
      <c r="K20" s="71">
        <v>0.90566400000000002</v>
      </c>
      <c r="L20" s="71">
        <v>791.89385100000004</v>
      </c>
      <c r="M20" s="71">
        <v>33.122799999999998</v>
      </c>
    </row>
    <row r="21" spans="1:13">
      <c r="H21" s="52">
        <v>40359</v>
      </c>
      <c r="I21" s="71">
        <v>1882.5</v>
      </c>
      <c r="J21" s="71">
        <v>16867703</v>
      </c>
      <c r="K21" s="71">
        <v>0.922848</v>
      </c>
      <c r="L21" s="71">
        <v>985.02366199999994</v>
      </c>
      <c r="M21" s="71">
        <v>30.688700000000001</v>
      </c>
    </row>
    <row r="22" spans="1:13">
      <c r="H22" s="52">
        <v>40390</v>
      </c>
      <c r="I22" s="71">
        <v>1775.2</v>
      </c>
      <c r="J22" s="71">
        <v>14615232</v>
      </c>
      <c r="K22" s="71">
        <v>0.97188300000000005</v>
      </c>
      <c r="L22" s="71">
        <v>1152.699165</v>
      </c>
      <c r="M22" s="71">
        <v>27.907399999999999</v>
      </c>
    </row>
    <row r="23" spans="1:13">
      <c r="A23" s="77" t="s">
        <v>57</v>
      </c>
      <c r="H23" s="52">
        <v>40421</v>
      </c>
      <c r="I23" s="71">
        <v>1779.3</v>
      </c>
      <c r="J23" s="71">
        <v>15563304</v>
      </c>
      <c r="K23" s="71">
        <v>1.221892</v>
      </c>
      <c r="L23" s="71">
        <v>1328.6577199999999</v>
      </c>
      <c r="M23" s="71">
        <v>27.052700000000002</v>
      </c>
    </row>
    <row r="24" spans="1:13">
      <c r="H24" s="52">
        <v>40451</v>
      </c>
      <c r="I24" s="71">
        <v>1897.4</v>
      </c>
      <c r="J24" s="71">
        <v>14651807</v>
      </c>
      <c r="K24" s="71">
        <v>1.3141240000000001</v>
      </c>
      <c r="L24" s="71">
        <v>1512.8424869999999</v>
      </c>
      <c r="M24" s="71">
        <v>25.4878</v>
      </c>
    </row>
    <row r="25" spans="1:13">
      <c r="A25" s="48"/>
      <c r="H25" s="52">
        <v>40482</v>
      </c>
      <c r="I25" s="71">
        <v>1891.9</v>
      </c>
      <c r="J25" s="71">
        <v>14450920</v>
      </c>
      <c r="K25" s="71">
        <v>1.203473</v>
      </c>
      <c r="L25" s="71">
        <v>1700.788951</v>
      </c>
      <c r="M25" s="71">
        <v>24.3932</v>
      </c>
    </row>
    <row r="26" spans="1:13">
      <c r="H26" s="52">
        <v>40512</v>
      </c>
      <c r="I26" s="71">
        <v>1944.5</v>
      </c>
      <c r="J26" s="71">
        <v>24084706</v>
      </c>
      <c r="K26" s="71">
        <v>1.2316910000000001</v>
      </c>
      <c r="L26" s="71">
        <v>1918.8613969999999</v>
      </c>
      <c r="M26" s="71">
        <v>26.095600000000001</v>
      </c>
    </row>
    <row r="27" spans="1:13">
      <c r="H27" s="52">
        <v>40543</v>
      </c>
      <c r="I27" s="71">
        <v>2212.3000000000002</v>
      </c>
      <c r="J27" s="71">
        <v>28224448</v>
      </c>
      <c r="K27" s="71">
        <v>1.2419119999999999</v>
      </c>
      <c r="L27" s="71">
        <v>2116.7600769999999</v>
      </c>
      <c r="M27" s="71">
        <v>24.670500000000001</v>
      </c>
    </row>
    <row r="28" spans="1:13">
      <c r="H28" s="52">
        <v>40574</v>
      </c>
      <c r="I28" s="71">
        <v>2468.9</v>
      </c>
      <c r="J28" s="71">
        <v>28860165</v>
      </c>
      <c r="K28" s="71">
        <v>1.277441</v>
      </c>
      <c r="L28" s="71">
        <v>186.20567600000001</v>
      </c>
      <c r="M28" s="71">
        <v>28.448899999999998</v>
      </c>
    </row>
    <row r="29" spans="1:13">
      <c r="H29" s="52">
        <v>40602</v>
      </c>
      <c r="I29" s="71">
        <v>1317.9</v>
      </c>
      <c r="J29" s="71">
        <v>11914239</v>
      </c>
      <c r="K29" s="71">
        <v>1.147923</v>
      </c>
      <c r="L29" s="71">
        <v>346.01168999999999</v>
      </c>
      <c r="M29" s="71">
        <v>26.479500000000002</v>
      </c>
    </row>
    <row r="30" spans="1:13">
      <c r="H30" s="52">
        <v>40633</v>
      </c>
      <c r="I30" s="71">
        <v>1694.4</v>
      </c>
      <c r="J30" s="71">
        <v>25017817</v>
      </c>
      <c r="K30" s="71">
        <v>1.3070440000000001</v>
      </c>
      <c r="L30" s="71">
        <v>535.84319300000004</v>
      </c>
      <c r="M30" s="71">
        <v>24.723299999999998</v>
      </c>
    </row>
    <row r="31" spans="1:13">
      <c r="H31" s="52">
        <v>40663</v>
      </c>
      <c r="I31" s="71">
        <v>1760.2</v>
      </c>
      <c r="J31" s="71">
        <v>14374919</v>
      </c>
      <c r="K31" s="71">
        <v>1.3543229999999999</v>
      </c>
      <c r="L31" s="71">
        <v>729.18321900000001</v>
      </c>
      <c r="M31" s="71">
        <v>19.035299999999999</v>
      </c>
    </row>
    <row r="32" spans="1:13">
      <c r="H32" s="52">
        <v>40694</v>
      </c>
      <c r="I32" s="71">
        <v>1752.8</v>
      </c>
      <c r="J32" s="71">
        <v>20004249</v>
      </c>
      <c r="K32" s="71">
        <v>1.4972570000000001</v>
      </c>
      <c r="L32" s="71">
        <v>932.49241800000004</v>
      </c>
      <c r="M32" s="71">
        <v>19.687999999999999</v>
      </c>
    </row>
    <row r="33" spans="1:13">
      <c r="H33" s="52">
        <v>40724</v>
      </c>
      <c r="I33" s="71">
        <v>1634.9</v>
      </c>
      <c r="J33" s="71">
        <v>26452687</v>
      </c>
      <c r="K33" s="71">
        <v>1.601353</v>
      </c>
      <c r="L33" s="71">
        <v>1166.1912159999999</v>
      </c>
      <c r="M33" s="71">
        <v>20.697600000000001</v>
      </c>
    </row>
    <row r="34" spans="1:13">
      <c r="H34" s="52">
        <v>40755</v>
      </c>
      <c r="I34" s="71">
        <v>1601.3</v>
      </c>
      <c r="J34" s="71">
        <v>29170405</v>
      </c>
      <c r="K34" s="71">
        <v>1.573833</v>
      </c>
      <c r="L34" s="71">
        <v>1379.651443</v>
      </c>
      <c r="M34" s="71">
        <v>20.584199999999999</v>
      </c>
    </row>
    <row r="35" spans="1:13">
      <c r="H35" s="52">
        <v>40786</v>
      </c>
      <c r="I35" s="71">
        <v>1676.8</v>
      </c>
      <c r="J35" s="71">
        <v>40679054</v>
      </c>
      <c r="K35" s="71">
        <v>1.7656579999999999</v>
      </c>
      <c r="L35" s="71">
        <v>1603.151586</v>
      </c>
      <c r="M35" s="71">
        <v>21.160599999999999</v>
      </c>
    </row>
    <row r="36" spans="1:13">
      <c r="H36" s="52">
        <v>40816</v>
      </c>
      <c r="I36" s="71">
        <v>1726.8</v>
      </c>
      <c r="J36" s="71">
        <v>53649133</v>
      </c>
      <c r="K36" s="71">
        <v>1.9125369999999999</v>
      </c>
      <c r="L36" s="71">
        <v>1841.6145320000001</v>
      </c>
      <c r="M36" s="71">
        <v>21.3063</v>
      </c>
    </row>
    <row r="37" spans="1:13">
      <c r="H37" s="52">
        <v>40847</v>
      </c>
      <c r="I37" s="71">
        <v>1754.5</v>
      </c>
      <c r="J37" s="71">
        <v>53109444</v>
      </c>
      <c r="K37" s="71">
        <v>2.0063550000000001</v>
      </c>
      <c r="L37" s="71">
        <v>2080.8622439999999</v>
      </c>
      <c r="M37" s="71">
        <v>21.565200000000001</v>
      </c>
    </row>
    <row r="38" spans="1:13">
      <c r="H38" s="52">
        <v>40877</v>
      </c>
      <c r="I38" s="75">
        <v>1842.7</v>
      </c>
      <c r="J38" s="71">
        <v>75353376</v>
      </c>
      <c r="K38" s="71">
        <v>2.1062439999999998</v>
      </c>
      <c r="L38" s="71">
        <v>2381.438326</v>
      </c>
      <c r="M38" s="71">
        <v>22.1738</v>
      </c>
    </row>
    <row r="39" spans="1:13">
      <c r="H39" s="52">
        <v>40908</v>
      </c>
      <c r="I39" s="75">
        <v>2232.8000000000002</v>
      </c>
      <c r="J39" s="71">
        <v>89074287</v>
      </c>
      <c r="K39" s="71">
        <v>2.099869</v>
      </c>
      <c r="L39" s="71">
        <v>2654.9292310000001</v>
      </c>
      <c r="M39" s="71">
        <v>24.3551</v>
      </c>
    </row>
    <row r="40" spans="1:13">
      <c r="H40" s="52">
        <v>40939</v>
      </c>
      <c r="I40" s="75">
        <v>2014.2</v>
      </c>
      <c r="J40" s="75">
        <v>57879696</v>
      </c>
      <c r="K40" s="75">
        <v>2.0557820000000002</v>
      </c>
      <c r="L40" s="75">
        <v>200.67555999999999</v>
      </c>
      <c r="M40" s="71">
        <v>7.5735000000000001</v>
      </c>
    </row>
    <row r="41" spans="1:13">
      <c r="A41" s="47"/>
      <c r="H41" s="52">
        <v>40968</v>
      </c>
      <c r="I41" s="75">
        <v>1473.3</v>
      </c>
      <c r="J41" s="75">
        <v>43178692</v>
      </c>
      <c r="K41" s="75">
        <v>2.0152749999999999</v>
      </c>
      <c r="L41" s="75">
        <v>421.524719</v>
      </c>
      <c r="M41" s="71">
        <v>21.845700000000001</v>
      </c>
    </row>
    <row r="42" spans="1:13">
      <c r="H42" s="52">
        <v>40999</v>
      </c>
      <c r="I42" s="75">
        <v>1783.1</v>
      </c>
      <c r="J42" s="75">
        <v>45416132</v>
      </c>
      <c r="K42" s="75">
        <v>1.8105249999999999</v>
      </c>
      <c r="L42" s="75">
        <v>645.44267000000002</v>
      </c>
      <c r="M42" s="71">
        <v>21.191099999999999</v>
      </c>
    </row>
    <row r="43" spans="1:13">
      <c r="H43" s="52">
        <v>41029</v>
      </c>
      <c r="I43" s="75">
        <v>1813.9</v>
      </c>
      <c r="J43" s="75">
        <v>41875335</v>
      </c>
      <c r="K43" s="75">
        <v>1.7346680000000001</v>
      </c>
      <c r="L43" s="75">
        <v>897.45529399999998</v>
      </c>
      <c r="M43" s="71">
        <v>20.309100000000001</v>
      </c>
    </row>
    <row r="44" spans="1:13">
      <c r="H44" s="52">
        <v>41060</v>
      </c>
      <c r="I44" s="75">
        <v>1827.1</v>
      </c>
      <c r="J44" s="75">
        <v>48673792</v>
      </c>
      <c r="K44" s="75">
        <v>1.762014</v>
      </c>
      <c r="L44" s="75">
        <v>1145.5722450000001</v>
      </c>
      <c r="M44" s="71">
        <v>19.801600000000001</v>
      </c>
    </row>
    <row r="45" spans="1:13">
      <c r="H45" s="52">
        <v>41090</v>
      </c>
      <c r="I45" s="75">
        <v>1800.5</v>
      </c>
      <c r="J45" s="75">
        <v>35690141</v>
      </c>
      <c r="K45" s="75">
        <v>1.8071550000000001</v>
      </c>
      <c r="L45" s="75">
        <v>1417.4822039999999</v>
      </c>
      <c r="M45" s="71">
        <v>21.315899999999999</v>
      </c>
    </row>
    <row r="46" spans="1:13">
      <c r="H46" s="52">
        <v>41121</v>
      </c>
      <c r="I46" s="75">
        <v>1757.5</v>
      </c>
      <c r="J46" s="75">
        <v>39212231</v>
      </c>
      <c r="K46" s="75">
        <v>1.8810340000000001</v>
      </c>
      <c r="L46" s="75">
        <v>1672.8643400000001</v>
      </c>
      <c r="M46" s="71">
        <v>21.559699999999999</v>
      </c>
    </row>
    <row r="47" spans="1:13">
      <c r="H47" s="52">
        <v>41152</v>
      </c>
      <c r="I47" s="75">
        <v>1844.8</v>
      </c>
      <c r="J47" s="75">
        <v>44142012</v>
      </c>
      <c r="K47" s="75">
        <v>1.8997090000000001</v>
      </c>
      <c r="L47" s="75">
        <v>1930.5572119999999</v>
      </c>
      <c r="M47" s="71">
        <v>21.060199999999998</v>
      </c>
    </row>
    <row r="48" spans="1:13">
      <c r="H48" s="52">
        <v>41182</v>
      </c>
      <c r="I48" s="75">
        <v>1917.3</v>
      </c>
      <c r="J48" s="75">
        <v>43161658</v>
      </c>
      <c r="K48" s="75">
        <v>1.8984859999999999</v>
      </c>
      <c r="L48" s="75">
        <v>2220.983999</v>
      </c>
      <c r="M48" s="71">
        <v>21.4299</v>
      </c>
    </row>
    <row r="49" spans="8:13">
      <c r="H49" s="52">
        <v>41213</v>
      </c>
      <c r="I49" s="75">
        <v>1883.9</v>
      </c>
      <c r="J49" s="75">
        <v>37032770</v>
      </c>
      <c r="K49" s="75">
        <v>1.906523</v>
      </c>
      <c r="L49" s="75">
        <v>2509.2843859999998</v>
      </c>
      <c r="M49" s="71">
        <v>21.2439</v>
      </c>
    </row>
    <row r="50" spans="8:13">
      <c r="H50" s="52">
        <v>41243</v>
      </c>
      <c r="I50" s="75">
        <v>1956.8</v>
      </c>
      <c r="J50" s="75">
        <v>42160070</v>
      </c>
      <c r="K50" s="75">
        <v>1.8723259999999999</v>
      </c>
      <c r="L50" s="75">
        <v>2807.455496</v>
      </c>
      <c r="M50" s="71">
        <v>20.613099999999999</v>
      </c>
    </row>
    <row r="51" spans="8:13">
      <c r="H51" s="52">
        <v>41274</v>
      </c>
      <c r="I51" s="75">
        <v>2212.6</v>
      </c>
      <c r="J51" s="75">
        <v>43901906</v>
      </c>
      <c r="K51" s="75">
        <v>1.8363149999999999</v>
      </c>
      <c r="L51" s="75">
        <v>3128.0635790000001</v>
      </c>
      <c r="M51" s="71">
        <v>19.880199999999999</v>
      </c>
    </row>
    <row r="52" spans="8:13">
      <c r="H52" s="52">
        <v>41305</v>
      </c>
      <c r="I52" s="75">
        <v>2233.8000000000002</v>
      </c>
      <c r="J52" s="75">
        <v>55536033</v>
      </c>
      <c r="K52" s="75">
        <v>1.88493</v>
      </c>
      <c r="L52" s="75">
        <v>0</v>
      </c>
      <c r="M52" s="71">
        <v>0</v>
      </c>
    </row>
    <row r="53" spans="8:13">
      <c r="H53" s="52">
        <v>41333</v>
      </c>
      <c r="I53" s="75">
        <v>1489.2</v>
      </c>
      <c r="J53" s="75">
        <v>26075439</v>
      </c>
      <c r="K53" s="75">
        <v>1.9198010000000001</v>
      </c>
      <c r="L53" s="75">
        <v>479.80494599999997</v>
      </c>
      <c r="M53" s="71">
        <v>7.72</v>
      </c>
    </row>
    <row r="54" spans="8:13">
      <c r="H54" s="52">
        <v>41364</v>
      </c>
      <c r="I54" s="75">
        <v>1774.8</v>
      </c>
      <c r="J54" s="75">
        <v>50075631</v>
      </c>
      <c r="K54" s="75">
        <v>1.954224</v>
      </c>
      <c r="L54" s="75">
        <v>728.00056800000004</v>
      </c>
      <c r="M54" s="71">
        <v>9.2506000000000004</v>
      </c>
    </row>
    <row r="55" spans="8:13">
      <c r="H55" s="52">
        <v>41394</v>
      </c>
      <c r="I55" s="75">
        <v>1962.3</v>
      </c>
      <c r="J55" s="75">
        <v>45112161</v>
      </c>
      <c r="K55" s="75">
        <v>1.854878</v>
      </c>
      <c r="L55" s="75">
        <v>966.19872499999997</v>
      </c>
      <c r="M55" s="71">
        <v>5.6174999999999997</v>
      </c>
    </row>
    <row r="56" spans="8:13">
      <c r="H56" s="52">
        <v>41425</v>
      </c>
      <c r="I56" s="75">
        <v>2039.8</v>
      </c>
      <c r="J56" s="75">
        <v>50808142</v>
      </c>
      <c r="K56" s="75">
        <v>1.863688</v>
      </c>
      <c r="L56" s="75">
        <v>1250.8847350000001</v>
      </c>
      <c r="M56" s="71">
        <v>8.9532000000000007</v>
      </c>
    </row>
    <row r="57" spans="8:13">
      <c r="H57" s="52">
        <v>41455</v>
      </c>
      <c r="I57" s="75">
        <v>1905.2</v>
      </c>
      <c r="J57" s="75">
        <v>44730655</v>
      </c>
      <c r="K57" s="75">
        <v>1.8265709999999999</v>
      </c>
      <c r="L57" s="75">
        <v>1532.3584559999999</v>
      </c>
      <c r="M57" s="71">
        <v>7.1924000000000001</v>
      </c>
    </row>
    <row r="58" spans="8:13">
      <c r="H58" s="52">
        <v>41486</v>
      </c>
      <c r="I58" s="75">
        <v>1874.7</v>
      </c>
      <c r="J58" s="75">
        <v>50943059</v>
      </c>
      <c r="K58" s="75">
        <v>1.874495</v>
      </c>
      <c r="L58" s="75">
        <v>1801.0913</v>
      </c>
      <c r="M58" s="71">
        <v>6.8663999999999996</v>
      </c>
    </row>
    <row r="59" spans="8:13">
      <c r="H59" s="52">
        <v>41517</v>
      </c>
      <c r="I59" s="75">
        <v>1876.3</v>
      </c>
      <c r="J59" s="75">
        <v>55195373</v>
      </c>
      <c r="K59" s="75">
        <v>1.8878159999999999</v>
      </c>
      <c r="L59" s="75">
        <v>2079.9319620000001</v>
      </c>
      <c r="M59" s="71">
        <v>7.2142999999999997</v>
      </c>
    </row>
    <row r="60" spans="8:13">
      <c r="H60" s="52">
        <v>41547</v>
      </c>
      <c r="I60" s="75">
        <v>1935.7</v>
      </c>
      <c r="J60" s="75">
        <v>51947799</v>
      </c>
      <c r="K60" s="75">
        <v>1.8901520000000001</v>
      </c>
      <c r="L60" s="75">
        <v>2386.0434690000002</v>
      </c>
      <c r="M60" s="71">
        <v>6.9348000000000001</v>
      </c>
    </row>
    <row r="61" spans="8:13">
      <c r="H61" s="52">
        <v>41578</v>
      </c>
      <c r="I61" s="75">
        <v>1923.5</v>
      </c>
      <c r="J61" s="75">
        <v>49926688</v>
      </c>
      <c r="K61" s="75">
        <v>1.9253670000000001</v>
      </c>
      <c r="L61" s="75">
        <v>2699.8191449999999</v>
      </c>
      <c r="M61" s="71">
        <v>7.5330000000000004</v>
      </c>
    </row>
    <row r="62" spans="8:13">
      <c r="H62" s="52">
        <v>41608</v>
      </c>
      <c r="I62" s="75">
        <v>1988.4</v>
      </c>
      <c r="J62" s="75">
        <v>50420425</v>
      </c>
      <c r="K62" s="75">
        <v>1.928515</v>
      </c>
      <c r="L62" s="75">
        <v>3029.9230910000001</v>
      </c>
      <c r="M62" s="71">
        <v>7.8202999999999996</v>
      </c>
    </row>
    <row r="63" spans="8:13">
      <c r="H63" s="52">
        <v>41639</v>
      </c>
      <c r="I63" s="75">
        <v>2310.5</v>
      </c>
      <c r="J63" s="75">
        <v>52513769</v>
      </c>
      <c r="K63" s="75">
        <v>1.9222239999999999</v>
      </c>
      <c r="L63" s="75">
        <v>3387.8768049999999</v>
      </c>
      <c r="M63" s="71">
        <v>9.6262000000000008</v>
      </c>
    </row>
    <row r="64" spans="8:13">
      <c r="H64" s="52">
        <v>41670</v>
      </c>
      <c r="I64" s="75">
        <v>2387.02</v>
      </c>
      <c r="J64" s="75">
        <v>56182483</v>
      </c>
      <c r="K64" s="75">
        <v>1.8719859999999999</v>
      </c>
      <c r="L64" s="75">
        <v>0</v>
      </c>
      <c r="M64" s="71">
        <v>0</v>
      </c>
    </row>
    <row r="65" spans="8:13">
      <c r="H65" s="52">
        <v>41698</v>
      </c>
      <c r="I65" s="75">
        <v>1392.33</v>
      </c>
      <c r="J65" s="75">
        <v>34456924</v>
      </c>
      <c r="K65" s="75">
        <v>1.910752</v>
      </c>
      <c r="L65" s="75">
        <v>485.51221600000002</v>
      </c>
      <c r="M65" s="71">
        <v>9.0251000000000001</v>
      </c>
    </row>
    <row r="66" spans="8:13">
      <c r="H66" s="52">
        <v>41729</v>
      </c>
      <c r="I66" s="75">
        <v>2048.65</v>
      </c>
      <c r="J66" s="75">
        <v>51375641</v>
      </c>
      <c r="K66" s="75">
        <v>1.8644350000000001</v>
      </c>
      <c r="L66" s="75">
        <v>779.58269499999994</v>
      </c>
      <c r="M66" s="71">
        <v>10.832800000000001</v>
      </c>
    </row>
    <row r="67" spans="8:13">
      <c r="H67" s="52">
        <v>41759</v>
      </c>
      <c r="I67" s="75">
        <v>2187.63</v>
      </c>
      <c r="J67" s="75">
        <v>59653239</v>
      </c>
      <c r="K67" s="75">
        <v>1.950556</v>
      </c>
      <c r="L67" s="75">
        <v>1048.7854440000001</v>
      </c>
      <c r="M67" s="71">
        <v>9.7790999999999997</v>
      </c>
    </row>
    <row r="68" spans="8:13">
      <c r="H68" s="52">
        <v>41790</v>
      </c>
      <c r="I68" s="75">
        <v>0</v>
      </c>
      <c r="J68" s="75">
        <v>56298776</v>
      </c>
      <c r="K68" s="75">
        <v>1.8935949999999999</v>
      </c>
      <c r="L68" s="75">
        <v>1475.9863049999999</v>
      </c>
      <c r="M68" s="71">
        <v>9.4915000000000003</v>
      </c>
    </row>
    <row r="69" spans="8:13">
      <c r="H69" s="52">
        <v>41820</v>
      </c>
      <c r="I69" s="75">
        <v>1866.8</v>
      </c>
      <c r="J69" s="75">
        <v>39430529</v>
      </c>
      <c r="K69" s="75">
        <v>1.718842</v>
      </c>
      <c r="L69" s="75">
        <v>1821.374026</v>
      </c>
      <c r="M69" s="71">
        <v>8.3826000000000001</v>
      </c>
    </row>
    <row r="70" spans="8:13">
      <c r="H70" s="52">
        <v>41851</v>
      </c>
      <c r="I70" s="75">
        <v>1824.7</v>
      </c>
      <c r="J70" s="75">
        <v>43941925</v>
      </c>
      <c r="K70" s="75">
        <v>1.6551400000000001</v>
      </c>
      <c r="L70" s="75">
        <v>2135.3072000000002</v>
      </c>
      <c r="M70" s="71">
        <v>8.1875</v>
      </c>
    </row>
    <row r="71" spans="8:13">
      <c r="H71" s="52">
        <v>41882</v>
      </c>
      <c r="I71" s="75">
        <v>0</v>
      </c>
      <c r="J71" s="75">
        <v>41546244</v>
      </c>
      <c r="K71" s="75">
        <v>1.7561869999999999</v>
      </c>
      <c r="L71" s="75">
        <v>2449.153738</v>
      </c>
      <c r="M71" s="71">
        <v>7.5690999999999997</v>
      </c>
    </row>
    <row r="72" spans="8:13">
      <c r="H72" s="52">
        <v>41912</v>
      </c>
      <c r="I72" s="75">
        <v>0</v>
      </c>
      <c r="J72" s="75">
        <v>40786601</v>
      </c>
      <c r="K72" s="75">
        <v>1.773244</v>
      </c>
      <c r="L72" s="75">
        <v>2796.9793260000001</v>
      </c>
      <c r="M72" s="71">
        <v>7.4196</v>
      </c>
    </row>
    <row r="73" spans="8:13">
      <c r="H73" s="52"/>
      <c r="I73" s="75"/>
      <c r="J73" s="75"/>
      <c r="K73" s="75"/>
      <c r="L73" s="75"/>
      <c r="M73" s="71"/>
    </row>
    <row r="74" spans="8:13">
      <c r="H74" s="52"/>
      <c r="I74" s="75"/>
      <c r="J74" s="75"/>
      <c r="K74" s="75"/>
      <c r="L74" s="75"/>
      <c r="M74" s="71"/>
    </row>
    <row r="75" spans="8:13">
      <c r="H75" s="52"/>
      <c r="I75" s="75"/>
      <c r="J75" s="75"/>
      <c r="K75" s="75"/>
      <c r="L75" s="75"/>
      <c r="M75" s="71"/>
    </row>
    <row r="76" spans="8:13">
      <c r="H76" s="52"/>
      <c r="I76" s="75"/>
      <c r="J76" s="75"/>
      <c r="K76" s="75"/>
      <c r="L76" s="75"/>
      <c r="M76" s="71"/>
    </row>
    <row r="77" spans="8:13">
      <c r="H77" s="52"/>
      <c r="I77" s="75"/>
      <c r="J77" s="75"/>
      <c r="K77" s="75"/>
      <c r="L77" s="75"/>
      <c r="M77" s="71"/>
    </row>
    <row r="78" spans="8:13">
      <c r="H78" s="52"/>
      <c r="I78" s="75"/>
      <c r="J78" s="75"/>
      <c r="K78" s="75"/>
      <c r="L78" s="75"/>
      <c r="M78" s="71"/>
    </row>
    <row r="79" spans="8:13">
      <c r="H79" s="52"/>
      <c r="I79" s="75"/>
      <c r="J79" s="75"/>
      <c r="K79" s="75"/>
      <c r="L79" s="75"/>
      <c r="M79" s="71"/>
    </row>
    <row r="80" spans="8:13">
      <c r="H80" s="52"/>
      <c r="I80" s="75"/>
      <c r="J80" s="75"/>
      <c r="K80" s="75"/>
      <c r="L80" s="75"/>
      <c r="M80" s="71"/>
    </row>
    <row r="81" spans="8:13">
      <c r="H81" s="52"/>
      <c r="I81" s="75"/>
      <c r="J81" s="75"/>
      <c r="K81" s="75"/>
      <c r="L81" s="75"/>
      <c r="M81" s="71"/>
    </row>
    <row r="82" spans="8:13">
      <c r="H82" s="52"/>
      <c r="I82" s="75"/>
      <c r="J82" s="75"/>
      <c r="K82" s="75"/>
      <c r="L82" s="75"/>
      <c r="M82" s="71"/>
    </row>
    <row r="83" spans="8:13">
      <c r="H83" s="52"/>
      <c r="I83" s="75"/>
      <c r="J83" s="75"/>
      <c r="K83" s="75"/>
      <c r="L83" s="75"/>
      <c r="M83" s="71"/>
    </row>
    <row r="84" spans="8:13">
      <c r="H84" s="52"/>
      <c r="I84" s="75"/>
      <c r="J84" s="75"/>
      <c r="K84" s="75"/>
      <c r="L84" s="75"/>
      <c r="M84" s="71"/>
    </row>
    <row r="85" spans="8:13">
      <c r="H85" s="52"/>
      <c r="I85" s="75"/>
      <c r="J85" s="75"/>
      <c r="K85" s="75"/>
      <c r="L85" s="75"/>
      <c r="M85" s="71"/>
    </row>
    <row r="86" spans="8:13">
      <c r="H86" s="52"/>
      <c r="I86" s="75"/>
      <c r="J86" s="75"/>
      <c r="K86" s="75"/>
      <c r="L86" s="75"/>
      <c r="M86" s="71"/>
    </row>
    <row r="87" spans="8:13">
      <c r="H87" s="52"/>
      <c r="I87" s="75"/>
      <c r="J87" s="75"/>
      <c r="K87" s="75"/>
      <c r="L87" s="75"/>
      <c r="M87" s="71"/>
    </row>
    <row r="88" spans="8:13">
      <c r="H88" s="52"/>
      <c r="I88" s="75"/>
      <c r="J88" s="75"/>
      <c r="K88" s="75"/>
      <c r="L88" s="75"/>
      <c r="M88" s="71"/>
    </row>
    <row r="89" spans="8:13">
      <c r="H89" s="52"/>
      <c r="I89" s="75"/>
      <c r="J89" s="75"/>
      <c r="K89" s="75"/>
      <c r="L89" s="75"/>
      <c r="M89" s="71"/>
    </row>
    <row r="90" spans="8:13" ht="15.75">
      <c r="H90" s="52"/>
      <c r="I90" s="75"/>
      <c r="J90" s="75"/>
      <c r="K90" s="74"/>
      <c r="L90" s="75"/>
      <c r="M90" s="71"/>
    </row>
    <row r="91" spans="8:13" ht="15.75">
      <c r="H91" s="52"/>
      <c r="I91" s="75"/>
      <c r="J91" s="75"/>
      <c r="K91" s="74"/>
      <c r="L91" s="75"/>
      <c r="M91" s="71"/>
    </row>
    <row r="92" spans="8:13" ht="15.75">
      <c r="H92" s="52"/>
      <c r="I92" s="75"/>
      <c r="J92" s="75"/>
      <c r="K92" s="74"/>
      <c r="L92" s="75"/>
      <c r="M92" s="71"/>
    </row>
    <row r="93" spans="8:13" ht="15.75">
      <c r="H93" s="52"/>
      <c r="I93" s="75"/>
      <c r="J93" s="75"/>
      <c r="K93" s="74"/>
      <c r="L93" s="75"/>
      <c r="M93" s="71"/>
    </row>
    <row r="94" spans="8:13" ht="15.75">
      <c r="H94" s="52"/>
      <c r="I94" s="75"/>
      <c r="J94" s="75"/>
      <c r="K94" s="74"/>
      <c r="L94" s="75"/>
      <c r="M94" s="74"/>
    </row>
    <row r="95" spans="8:13" ht="15.75">
      <c r="H95" s="52"/>
      <c r="I95" s="75"/>
      <c r="J95" s="75"/>
      <c r="K95" s="74"/>
      <c r="L95" s="75"/>
      <c r="M95" s="74"/>
    </row>
    <row r="96" spans="8:13" ht="15.75">
      <c r="H96" s="52"/>
      <c r="I96" s="75"/>
      <c r="J96" s="75"/>
      <c r="K96" s="74"/>
      <c r="L96" s="75"/>
      <c r="M96" s="74"/>
    </row>
    <row r="97" spans="8:13" ht="15.75">
      <c r="H97" s="52"/>
      <c r="I97" s="75"/>
      <c r="J97" s="75"/>
      <c r="K97" s="74"/>
      <c r="L97" s="75"/>
      <c r="M97" s="74"/>
    </row>
    <row r="98" spans="8:13" ht="15.75">
      <c r="H98" s="52"/>
      <c r="I98" s="75"/>
      <c r="J98" s="75"/>
      <c r="K98" s="74"/>
      <c r="L98" s="75"/>
      <c r="M98" s="74"/>
    </row>
    <row r="99" spans="8:13" ht="15.75">
      <c r="H99" s="52"/>
      <c r="I99" s="75"/>
      <c r="J99" s="75"/>
      <c r="K99" s="74"/>
      <c r="L99" s="75"/>
      <c r="M99" s="74"/>
    </row>
    <row r="100" spans="8:13" ht="15.75">
      <c r="H100" s="52"/>
      <c r="I100" s="75"/>
      <c r="J100" s="75"/>
      <c r="K100" s="74"/>
      <c r="L100" s="75"/>
      <c r="M100" s="74"/>
    </row>
    <row r="101" spans="8:13" ht="15.75">
      <c r="H101" s="52"/>
      <c r="I101" s="75"/>
      <c r="J101" s="75"/>
      <c r="K101" s="74"/>
      <c r="L101" s="75"/>
      <c r="M101" s="74"/>
    </row>
    <row r="102" spans="8:13" ht="15.75">
      <c r="H102" s="52"/>
      <c r="I102" s="74"/>
      <c r="J102" s="75"/>
      <c r="K102" s="74"/>
      <c r="L102" s="74"/>
      <c r="M102" s="74"/>
    </row>
    <row r="103" spans="8:13" ht="15.75">
      <c r="H103" s="52"/>
      <c r="I103" s="74"/>
      <c r="J103" s="75"/>
      <c r="K103" s="74"/>
      <c r="L103" s="74"/>
      <c r="M103" s="74"/>
    </row>
    <row r="104" spans="8:13">
      <c r="H104" s="52"/>
    </row>
    <row r="105" spans="8:13">
      <c r="H105" s="52"/>
    </row>
    <row r="106" spans="8:13">
      <c r="H106" s="52"/>
    </row>
    <row r="107" spans="8:13">
      <c r="H107" s="52"/>
    </row>
    <row r="108" spans="8:13">
      <c r="H108" s="52"/>
    </row>
    <row r="109" spans="8:13">
      <c r="H109" s="52"/>
    </row>
  </sheetData>
  <phoneticPr fontId="2" type="noConversion"/>
  <conditionalFormatting sqref="H4:H109">
    <cfRule type="expression" dxfId="27" priority="3" stopIfTrue="1">
      <formula>AND(H4&gt;0,H5&gt;0)</formula>
    </cfRule>
    <cfRule type="expression" dxfId="26" priority="4" stopIfTrue="1">
      <formula>AND(H4&gt;0,H5="")</formula>
    </cfRule>
  </conditionalFormatting>
  <conditionalFormatting sqref="I4:M4">
    <cfRule type="expression" dxfId="25" priority="1" stopIfTrue="1">
      <formula>AND(I4&gt;0,I5&gt;0)</formula>
    </cfRule>
    <cfRule type="expression" dxfId="24" priority="2" stopIfTrue="1">
      <formula>AND(I4&gt;0,I5="")</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81604" r:id="rId3" name="Drop Down 4">
              <controlPr defaultSize="0" autoLine="0" autoPict="0">
                <anchor moveWithCells="1">
                  <from>
                    <xdr:col>0</xdr:col>
                    <xdr:colOff>647700</xdr:colOff>
                    <xdr:row>4</xdr:row>
                    <xdr:rowOff>171450</xdr:rowOff>
                  </from>
                  <to>
                    <xdr:col>3</xdr:col>
                    <xdr:colOff>542925</xdr:colOff>
                    <xdr:row>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前言</vt:lpstr>
      <vt:lpstr>市场及表现</vt:lpstr>
      <vt:lpstr>重点公司估值</vt:lpstr>
      <vt:lpstr>各板块上市公司表现</vt:lpstr>
      <vt:lpstr>重点公告</vt:lpstr>
      <vt:lpstr>行业要闻</vt:lpstr>
      <vt:lpstr>物价指数</vt:lpstr>
      <vt:lpstr>禽肉价格</vt:lpstr>
      <vt:lpstr>肉制品产量及进口量</vt:lpstr>
      <vt:lpstr>猪肉价格及生猪存栏</vt:lpstr>
      <vt:lpstr>基础农产品价格</vt:lpstr>
      <vt:lpstr>农产品批发价格指数</vt:lpstr>
      <vt:lpstr>免责声明</vt:lpstr>
    </vt:vector>
  </TitlesOfParts>
  <Company>HRSEC.COM.CN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王晗</cp:lastModifiedBy>
  <dcterms:created xsi:type="dcterms:W3CDTF">2012-04-17T08:25:26Z</dcterms:created>
  <dcterms:modified xsi:type="dcterms:W3CDTF">2014-11-04T08:05:19Z</dcterms:modified>
</cp:coreProperties>
</file>