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 r:id="rId17"/>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C11" i="1"/>
  <c r="H7"/>
  <c r="C14" i="60"/>
  <c r="B11"/>
  <c r="H1" i="61"/>
  <c r="B15" i="60"/>
  <c r="T1" i="61"/>
  <c r="C12" i="60"/>
  <c r="AJ1" i="61"/>
  <c r="B16" i="60"/>
  <c r="AH1" i="61"/>
  <c r="AT1"/>
  <c r="AP1"/>
  <c r="B10" i="60"/>
  <c r="C15"/>
  <c r="C11"/>
  <c r="AF1" i="61"/>
  <c r="N1"/>
  <c r="B9" i="60"/>
  <c r="AL1" i="61"/>
  <c r="X1"/>
  <c r="L1"/>
  <c r="B8" i="60"/>
  <c r="AD1" i="61"/>
  <c r="B7" i="60"/>
  <c r="B12"/>
  <c r="C16"/>
  <c r="AN1" i="61"/>
  <c r="J1"/>
  <c r="C17" i="60"/>
  <c r="AR1" i="61"/>
  <c r="P1"/>
  <c r="H2" i="49"/>
  <c r="C7" i="60"/>
  <c r="V1" i="61"/>
  <c r="B13" i="60"/>
  <c r="Z1" i="61"/>
  <c r="R1"/>
  <c r="AB1"/>
  <c r="B17" i="60"/>
  <c r="C9"/>
  <c r="AV1" i="61"/>
  <c r="C13" i="60"/>
  <c r="C8"/>
  <c r="AX1" i="61"/>
  <c r="B14" i="60"/>
  <c r="C10"/>
  <c r="N5" i="49"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G70" l="1"/>
  <c r="H44"/>
  <c r="F147"/>
  <c r="C91"/>
  <c r="D134"/>
  <c r="F90"/>
  <c r="E114"/>
  <c r="E187"/>
  <c r="G12"/>
  <c r="D45"/>
  <c r="H104"/>
  <c r="H91"/>
  <c r="D84"/>
  <c r="D72"/>
  <c r="H39"/>
  <c r="C131"/>
  <c r="E154"/>
  <c r="C134"/>
  <c r="C103"/>
  <c r="D159"/>
  <c r="G42"/>
  <c r="C30"/>
  <c r="C130"/>
  <c r="C26"/>
  <c r="D190"/>
  <c r="R11" i="49"/>
  <c r="D178" i="52"/>
  <c r="D191"/>
  <c r="G190"/>
  <c r="F182"/>
  <c r="F175"/>
  <c r="F120"/>
  <c r="H15"/>
  <c r="C10"/>
  <c r="E44"/>
  <c r="H56"/>
  <c r="H70"/>
  <c r="D57"/>
  <c r="H156"/>
  <c r="F166"/>
  <c r="E92"/>
  <c r="H120"/>
  <c r="F174"/>
  <c r="C166"/>
  <c r="H148"/>
  <c r="E191"/>
  <c r="C96"/>
  <c r="E161"/>
  <c r="C29"/>
  <c r="C155"/>
  <c r="E22"/>
  <c r="G15"/>
  <c r="H31"/>
  <c r="C110"/>
  <c r="D78"/>
  <c r="D25"/>
  <c r="F143"/>
  <c r="D166"/>
  <c r="E153"/>
  <c r="G177"/>
  <c r="E81"/>
  <c r="E21"/>
  <c r="C59"/>
  <c r="F88"/>
  <c r="H165"/>
  <c r="C151"/>
  <c r="F127"/>
  <c r="C141"/>
  <c r="E123"/>
  <c r="C65"/>
  <c r="F53"/>
  <c r="E171"/>
  <c r="F189"/>
  <c r="H115"/>
  <c r="D42"/>
  <c r="D51"/>
  <c r="D31"/>
  <c r="D173"/>
  <c r="C21"/>
  <c r="D104"/>
  <c r="R26" i="49"/>
  <c r="C93" i="52"/>
  <c r="D8"/>
  <c r="C41"/>
  <c r="C13"/>
  <c r="C129"/>
  <c r="C18"/>
  <c r="G147"/>
  <c r="J2" i="44"/>
  <c r="E62" i="52"/>
  <c r="G169"/>
  <c r="H106"/>
  <c r="C168"/>
  <c r="G134"/>
  <c r="F9"/>
  <c r="D93"/>
  <c r="F81"/>
  <c r="F193"/>
  <c r="H49"/>
  <c r="E125"/>
  <c r="G135"/>
  <c r="D136"/>
  <c r="E74"/>
  <c r="C39"/>
  <c r="E193"/>
  <c r="D40"/>
  <c r="E135"/>
  <c r="F19"/>
  <c r="D87"/>
  <c r="C70"/>
  <c r="C90"/>
  <c r="D182"/>
  <c r="E149"/>
  <c r="E181"/>
  <c r="G56"/>
  <c r="H34"/>
  <c r="G184"/>
  <c r="H133"/>
  <c r="H72"/>
  <c r="E148"/>
  <c r="H190"/>
  <c r="F40"/>
  <c r="G90"/>
  <c r="F137"/>
  <c r="C138"/>
  <c r="E182"/>
  <c r="H185"/>
  <c r="D115"/>
  <c r="E78"/>
  <c r="E105"/>
  <c r="G156"/>
  <c r="E113"/>
  <c r="C14"/>
  <c r="G158"/>
  <c r="C180"/>
  <c r="C182"/>
  <c r="E57"/>
  <c r="H22"/>
  <c r="G27"/>
  <c r="E41"/>
  <c r="G119"/>
  <c r="C87"/>
  <c r="E34"/>
  <c r="R50" i="49"/>
  <c r="F95" i="52"/>
  <c r="C114"/>
  <c r="N2" i="44"/>
  <c r="E85" i="52"/>
  <c r="E160"/>
  <c r="H55"/>
  <c r="R7" i="49"/>
  <c r="G13" i="52"/>
  <c r="D54"/>
  <c r="D187"/>
  <c r="E43"/>
  <c r="C148"/>
  <c r="H98"/>
  <c r="G83"/>
  <c r="F136"/>
  <c r="G24"/>
  <c r="E42"/>
  <c r="R24" i="49"/>
  <c r="H35" i="52"/>
  <c r="C123"/>
  <c r="E63"/>
  <c r="E118"/>
  <c r="C92"/>
  <c r="R33" i="49"/>
  <c r="E127" i="52"/>
  <c r="G173"/>
  <c r="R25" i="49"/>
  <c r="E27" i="52"/>
  <c r="F103"/>
  <c r="F51"/>
  <c r="E168"/>
  <c r="C20"/>
  <c r="C157"/>
  <c r="E51"/>
  <c r="D151"/>
  <c r="F110"/>
  <c r="H105"/>
  <c r="E186"/>
  <c r="C23"/>
  <c r="E109"/>
  <c r="H74"/>
  <c r="F148"/>
  <c r="E172"/>
  <c r="E128"/>
  <c r="H151"/>
  <c r="G49"/>
  <c r="H117"/>
  <c r="H157"/>
  <c r="D14"/>
  <c r="D162"/>
  <c r="D69"/>
  <c r="H183"/>
  <c r="F63"/>
  <c r="G152"/>
  <c r="F15"/>
  <c r="D43"/>
  <c r="G126"/>
  <c r="C76"/>
  <c r="C175"/>
  <c r="G36"/>
  <c r="C83"/>
  <c r="G81"/>
  <c r="C27"/>
  <c r="E64"/>
  <c r="D29"/>
  <c r="D165"/>
  <c r="C104"/>
  <c r="D92"/>
  <c r="E96"/>
  <c r="D110"/>
  <c r="E54"/>
  <c r="C122"/>
  <c r="L2" i="44"/>
  <c r="G46" i="52"/>
  <c r="G120"/>
  <c r="F67"/>
  <c r="C75"/>
  <c r="P2" i="46"/>
  <c r="F111" i="52"/>
  <c r="R28" i="49"/>
  <c r="F54" i="52"/>
  <c r="F144"/>
  <c r="E111"/>
  <c r="D118"/>
  <c r="H71"/>
  <c r="F7"/>
  <c r="F164"/>
  <c r="E99"/>
  <c r="G48"/>
  <c r="G112"/>
  <c r="F123"/>
  <c r="F152"/>
  <c r="H54"/>
  <c r="D111"/>
  <c r="E58"/>
  <c r="F132"/>
  <c r="G114"/>
  <c r="E20"/>
  <c r="G92"/>
  <c r="F145"/>
  <c r="E132"/>
  <c r="R41" i="49"/>
  <c r="H146" i="52"/>
  <c r="E130"/>
  <c r="F57"/>
  <c r="E71"/>
  <c r="F75"/>
  <c r="F76"/>
  <c r="D37"/>
  <c r="D174"/>
  <c r="F122"/>
  <c r="E79"/>
  <c r="D138"/>
  <c r="F191"/>
  <c r="E8"/>
  <c r="F165"/>
  <c r="C146"/>
  <c r="G171"/>
  <c r="H186"/>
  <c r="C33"/>
  <c r="H179"/>
  <c r="E164"/>
  <c r="G104"/>
  <c r="C53"/>
  <c r="H112"/>
  <c r="H2" i="44"/>
  <c r="H79" i="52"/>
  <c r="C17"/>
  <c r="E140"/>
  <c r="D125"/>
  <c r="D157"/>
  <c r="F60"/>
  <c r="E170"/>
  <c r="H14"/>
  <c r="F84"/>
  <c r="F161"/>
  <c r="F64"/>
  <c r="D53"/>
  <c r="F32"/>
  <c r="G66"/>
  <c r="E97"/>
  <c r="H119"/>
  <c r="H82"/>
  <c r="F192"/>
  <c r="C158"/>
  <c r="G23"/>
  <c r="E65"/>
  <c r="F35"/>
  <c r="D114"/>
  <c r="G172"/>
  <c r="E137"/>
  <c r="H42"/>
  <c r="F153"/>
  <c r="G149"/>
  <c r="C25"/>
  <c r="F44"/>
  <c r="H59"/>
  <c r="E38"/>
  <c r="R34" i="49"/>
  <c r="E80" i="52"/>
  <c r="G145"/>
  <c r="C162"/>
  <c r="H78"/>
  <c r="G132"/>
  <c r="D18"/>
  <c r="E119"/>
  <c r="D150"/>
  <c r="F41"/>
  <c r="D68"/>
  <c r="F108"/>
  <c r="D139"/>
  <c r="G151"/>
  <c r="G141"/>
  <c r="H164"/>
  <c r="H58"/>
  <c r="D13"/>
  <c r="C8"/>
  <c r="F12"/>
  <c r="E36"/>
  <c r="F154"/>
  <c r="R45" i="49"/>
  <c r="G34" i="52"/>
  <c r="G91"/>
  <c r="E176"/>
  <c r="G187"/>
  <c r="D169"/>
  <c r="C113"/>
  <c r="D96"/>
  <c r="D135"/>
  <c r="F62"/>
  <c r="D12"/>
  <c r="G123"/>
  <c r="G100"/>
  <c r="H121"/>
  <c r="H140"/>
  <c r="G67"/>
  <c r="D30"/>
  <c r="D80"/>
  <c r="D193"/>
  <c r="R47" i="49"/>
  <c r="F23" i="52"/>
  <c r="E56"/>
  <c r="D55"/>
  <c r="C126"/>
  <c r="G52"/>
  <c r="D132"/>
  <c r="F129"/>
  <c r="F121"/>
  <c r="C120"/>
  <c r="G43"/>
  <c r="D58"/>
  <c r="E32"/>
  <c r="C36"/>
  <c r="E76"/>
  <c r="G164"/>
  <c r="H47"/>
  <c r="H170"/>
  <c r="C79"/>
  <c r="H124"/>
  <c r="G17"/>
  <c r="R29" i="49"/>
  <c r="F188" i="52"/>
  <c r="D102"/>
  <c r="G101"/>
  <c r="R2" i="46"/>
  <c r="G64" i="52"/>
  <c r="G139"/>
  <c r="F52"/>
  <c r="E136"/>
  <c r="G72"/>
  <c r="F186"/>
  <c r="D154"/>
  <c r="F87"/>
  <c r="C46"/>
  <c r="D15"/>
  <c r="G178"/>
  <c r="H86"/>
  <c r="D70"/>
  <c r="D140"/>
  <c r="G93"/>
  <c r="D158"/>
  <c r="C99"/>
  <c r="F104"/>
  <c r="G55"/>
  <c r="D47"/>
  <c r="D85"/>
  <c r="C172"/>
  <c r="C159"/>
  <c r="G154"/>
  <c r="F42"/>
  <c r="E7"/>
  <c r="C9"/>
  <c r="F158"/>
  <c r="H62"/>
  <c r="D52"/>
  <c r="G170"/>
  <c r="D181"/>
  <c r="E185"/>
  <c r="C58"/>
  <c r="F56"/>
  <c r="G71"/>
  <c r="H173"/>
  <c r="R49" i="49"/>
  <c r="R30"/>
  <c r="D79" i="52"/>
  <c r="R42" i="49"/>
  <c r="H122" i="52"/>
  <c r="C128"/>
  <c r="H172"/>
  <c r="C86"/>
  <c r="E47"/>
  <c r="C170"/>
  <c r="D77"/>
  <c r="R10" i="49"/>
  <c r="H114" i="52"/>
  <c r="D129"/>
  <c r="C85"/>
  <c r="G183"/>
  <c r="F109"/>
  <c r="G143"/>
  <c r="R4" i="49"/>
  <c r="R13"/>
  <c r="C153" i="52"/>
  <c r="C152"/>
  <c r="F20"/>
  <c r="H152"/>
  <c r="D101"/>
  <c r="F30"/>
  <c r="C40"/>
  <c r="C63"/>
  <c r="G97"/>
  <c r="H110"/>
  <c r="F170"/>
  <c r="E59"/>
  <c r="F115"/>
  <c r="F98"/>
  <c r="H176"/>
  <c r="E108"/>
  <c r="D33"/>
  <c r="F69"/>
  <c r="E177"/>
  <c r="G58"/>
  <c r="C88"/>
  <c r="F179"/>
  <c r="J1" i="48"/>
  <c r="E70" i="52"/>
  <c r="F97"/>
  <c r="H61"/>
  <c r="G115"/>
  <c r="F178"/>
  <c r="G180"/>
  <c r="F21"/>
  <c r="G193"/>
  <c r="H37"/>
  <c r="E122"/>
  <c r="F183"/>
  <c r="H95"/>
  <c r="H25"/>
  <c r="H169"/>
  <c r="R23" i="49"/>
  <c r="E129" i="52"/>
  <c r="G88"/>
  <c r="F33"/>
  <c r="E26"/>
  <c r="H139"/>
  <c r="E31"/>
  <c r="F93"/>
  <c r="H126"/>
  <c r="D41"/>
  <c r="D24"/>
  <c r="G60"/>
  <c r="C38"/>
  <c r="H96"/>
  <c r="H149"/>
  <c r="H38"/>
  <c r="E169"/>
  <c r="E75"/>
  <c r="G51"/>
  <c r="H147"/>
  <c r="C55"/>
  <c r="E72"/>
  <c r="D127"/>
  <c r="D95"/>
  <c r="H102"/>
  <c r="G26"/>
  <c r="F8"/>
  <c r="C185"/>
  <c r="H19"/>
  <c r="E11"/>
  <c r="E17"/>
  <c r="C97"/>
  <c r="E16"/>
  <c r="H68"/>
  <c r="E14"/>
  <c r="F173"/>
  <c r="G65"/>
  <c r="D124"/>
  <c r="G38"/>
  <c r="H123"/>
  <c r="D66"/>
  <c r="D94"/>
  <c r="C45"/>
  <c r="E94"/>
  <c r="F134"/>
  <c r="H16"/>
  <c r="E68"/>
  <c r="E50"/>
  <c r="G157"/>
  <c r="H11"/>
  <c r="E45"/>
  <c r="D188"/>
  <c r="G76"/>
  <c r="D133"/>
  <c r="E86"/>
  <c r="D26"/>
  <c r="C169"/>
  <c r="C167"/>
  <c r="G28"/>
  <c r="G175"/>
  <c r="F73"/>
  <c r="C144"/>
  <c r="C24"/>
  <c r="H60"/>
  <c r="H93"/>
  <c r="H188"/>
  <c r="H127"/>
  <c r="D86"/>
  <c r="F187"/>
  <c r="H116"/>
  <c r="G161"/>
  <c r="E183"/>
  <c r="E144"/>
  <c r="F71"/>
  <c r="G57"/>
  <c r="D152"/>
  <c r="C34"/>
  <c r="H12"/>
  <c r="E87"/>
  <c r="E131"/>
  <c r="D153"/>
  <c r="F92"/>
  <c r="F28"/>
  <c r="E180"/>
  <c r="C139"/>
  <c r="F36"/>
  <c r="H153"/>
  <c r="F10"/>
  <c r="D175"/>
  <c r="D7"/>
  <c r="E9"/>
  <c r="G99"/>
  <c r="G138"/>
  <c r="G77"/>
  <c r="C80"/>
  <c r="G174"/>
  <c r="G128"/>
  <c r="H52"/>
  <c r="C140"/>
  <c r="F190"/>
  <c r="H182"/>
  <c r="H177"/>
  <c r="D89"/>
  <c r="G39"/>
  <c r="D168"/>
  <c r="H43"/>
  <c r="C190"/>
  <c r="H189"/>
  <c r="E39"/>
  <c r="D172"/>
  <c r="H191"/>
  <c r="F139"/>
  <c r="F176"/>
  <c r="D105"/>
  <c r="G69"/>
  <c r="C66"/>
  <c r="D186"/>
  <c r="C176"/>
  <c r="H48"/>
  <c r="F100"/>
  <c r="E88"/>
  <c r="D11"/>
  <c r="E10"/>
  <c r="E30"/>
  <c r="E139"/>
  <c r="H2" i="46"/>
  <c r="F91" i="52"/>
  <c r="H84"/>
  <c r="G116"/>
  <c r="D185"/>
  <c r="C7"/>
  <c r="G153"/>
  <c r="G137"/>
  <c r="F128"/>
  <c r="G74"/>
  <c r="D192"/>
  <c r="D23"/>
  <c r="D99"/>
  <c r="G98"/>
  <c r="F130"/>
  <c r="E112"/>
  <c r="G160"/>
  <c r="C94"/>
  <c r="G94"/>
  <c r="G84"/>
  <c r="D123"/>
  <c r="G10"/>
  <c r="C15"/>
  <c r="C171"/>
  <c r="G130"/>
  <c r="H75"/>
  <c r="D160"/>
  <c r="D170"/>
  <c r="G63"/>
  <c r="F94"/>
  <c r="H100"/>
  <c r="E37"/>
  <c r="F117"/>
  <c r="D164"/>
  <c r="H80"/>
  <c r="F146"/>
  <c r="F160"/>
  <c r="F37"/>
  <c r="D20"/>
  <c r="E159"/>
  <c r="E110"/>
  <c r="D122"/>
  <c r="R5" i="49"/>
  <c r="C136" i="52"/>
  <c r="C164"/>
  <c r="D48"/>
  <c r="F77"/>
  <c r="F168"/>
  <c r="D112"/>
  <c r="H187"/>
  <c r="E192"/>
  <c r="D119"/>
  <c r="D71"/>
  <c r="F135"/>
  <c r="H107"/>
  <c r="H129"/>
  <c r="C98"/>
  <c r="F85"/>
  <c r="E120"/>
  <c r="G185"/>
  <c r="C150"/>
  <c r="D180"/>
  <c r="H76"/>
  <c r="R48" i="49"/>
  <c r="C67" i="52"/>
  <c r="H9"/>
  <c r="P2" i="44"/>
  <c r="E90" i="52"/>
  <c r="F105"/>
  <c r="H134"/>
  <c r="F156"/>
  <c r="G179"/>
  <c r="E138"/>
  <c r="F48"/>
  <c r="C52"/>
  <c r="E89"/>
  <c r="G41"/>
  <c r="D156"/>
  <c r="E60"/>
  <c r="C161"/>
  <c r="C28"/>
  <c r="G181"/>
  <c r="H143"/>
  <c r="H33"/>
  <c r="G35"/>
  <c r="H83"/>
  <c r="H192"/>
  <c r="C143"/>
  <c r="H130"/>
  <c r="F27"/>
  <c r="H163"/>
  <c r="H108"/>
  <c r="D155"/>
  <c r="G18"/>
  <c r="C147"/>
  <c r="H81"/>
  <c r="F162"/>
  <c r="F26"/>
  <c r="E29"/>
  <c r="R40" i="49"/>
  <c r="H63" i="52"/>
  <c r="E179"/>
  <c r="G159"/>
  <c r="G40"/>
  <c r="C154"/>
  <c r="F102"/>
  <c r="H161"/>
  <c r="D141"/>
  <c r="H46"/>
  <c r="C186"/>
  <c r="C43"/>
  <c r="G14"/>
  <c r="H158"/>
  <c r="C89"/>
  <c r="F13"/>
  <c r="D81"/>
  <c r="D176"/>
  <c r="E155"/>
  <c r="G189"/>
  <c r="F16"/>
  <c r="C135"/>
  <c r="E142"/>
  <c r="C44"/>
  <c r="C105"/>
  <c r="C82"/>
  <c r="E116"/>
  <c r="G95"/>
  <c r="G82"/>
  <c r="E19"/>
  <c r="R37" i="49"/>
  <c r="G25" i="52"/>
  <c r="T2" i="46"/>
  <c r="F155" i="52"/>
  <c r="F25"/>
  <c r="E133"/>
  <c r="D161"/>
  <c r="R31" i="49"/>
  <c r="D113" i="52"/>
  <c r="C181"/>
  <c r="E73"/>
  <c r="E189"/>
  <c r="F83"/>
  <c r="C156"/>
  <c r="E162"/>
  <c r="E150"/>
  <c r="G37"/>
  <c r="H10"/>
  <c r="E167"/>
  <c r="G117"/>
  <c r="E52"/>
  <c r="E152"/>
  <c r="D189"/>
  <c r="D82"/>
  <c r="C48"/>
  <c r="C177"/>
  <c r="F46"/>
  <c r="G53"/>
  <c r="D109"/>
  <c r="D137"/>
  <c r="D75"/>
  <c r="C42"/>
  <c r="H73"/>
  <c r="C12"/>
  <c r="G16"/>
  <c r="F171"/>
  <c r="L1" i="48"/>
  <c r="H53" i="52"/>
  <c r="H167"/>
  <c r="F167"/>
  <c r="H113"/>
  <c r="F65"/>
  <c r="G142"/>
  <c r="F181"/>
  <c r="H20"/>
  <c r="F125"/>
  <c r="H30"/>
  <c r="E156"/>
  <c r="C69"/>
  <c r="D17"/>
  <c r="E77"/>
  <c r="E67"/>
  <c r="C102"/>
  <c r="H17"/>
  <c r="F138"/>
  <c r="G19"/>
  <c r="R9" i="49"/>
  <c r="H1" i="48"/>
  <c r="F112" i="52"/>
  <c r="D177"/>
  <c r="G113"/>
  <c r="C121"/>
  <c r="E49"/>
  <c r="C32"/>
  <c r="G50"/>
  <c r="G59"/>
  <c r="F118"/>
  <c r="F29"/>
  <c r="E165"/>
  <c r="C142"/>
  <c r="C47"/>
  <c r="G131"/>
  <c r="D184"/>
  <c r="D90"/>
  <c r="D103"/>
  <c r="C35"/>
  <c r="D73"/>
  <c r="C179"/>
  <c r="E188"/>
  <c r="D143"/>
  <c r="G125"/>
  <c r="D144"/>
  <c r="H132"/>
  <c r="H29"/>
  <c r="R39" i="49"/>
  <c r="H168" i="52"/>
  <c r="H171"/>
  <c r="D108"/>
  <c r="F45"/>
  <c r="F149"/>
  <c r="D97"/>
  <c r="H101"/>
  <c r="C62"/>
  <c r="C72"/>
  <c r="F61"/>
  <c r="F124"/>
  <c r="C106"/>
  <c r="E103"/>
  <c r="G68"/>
  <c r="G29"/>
  <c r="G78"/>
  <c r="F82"/>
  <c r="G75"/>
  <c r="G122"/>
  <c r="H8"/>
  <c r="C73"/>
  <c r="G21"/>
  <c r="D59"/>
  <c r="H27"/>
  <c r="F70"/>
  <c r="G22"/>
  <c r="R8" i="49"/>
  <c r="E93" i="52"/>
  <c r="C133"/>
  <c r="R46" i="49"/>
  <c r="G155" i="52"/>
  <c r="G118"/>
  <c r="D76"/>
  <c r="R6" i="49"/>
  <c r="D116" i="52"/>
  <c r="E117"/>
  <c r="R36" i="49"/>
  <c r="F151" i="52"/>
  <c r="G89"/>
  <c r="E12"/>
  <c r="D142"/>
  <c r="H21"/>
  <c r="D126"/>
  <c r="C125"/>
  <c r="F96"/>
  <c r="D74"/>
  <c r="E107"/>
  <c r="F116"/>
  <c r="D64"/>
  <c r="H64"/>
  <c r="H155"/>
  <c r="H159"/>
  <c r="C16"/>
  <c r="H141"/>
  <c r="C163"/>
  <c r="F113"/>
  <c r="E53"/>
  <c r="H32"/>
  <c r="G121"/>
  <c r="F18"/>
  <c r="C193"/>
  <c r="D39"/>
  <c r="D106"/>
  <c r="G165"/>
  <c r="G191"/>
  <c r="D91"/>
  <c r="C187"/>
  <c r="F114"/>
  <c r="N1" i="48"/>
  <c r="D100" i="52"/>
  <c r="H137"/>
  <c r="R44" i="49"/>
  <c r="F17" i="52"/>
  <c r="G31"/>
  <c r="R35" i="49"/>
  <c r="G188" i="52"/>
  <c r="D38"/>
  <c r="C132"/>
  <c r="H26"/>
  <c r="C84"/>
  <c r="H13"/>
  <c r="F43"/>
  <c r="D171"/>
  <c r="E61"/>
  <c r="H109"/>
  <c r="C116"/>
  <c r="C78"/>
  <c r="H99"/>
  <c r="H28"/>
  <c r="C77"/>
  <c r="G186"/>
  <c r="E163"/>
  <c r="E173"/>
  <c r="G96"/>
  <c r="F163"/>
  <c r="C178"/>
  <c r="E82"/>
  <c r="J2" i="46"/>
  <c r="H23" i="52"/>
  <c r="F177"/>
  <c r="C149"/>
  <c r="E91"/>
  <c r="D28"/>
  <c r="G127"/>
  <c r="E101"/>
  <c r="C118"/>
  <c r="D183"/>
  <c r="E84"/>
  <c r="F47"/>
  <c r="G140"/>
  <c r="C137"/>
  <c r="F68"/>
  <c r="C184"/>
  <c r="H150"/>
  <c r="F79"/>
  <c r="H50"/>
  <c r="C145"/>
  <c r="D61"/>
  <c r="C56"/>
  <c r="C124"/>
  <c r="H118"/>
  <c r="E157"/>
  <c r="C54"/>
  <c r="H162"/>
  <c r="G20"/>
  <c r="F159"/>
  <c r="D107"/>
  <c r="C107"/>
  <c r="H125"/>
  <c r="G103"/>
  <c r="G136"/>
  <c r="E175"/>
  <c r="G11"/>
  <c r="G80"/>
  <c r="D49"/>
  <c r="D167"/>
  <c r="H7"/>
  <c r="E146"/>
  <c r="G32"/>
  <c r="H193"/>
  <c r="H51"/>
  <c r="C183"/>
  <c r="E13"/>
  <c r="F59"/>
  <c r="G166"/>
  <c r="G47"/>
  <c r="E104"/>
  <c r="L2" i="46"/>
  <c r="H67" i="52"/>
  <c r="E126"/>
  <c r="E25"/>
  <c r="E18"/>
  <c r="E95"/>
  <c r="H92"/>
  <c r="H24"/>
  <c r="F24"/>
  <c r="D62"/>
  <c r="D19"/>
  <c r="D32"/>
  <c r="H90"/>
  <c r="C108"/>
  <c r="G146"/>
  <c r="D34"/>
  <c r="F185"/>
  <c r="E24"/>
  <c r="H144"/>
  <c r="D9"/>
  <c r="H89"/>
  <c r="H45"/>
  <c r="R12" i="49"/>
  <c r="H154" i="52"/>
  <c r="F49"/>
  <c r="G30"/>
  <c r="C95"/>
  <c r="C119"/>
  <c r="F50"/>
  <c r="G8"/>
  <c r="H138"/>
  <c r="G129"/>
  <c r="G148"/>
  <c r="F14"/>
  <c r="G168"/>
  <c r="D179"/>
  <c r="F119"/>
  <c r="F180"/>
  <c r="D149"/>
  <c r="R38" i="49"/>
  <c r="D163" i="52"/>
  <c r="C51"/>
  <c r="D121"/>
  <c r="D146"/>
  <c r="F142"/>
  <c r="R51" i="49"/>
  <c r="G73" i="52"/>
  <c r="H160"/>
  <c r="C64"/>
  <c r="G61"/>
  <c r="F131"/>
  <c r="F34"/>
  <c r="H135"/>
  <c r="E23"/>
  <c r="F80"/>
  <c r="H136"/>
  <c r="E184"/>
  <c r="G111"/>
  <c r="G109"/>
  <c r="G62"/>
  <c r="H181"/>
  <c r="F184"/>
  <c r="H88"/>
  <c r="G45"/>
  <c r="C50"/>
  <c r="E121"/>
  <c r="F101"/>
  <c r="H77"/>
  <c r="F55"/>
  <c r="G167"/>
  <c r="E48"/>
  <c r="G54"/>
  <c r="E15"/>
  <c r="F74"/>
  <c r="F38"/>
  <c r="E166"/>
  <c r="R32" i="49"/>
  <c r="D35" i="52"/>
  <c r="H131"/>
  <c r="R27" i="49"/>
  <c r="G102" i="52"/>
  <c r="D44"/>
  <c r="G7"/>
  <c r="C31"/>
  <c r="C71"/>
  <c r="C115"/>
  <c r="C60"/>
  <c r="H145"/>
  <c r="C74"/>
  <c r="G87"/>
  <c r="G150"/>
  <c r="E35"/>
  <c r="H69"/>
  <c r="G9"/>
  <c r="D130"/>
  <c r="G162"/>
  <c r="D10"/>
  <c r="H175"/>
  <c r="E143"/>
  <c r="H57"/>
  <c r="F78"/>
  <c r="H36"/>
  <c r="D147"/>
  <c r="D88"/>
  <c r="C19"/>
  <c r="D117"/>
  <c r="G163"/>
  <c r="C192"/>
  <c r="H85"/>
  <c r="E147"/>
  <c r="H65"/>
  <c r="D98"/>
  <c r="G176"/>
  <c r="G182"/>
  <c r="E46"/>
  <c r="D131"/>
  <c r="G144"/>
  <c r="G110"/>
  <c r="F89"/>
  <c r="H97"/>
  <c r="E141"/>
  <c r="N2" i="46"/>
  <c r="H66" i="52"/>
  <c r="C37"/>
  <c r="F58"/>
  <c r="R43" i="49"/>
  <c r="D36" i="52"/>
  <c r="C101"/>
  <c r="C112"/>
  <c r="F72"/>
  <c r="F99"/>
  <c r="C189"/>
  <c r="C11"/>
  <c r="F31"/>
  <c r="C191"/>
  <c r="D65"/>
  <c r="E145"/>
  <c r="C22"/>
  <c r="G105"/>
  <c r="D145"/>
  <c r="C160"/>
  <c r="F126"/>
  <c r="H94"/>
  <c r="E115"/>
  <c r="D60"/>
  <c r="H103"/>
  <c r="C109"/>
  <c r="C111"/>
  <c r="H128"/>
  <c r="F107"/>
  <c r="C61"/>
  <c r="D56"/>
  <c r="E83"/>
  <c r="H111"/>
  <c r="E158"/>
  <c r="D63"/>
  <c r="F133"/>
  <c r="H184"/>
  <c r="C174"/>
  <c r="E174"/>
  <c r="C165"/>
  <c r="E190"/>
  <c r="C100"/>
  <c r="G79"/>
  <c r="H142"/>
  <c r="F150"/>
  <c r="H40"/>
  <c r="C68"/>
  <c r="F11"/>
  <c r="H18"/>
  <c r="H180"/>
  <c r="D27"/>
  <c r="H41"/>
  <c r="G124"/>
  <c r="E151"/>
  <c r="C173"/>
  <c r="D148"/>
  <c r="E28"/>
  <c r="C49"/>
  <c r="G107"/>
  <c r="E134"/>
  <c r="C188"/>
  <c r="F66"/>
  <c r="H87"/>
  <c r="F141"/>
  <c r="F157"/>
  <c r="E40"/>
  <c r="E102"/>
  <c r="D120"/>
  <c r="E106"/>
  <c r="D83"/>
  <c r="G133"/>
  <c r="D21"/>
  <c r="E178"/>
  <c r="F140"/>
  <c r="G108"/>
  <c r="D67"/>
  <c r="H178"/>
  <c r="F39"/>
  <c r="C117"/>
  <c r="F22"/>
  <c r="E98"/>
  <c r="E33"/>
  <c r="D16"/>
  <c r="C127"/>
  <c r="H166"/>
  <c r="G85"/>
  <c r="G44"/>
  <c r="D50"/>
  <c r="H174"/>
  <c r="C57"/>
  <c r="D22"/>
  <c r="E69"/>
  <c r="F169"/>
  <c r="G106"/>
  <c r="E124"/>
  <c r="D46"/>
  <c r="D128"/>
  <c r="F106"/>
  <c r="G33"/>
  <c r="E66"/>
  <c r="F86"/>
  <c r="G192"/>
  <c r="G86"/>
  <c r="E100"/>
  <c r="C81"/>
  <c r="E55"/>
  <c r="I46" l="1"/>
  <c r="I50"/>
  <c r="I16"/>
  <c r="I67"/>
  <c r="I63"/>
  <c r="I56"/>
  <c r="I60"/>
  <c r="I65"/>
  <c r="I36"/>
  <c r="I10"/>
  <c r="I44"/>
  <c r="I35"/>
  <c r="I9"/>
  <c r="I34"/>
  <c r="I32"/>
  <c r="I19"/>
  <c r="I62"/>
  <c r="J6"/>
  <c r="I49"/>
  <c r="I61"/>
  <c r="I38"/>
  <c r="I39"/>
  <c r="J39" s="1"/>
  <c r="I64"/>
  <c r="I74"/>
  <c r="I76"/>
  <c r="I59"/>
  <c r="J59" s="1"/>
  <c r="I73"/>
  <c r="I17"/>
  <c r="I75"/>
  <c r="I71"/>
  <c r="J71" s="1"/>
  <c r="I48"/>
  <c r="I20"/>
  <c r="I11"/>
  <c r="I7"/>
  <c r="J7" s="1"/>
  <c r="I66"/>
  <c r="I41"/>
  <c r="R52" i="49"/>
  <c r="I33" i="52"/>
  <c r="J33" s="1"/>
  <c r="I77"/>
  <c r="I79"/>
  <c r="I52"/>
  <c r="I47"/>
  <c r="J47" s="1"/>
  <c r="I70"/>
  <c r="I15"/>
  <c r="I58"/>
  <c r="I55"/>
  <c r="J55" s="1"/>
  <c r="I30"/>
  <c r="I12"/>
  <c r="I13"/>
  <c r="I68"/>
  <c r="J68" s="1"/>
  <c r="I18"/>
  <c r="I53"/>
  <c r="I37"/>
  <c r="I43"/>
  <c r="J43" s="1"/>
  <c r="I69"/>
  <c r="I14"/>
  <c r="I54"/>
  <c r="I40"/>
  <c r="J40" s="1"/>
  <c r="I8"/>
  <c r="I31"/>
  <c r="I51"/>
  <c r="J51" s="1"/>
  <c r="I42"/>
  <c r="J42" s="1"/>
  <c r="I78"/>
  <c r="I72"/>
  <c r="I45"/>
  <c r="J45" s="1"/>
  <c r="J54" l="1"/>
  <c r="J37"/>
  <c r="J13"/>
  <c r="J58"/>
  <c r="J52"/>
  <c r="J11"/>
  <c r="J75"/>
  <c r="J76"/>
  <c r="J38"/>
  <c r="J62"/>
  <c r="J9"/>
  <c r="J36"/>
  <c r="J63"/>
  <c r="J46"/>
  <c r="J34"/>
  <c r="J10"/>
  <c r="J56"/>
  <c r="J50"/>
  <c r="J78"/>
  <c r="J8"/>
  <c r="J18"/>
  <c r="J30"/>
  <c r="J70"/>
  <c r="J77"/>
  <c r="J66"/>
  <c r="J48"/>
  <c r="J73"/>
  <c r="J64"/>
  <c r="J49"/>
  <c r="J32"/>
  <c r="J44"/>
  <c r="J60"/>
  <c r="J16"/>
  <c r="J72"/>
  <c r="J31"/>
  <c r="J14"/>
  <c r="J53"/>
  <c r="J12"/>
  <c r="J15"/>
  <c r="J79"/>
  <c r="J41"/>
  <c r="J20"/>
  <c r="J17"/>
  <c r="J74"/>
  <c r="J61"/>
  <c r="J19"/>
  <c r="J35"/>
  <c r="J65"/>
  <c r="J6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<sst xmlns="http://schemas.openxmlformats.org/spreadsheetml/2006/main" count="691" uniqueCount="563">
  <si>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</si>
  <si>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</si>
  <si>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</si>
  <si>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</si>
  <si>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</si>
  <si>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</si>
  <si>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</si>
  <si>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</si>
  <si>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</si>
  <si>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</si>
  <si>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</si>
  <si>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</si>
  <si>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</si>
  <si>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</si>
  <si>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</si>
  <si>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</si>
  <si>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</si>
  <si>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</si>
  <si>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</si>
  <si>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</si>
  <si>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</si>
  <si>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</si>
  <si>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</si>
  <si>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</si>
  <si>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</si>
  <si>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</si>
  <si>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</si>
  <si>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</si>
  <si>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</si>
  <si>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</si>
  <si>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</si>
  <si>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</si>
  <si>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</si>
  <si>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</si>
  <si>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</si>
  <si>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</si>
  <si>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</si>
  <si>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</si>
  <si>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</si>
  <si>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</si>
  <si>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</si>
  <si>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</si>
  <si>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</si>
  <si>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</si>
  <si>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</si>
  <si>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</si>
  <si>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</si>
  <si>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</si>
  <si>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</si>
  <si>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</si>
  <si>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</si>
  <si>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</si>
  <si>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</si>
  <si>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</si>
  <si>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</si>
  <si>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</si>
  <si>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</si>
  <si>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</si>
  <si>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</si>
  <si>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</si>
  <si>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</si>
  <si>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</si>
  <si>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</si>
  <si>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</si>
  <si>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</si>
  <si>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</si>
  <si>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</si>
  <si>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</si>
  <si>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</si>
  <si>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</si>
  <si>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</si>
  <si>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</si>
  <si>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</si>
  <si>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</si>
  <si>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</si>
  <si>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</si>
  <si>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</si>
  <si>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</si>
  <si>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</si>
  <si>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</si>
  <si>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</si>
  <si>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</si>
  <si>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</si>
  <si>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</si>
  <si>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</si>
  <si>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</si>
  <si>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</si>
  <si>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</si>
  <si>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</si>
  <si>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</si>
  <si>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</si>
  <si>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</si>
  <si>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</si>
  <si>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</si>
  <si>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</si>
  <si>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</si>
  <si>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</si>
  <si>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</si>
  <si>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</si>
  <si>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</si>
  <si>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</si>
  <si>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</si>
  <si>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</si>
  <si>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</si>
  <si>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</si>
  <si>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</si>
  <si>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</si>
  <si>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</si>
  <si>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</si>
  <si>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</si>
  <si>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</si>
  <si>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</si>
  <si>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</si>
  <si>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</si>
  <si>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</si>
  <si>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</si>
  <si>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</si>
  <si>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</si>
  <si>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</si>
  <si>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</si>
  <si>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</si>
  <si>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</si>
  <si>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</si>
  <si>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</si>
  <si>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</si>
  <si>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</si>
  <si>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</si>
  <si>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</si>
  <si>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</si>
  <si>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</si>
  <si>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</si>
  <si>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</si>
  <si>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</si>
  <si>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</si>
  <si>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</si>
  <si>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</si>
  <si>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</si>
  <si>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</si>
  <si>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</si>
  <si>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</si>
  <si>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</si>
  <si>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</si>
  <si>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</si>
  <si>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</si>
  <si>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</si>
  <si>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</si>
  <si>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</si>
  <si>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</si>
  <si>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</si>
  <si>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</si>
  <si>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</si>
  <si>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</si>
  <si>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</si>
  <si>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</si>
  <si>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</si>
  <si>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</si>
  <si>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</si>
  <si>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</si>
  <si>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</si>
  <si>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</si>
  <si>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</si>
  <si>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</si>
  <si>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</si>
  <si>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</si>
  <si>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</si>
  <si>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</si>
  <si>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</si>
  <si>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</si>
  <si>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</si>
  <si>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</si>
  <si>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</si>
  <si>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</si>
  <si>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</si>
  <si>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</si>
  <si>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</si>
  <si>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</si>
  <si>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</si>
  <si>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</si>
  <si>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</si>
  <si>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</si>
  <si>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</si>
  <si>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</si>
  <si>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</si>
  <si>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</si>
  <si>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</si>
  <si>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</si>
  <si>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</si>
  <si>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</si>
  <si>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</si>
  <si>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</si>
  <si>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</si>
  <si>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</si>
  <si>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</si>
  <si>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</si>
  <si>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</si>
  <si>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</si>
  <si>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</si>
  <si>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</si>
  <si>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</si>
  <si>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</si>
  <si>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</si>
  <si>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</si>
  <si>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</si>
  <si>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</si>
  <si>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</si>
  <si>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</si>
  <si>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</si>
  <si>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</si>
  <si>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</si>
  <si>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</si>
  <si>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</si>
  <si>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</si>
  <si>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</si>
  <si>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</si>
  <si>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</si>
  <si>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</si>
  <si>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</si>
  <si>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</si>
  <si>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</si>
  <si>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</si>
  <si>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</si>
  <si>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</si>
  <si>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</si>
  <si>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</si>
  <si>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</si>
  <si>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</si>
  <si>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</si>
  <si>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</si>
  <si>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</si>
  <si>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</si>
  <si>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</si>
  <si>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</si>
  <si>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</si>
  <si>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</si>
  <si>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</si>
  <si>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</si>
  <si>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</si>
  <si>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</si>
  <si>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</si>
  <si>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</si>
  <si>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</si>
  <si>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</si>
  <si>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</si>
  <si>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</si>
  <si>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</si>
  <si>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</si>
  <si>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</si>
  <si>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</si>
  <si>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</si>
  <si>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</si>
  <si>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</si>
  <si>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</si>
  <si>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</si>
  <si>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</si>
  <si>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</si>
  <si>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</si>
  <si>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</si>
  <si>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</si>
  <si>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</si>
  <si>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</si>
  <si>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</si>
  <si>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</si>
  <si>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</si>
  <si>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</si>
  <si>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</si>
  <si>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</si>
  <si>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</si>
  <si>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</si>
  <si>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</si>
  <si>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</si>
  <si>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</si>
  <si>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</si>
  <si>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</si>
  <si>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</si>
  <si>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</si>
  <si>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</si>
  <si>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</si>
  <si>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</si>
  <si>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</si>
  <si>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</si>
  <si>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</si>
  <si>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</si>
  <si>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</si>
  <si>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</si>
  <si>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</si>
  <si>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</si>
  <si>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</si>
  <si>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</si>
  <si>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</si>
  <si>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</si>
  <si>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</si>
  <si>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</si>
  <si>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</si>
  <si>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</si>
  <si>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</si>
  <si>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</si>
  <si>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</si>
  <si>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</si>
  <si>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</si>
  <si>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</si>
  <si>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</si>
  <si>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</si>
  <si>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</si>
  <si>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</si>
  <si>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</si>
  <si>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</si>
  <si>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</si>
  <si>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</si>
  <si>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</si>
  <si>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</si>
  <si>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</si>
  <si>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</si>
  <si>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</si>
  <si>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</si>
  <si>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</si>
  <si>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</si>
  <si>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</si>
  <si>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</si>
  <si>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</si>
  <si>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</si>
  <si>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</si>
  <si>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</si>
  <si>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</si>
  <si>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</si>
  <si>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</si>
  <si>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</si>
  <si>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</si>
  <si>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</si>
  <si>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</si>
  <si>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</si>
  <si>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</si>
  <si>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</si>
  <si>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</si>
  <si>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</si>
  <si>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</si>
  <si>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</si>
  <si>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</si>
  <si>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重点公告</t>
    <phoneticPr fontId="59" type="noConversion"/>
  </si>
  <si>
    <t>CI005018.WI</t>
    <phoneticPr fontId="2" type="noConversion"/>
  </si>
  <si>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</si>
  <si>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</si>
  <si>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</si>
  <si>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</si>
  <si>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</si>
  <si>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</si>
  <si>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</si>
  <si>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</si>
  <si>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</si>
  <si>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</si>
  <si>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</si>
  <si>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</si>
  <si>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</si>
  <si>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</si>
  <si>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</si>
  <si>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</si>
  <si>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</si>
  <si>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</si>
  <si>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</si>
  <si>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</si>
  <si>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</si>
  <si>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</si>
  <si>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</si>
  <si>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</si>
  <si>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</si>
  <si>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</si>
  <si>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元/千克</t>
    <phoneticPr fontId="2" type="noConversion"/>
  </si>
  <si>
    <t>数据来源：Wind资讯</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</si>
  <si>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</si>
  <si>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</si>
  <si>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</si>
  <si>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</si>
  <si>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</si>
  <si>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</si>
  <si>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</si>
  <si>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</si>
  <si>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单位</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</si>
  <si>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</si>
  <si>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</si>
  <si>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</si>
  <si>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</si>
  <si>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单价:根茎类:川芎:晒统个</t>
    <phoneticPr fontId="2" type="noConversion"/>
  </si>
  <si>
    <t>通化金马（000766）</t>
    <phoneticPr fontId="2" type="noConversion"/>
  </si>
  <si>
    <t>东阿阿胶（000423）</t>
    <phoneticPr fontId="2" type="noConversion"/>
  </si>
  <si>
    <t>上海凯宝（300039）</t>
    <phoneticPr fontId="2" type="noConversion"/>
  </si>
  <si>
    <t>太极集团（600129）</t>
    <phoneticPr fontId="2" type="noConversion"/>
  </si>
  <si>
    <t>藿香正气口服液列为国家卫计委《登革热诊疗指南（2014年第2版）》的公告。</t>
    <phoneticPr fontId="2" type="noConversion"/>
  </si>
  <si>
    <t>九芝堂（000989）</t>
    <phoneticPr fontId="2" type="noConversion"/>
  </si>
  <si>
    <t>2014年三季度报告：营业收入1.54亿元（+48.98%），净利润614万元（+33.87%）。</t>
    <phoneticPr fontId="2" type="noConversion"/>
  </si>
  <si>
    <t>2014年三季度报告：营业收入11.28亿元（+8.16%），净利润2.74亿元（+10.15%）。</t>
    <phoneticPr fontId="2" type="noConversion"/>
  </si>
  <si>
    <t>三精制药（600829）</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</si>
  <si>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</si>
  <si>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</si>
  <si>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</si>
  <si>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</si>
  <si>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华东医药（000963）</t>
    <phoneticPr fontId="2" type="noConversion"/>
  </si>
  <si>
    <t>紫鑫药业（002118）</t>
    <phoneticPr fontId="2" type="noConversion"/>
  </si>
  <si>
    <t>2014年第三季度报告：营业收入50.69亿元（+11.74%），净利润5.49亿元（+17.08%）。</t>
    <phoneticPr fontId="2" type="noConversion"/>
  </si>
  <si>
    <t>2014年第三季度报告：营业收入13.94亿元（-39.36%），净利润6769万元。</t>
    <phoneticPr fontId="2" type="noConversion"/>
  </si>
  <si>
    <t>2014年第三季度报告：营业收入10.08亿元(+15.11%) ,净利润1.17亿元（-39.67%）。</t>
    <phoneticPr fontId="2" type="noConversion"/>
  </si>
  <si>
    <t>2014年第三季度报告：营业收入4.10亿元（+29.34%），净利润-4755万元。</t>
    <phoneticPr fontId="2" type="noConversion"/>
  </si>
  <si>
    <t>信立泰（002294）</t>
    <phoneticPr fontId="2" type="noConversion"/>
  </si>
  <si>
    <t>2014年第三季度报告：营业收入19.83亿元（+22.08%），净利润7.51亿元（+26.79%）。</t>
    <phoneticPr fontId="2" type="noConversion"/>
  </si>
  <si>
    <t>2014年三季度报告：营业收入26.04亿元（-8.68%），净利润9.23亿元（+7.27%）。投资鹿茸项目。</t>
    <phoneticPr fontId="2" type="noConversion"/>
  </si>
  <si>
    <t>桐君阁（000591）</t>
    <phoneticPr fontId="2" type="noConversion"/>
  </si>
  <si>
    <t>2014年第三季度报告：营业收入36.51亿元（+3.85%) ,净利润-135万元（-105.22%）。</t>
    <phoneticPr fontId="2" type="noConversion"/>
  </si>
  <si>
    <t>中恒集团（600252）</t>
    <phoneticPr fontId="2" type="noConversion"/>
  </si>
  <si>
    <t>2014年第三季度报告：营业收入26.20亿元（-12.76%），净利润7.36亿元（+31.80%)。</t>
    <phoneticPr fontId="2" type="noConversion"/>
  </si>
  <si>
    <t>昆明制药（600422）</t>
    <phoneticPr fontId="2" type="noConversion"/>
  </si>
  <si>
    <t>2014年第三季度报告：营业收入29.05亿元（+11.77%），净利润2.03亿元（+24.17%）。</t>
    <phoneticPr fontId="2" type="noConversion"/>
  </si>
  <si>
    <t>北陆药业（300016）</t>
    <phoneticPr fontId="2" type="noConversion"/>
  </si>
  <si>
    <t>2014年第三季度报告：营业收入2.88亿元（+22.02%），净利润6090万元（+24.45%）。</t>
    <phoneticPr fontId="2" type="noConversion"/>
  </si>
  <si>
    <t>安科生物（300009）</t>
    <phoneticPr fontId="2" type="noConversion"/>
  </si>
  <si>
    <t>2014年第三季度报告：营业收入3.71亿元（+26.89%），净利润8209万元（+26.44%）。</t>
    <phoneticPr fontId="2" type="noConversion"/>
  </si>
  <si>
    <t>瑞康医药（002589）</t>
    <phoneticPr fontId="2" type="noConversion"/>
  </si>
  <si>
    <t>2014年第三季度报告：营业收入56.02亿元（+27.30%），净利润1.29亿元（+29.58%）。</t>
    <phoneticPr fontId="2" type="noConversion"/>
  </si>
  <si>
    <t>常山药业（300255）</t>
    <phoneticPr fontId="2" type="noConversion"/>
  </si>
  <si>
    <t>2014年第三季度报告：营业收入5.61亿元（+2.14%），净利润7255万元（+5.72%）。</t>
    <phoneticPr fontId="2" type="noConversion"/>
  </si>
  <si>
    <t>迪安诊断（300244）</t>
    <phoneticPr fontId="2" type="noConversion"/>
  </si>
  <si>
    <t>2014年第三季度报告：营业收入9.98亿元（+35.15%），净利润8889万元（+43.85%）。</t>
    <phoneticPr fontId="2" type="noConversion"/>
  </si>
  <si>
    <t>通化东宝（600867）</t>
    <phoneticPr fontId="2" type="noConversion"/>
  </si>
  <si>
    <t>2014年第三季度报告：营业收入8.65亿元（+19.00%），净利润1.88亿元（+16.47%）。</t>
    <phoneticPr fontId="2" type="noConversion"/>
  </si>
  <si>
    <t>国药一致（000028）</t>
    <phoneticPr fontId="2" type="noConversion"/>
  </si>
  <si>
    <t>2014年第三季度报告：营业收入178.95亿元（+14.15%），净利润5.06亿元（+27.48%）。</t>
    <phoneticPr fontId="2" type="noConversion"/>
  </si>
  <si>
    <t>誉衡药业（002437）</t>
    <phoneticPr fontId="2" type="noConversion"/>
  </si>
  <si>
    <t>2014年第三季度报告：营业收入13.72亿元（+44.37%），净利润2.98亿元（+120.68%）。</t>
    <phoneticPr fontId="2" type="noConversion"/>
  </si>
  <si>
    <t>亚太药业（002370）</t>
    <phoneticPr fontId="2" type="noConversion"/>
  </si>
  <si>
    <t>2014年第三季度报告：营业收入2.77亿元（+29.30%），净利润2799万元（+787.64%）。</t>
    <phoneticPr fontId="2" type="noConversion"/>
  </si>
  <si>
    <t>恩华药业（002262）</t>
    <phoneticPr fontId="2" type="noConversion"/>
  </si>
  <si>
    <t>2014年第三季度报告：营业收入18.33亿元（+11.05%），净利润1.82亿元（+25.12%）。</t>
    <phoneticPr fontId="2" type="noConversion"/>
  </si>
  <si>
    <t>益盛药业（002566）</t>
    <phoneticPr fontId="2" type="noConversion"/>
  </si>
  <si>
    <t>2014年第三季度报告：营业收入5.25亿元（+10.25%），净利润6777万元（-5.95%）。</t>
    <phoneticPr fontId="2" type="noConversion"/>
  </si>
  <si>
    <t>信邦制药（002390）</t>
    <phoneticPr fontId="2" type="noConversion"/>
  </si>
  <si>
    <t>2014年第三季度报告：营业收入15.57亿元（+294.82%），净利润8631万元（222.02%）。</t>
    <phoneticPr fontId="2" type="noConversion"/>
  </si>
  <si>
    <t>博腾股份（300363）</t>
    <phoneticPr fontId="2" type="noConversion"/>
  </si>
  <si>
    <t>2014年第三季度报告：营业收入5.74亿元（-2.63%），净利润6677万元（-30.58%）。</t>
    <phoneticPr fontId="2" type="noConversion"/>
  </si>
  <si>
    <t>指标名称</t>
    <phoneticPr fontId="2" type="noConversion"/>
  </si>
  <si>
    <t>单价:根茎类:三七:120头</t>
    <phoneticPr fontId="2" type="noConversion"/>
  </si>
  <si>
    <t>单位</t>
    <phoneticPr fontId="2" type="noConversion"/>
  </si>
  <si>
    <t>元/千克</t>
    <phoneticPr fontId="2" type="noConversion"/>
  </si>
  <si>
    <t>单价:根茎类:丹参:山东统</t>
    <phoneticPr fontId="2" type="noConversion"/>
  </si>
  <si>
    <t>单价:花类:红花:新疆统</t>
    <phoneticPr fontId="2" type="noConversion"/>
  </si>
  <si>
    <t>福安药业（300194）</t>
    <phoneticPr fontId="2" type="noConversion"/>
  </si>
  <si>
    <t>2014年第三季度报告：营业收入3.31亿元（+27.77%），净利润3951万元（+40.27%）。</t>
    <phoneticPr fontId="2" type="noConversion"/>
  </si>
  <si>
    <t>香雪制药（300147）</t>
    <phoneticPr fontId="2" type="noConversion"/>
  </si>
  <si>
    <t>2014年第三季度报告：营业收入11.45亿元（+42.31%），净利润1.52亿元（+41.40%）。</t>
    <phoneticPr fontId="2" type="noConversion"/>
  </si>
  <si>
    <t>冠昊生物（300238）</t>
    <phoneticPr fontId="2" type="noConversion"/>
  </si>
  <si>
    <t>2014年第三季度报告：营业收入1.25亿元（+6.34%），净利润2842万元（+15.99%) 。</t>
    <phoneticPr fontId="2" type="noConversion"/>
  </si>
  <si>
    <t>雅本化学（300261）</t>
    <phoneticPr fontId="2" type="noConversion"/>
  </si>
  <si>
    <t>江中药业（600750）</t>
    <phoneticPr fontId="2" type="noConversion"/>
  </si>
  <si>
    <t>2014年第三季度报告：营业收入3.92亿元（+34.24%），净利润3417万元（+7.01%) 。</t>
    <phoneticPr fontId="2" type="noConversion"/>
  </si>
  <si>
    <t>2014年第三季度报告：营业收入18.79亿元（+9.29%），净利润1.39亿元（+11.54%）。</t>
    <phoneticPr fontId="2" type="noConversion"/>
  </si>
  <si>
    <t>奇正藏药（002287）</t>
    <phoneticPr fontId="2" type="noConversion"/>
  </si>
  <si>
    <t>2014年第三季度报告：营业收入6.18亿元（-7.01%），净利润1.73亿元（+13.38%）。</t>
    <phoneticPr fontId="2" type="noConversion"/>
  </si>
  <si>
    <t>国农科技（000004）</t>
    <phoneticPr fontId="2" type="noConversion"/>
  </si>
  <si>
    <t>2014年第三季度报告：营业收入4842万元（-9.17%），净利润-557万元（-726.85%）。</t>
    <phoneticPr fontId="2" type="noConversion"/>
  </si>
  <si>
    <t>智飞生物（300122）</t>
    <phoneticPr fontId="2" type="noConversion"/>
  </si>
  <si>
    <t>2014年第三季度报告：营业收入5.77亿元（-0.55%），净利润1.37亿元（+4.09%）。</t>
    <phoneticPr fontId="2" type="noConversion"/>
  </si>
  <si>
    <t>通策医疗（600763）</t>
    <phoneticPr fontId="2" type="noConversion"/>
  </si>
  <si>
    <t>2014年第三季度报告：营业收入3.38亿元（+26.88%），净利润8273万元（+9.90%)。</t>
    <phoneticPr fontId="2" type="noConversion"/>
  </si>
  <si>
    <t>马应龙（600993）</t>
    <phoneticPr fontId="2" type="noConversion"/>
  </si>
  <si>
    <t>2014年第三季度报告：营业收入11.47亿元（+0.38%），净利润1.61亿元（+11.84%）。</t>
    <phoneticPr fontId="2" type="noConversion"/>
  </si>
  <si>
    <t>中源协和（600645）</t>
    <phoneticPr fontId="2" type="noConversion"/>
  </si>
  <si>
    <t>2014年第三季度报告：营业收入2.63亿元（+14.86%），净利润106.40亿元（+4672.53%）。</t>
    <phoneticPr fontId="2" type="noConversion"/>
  </si>
  <si>
    <t>天士力（600535）</t>
    <phoneticPr fontId="2" type="noConversion"/>
  </si>
  <si>
    <t>2014年第三季度报告：营业收入80.87亿元（+13.86%），净利润9.03亿元（+26.30%）。</t>
    <phoneticPr fontId="2" type="noConversion"/>
  </si>
  <si>
    <t>博雅生物（300294）</t>
    <phoneticPr fontId="2" type="noConversion"/>
  </si>
  <si>
    <t>2014年第三季度报告：营业收入2.98亿元（+68.14%），净利润7098万元（+24.53%）。</t>
    <phoneticPr fontId="2" type="noConversion"/>
  </si>
  <si>
    <t>泰格医药（300347）</t>
    <phoneticPr fontId="2" type="noConversion"/>
  </si>
  <si>
    <t>2014年第三季度报告：营业收入4.19亿元（+70.41%），净利润8482万元（+25.98%）。</t>
    <phoneticPr fontId="2" type="noConversion"/>
  </si>
  <si>
    <t>千红制药（002550）</t>
    <phoneticPr fontId="2" type="noConversion"/>
  </si>
  <si>
    <t>2014年第三季度报告：营业收入6.07亿元（-8.20%），净利润1.79亿元（+27.92%）。</t>
    <phoneticPr fontId="2" type="noConversion"/>
  </si>
  <si>
    <t>交大昂立（600530）</t>
    <phoneticPr fontId="2" type="noConversion"/>
  </si>
  <si>
    <t>2014年第三季度报告：营业收入2.67亿元（-4.88%），净利润4116万元（-15.95%）。</t>
    <phoneticPr fontId="2" type="noConversion"/>
  </si>
  <si>
    <t>金花股份（600080）</t>
    <phoneticPr fontId="2" type="noConversion"/>
  </si>
  <si>
    <t>2014年第三季度报告：营业收入3.25亿元（+48.67%），净利润3098万元（-5.60%）。</t>
    <phoneticPr fontId="2" type="noConversion"/>
  </si>
  <si>
    <t>太龙药业（600222）</t>
    <phoneticPr fontId="2" type="noConversion"/>
  </si>
  <si>
    <t>2014年第三季度报告：营业收入9.02亿元（-3.31%），净利润2009万元（-44.16%）。</t>
    <phoneticPr fontId="2" type="noConversion"/>
  </si>
  <si>
    <t>华北制药（600812）</t>
    <phoneticPr fontId="2" type="noConversion"/>
  </si>
  <si>
    <t>2014年第三季度报告：营业收入94.90亿元（-15.68%），净利润1267万元（+77.67%）。</t>
    <phoneticPr fontId="2" type="noConversion"/>
  </si>
  <si>
    <t>指标名称</t>
    <phoneticPr fontId="2" type="noConversion"/>
  </si>
  <si>
    <t>单位</t>
    <phoneticPr fontId="2" type="noConversion"/>
  </si>
  <si>
    <t>元/千克</t>
    <phoneticPr fontId="2" type="noConversion"/>
  </si>
  <si>
    <t>单价:花类:红花:新疆统</t>
    <phoneticPr fontId="2" type="noConversion"/>
  </si>
  <si>
    <t>单价:根茎类:太子参:宣州统</t>
    <phoneticPr fontId="2" type="noConversion"/>
  </si>
  <si>
    <t>单价:全草类:青蒿:全草</t>
    <phoneticPr fontId="2" type="noConversion"/>
  </si>
  <si>
    <t>福瑞股份（300049）</t>
    <phoneticPr fontId="2" type="noConversion"/>
  </si>
  <si>
    <t>2014年第三季度报告：营业收入4.19亿元（+11.66%），净利润4248万元（+412.55%）。</t>
    <phoneticPr fontId="2" type="noConversion"/>
  </si>
  <si>
    <t>嘉事堂（002462）</t>
    <phoneticPr fontId="2" type="noConversion"/>
  </si>
  <si>
    <t>2014年第三季度报告：营业收入38.34亿元（+59.62%），净利润1.94亿元（+139.84%）。</t>
    <phoneticPr fontId="2" type="noConversion"/>
  </si>
  <si>
    <t>莱美药业（300006）</t>
    <phoneticPr fontId="2" type="noConversion"/>
  </si>
  <si>
    <t>2014年第三季度报告：营业收入5.98亿元（+11.41%），净利润-1665万元（-138.67%）。</t>
    <phoneticPr fontId="2" type="noConversion"/>
  </si>
  <si>
    <t>桂林三金（002275）</t>
    <phoneticPr fontId="2" type="noConversion"/>
  </si>
  <si>
    <t>2014年第三季度报告：营业收入10.15亿元（+0.92%），净利润3.26亿元（+4.24%）。</t>
    <phoneticPr fontId="2" type="noConversion"/>
  </si>
  <si>
    <t>片仔癀（600436）</t>
    <phoneticPr fontId="2" type="noConversion"/>
  </si>
  <si>
    <t>2014年第三季度报告：营业收入10.75亿元（+1.20%），净利润3.55亿元（-15.86%）。</t>
    <phoneticPr fontId="2" type="noConversion"/>
  </si>
  <si>
    <t>嘉应制药（002198）</t>
    <phoneticPr fontId="2" type="noConversion"/>
  </si>
  <si>
    <t>2014年第三季度报告：营业收入3.95亿元（+325.29%），净利润5058万元（+206.11%）。</t>
    <phoneticPr fontId="2" type="noConversion"/>
  </si>
  <si>
    <t>爱尔眼科（300015）</t>
    <phoneticPr fontId="2" type="noConversion"/>
  </si>
  <si>
    <t>2014年第三季度报告：营业收入18.38亿元（+21.94%），净利润2.55亿元（+40.03%）。</t>
    <phoneticPr fontId="2" type="noConversion"/>
  </si>
  <si>
    <t>国药股份（600511）</t>
    <phoneticPr fontId="2" type="noConversion"/>
  </si>
  <si>
    <t>2014年第三季度报告：营业收入85.45亿元（+14.71%），净利润3.75亿元（+16.69%）。</t>
    <phoneticPr fontId="2" type="noConversion"/>
  </si>
  <si>
    <t>振东制药（300158）</t>
    <phoneticPr fontId="2" type="noConversion"/>
  </si>
  <si>
    <t>2014年第三季度报告：营业收入12.77亿元（+1.13%），净利润4062万元（-30.28%）。</t>
    <phoneticPr fontId="2" type="noConversion"/>
  </si>
  <si>
    <t>舒泰神（300204）</t>
    <phoneticPr fontId="2" type="noConversion"/>
  </si>
  <si>
    <t>2014年第三季度报告：营业收入7.90亿元（+21.95%），净利润1.24亿元（+7.65%）。</t>
    <phoneticPr fontId="2" type="noConversion"/>
  </si>
  <si>
    <t>东宝生物（300239）</t>
    <phoneticPr fontId="2" type="noConversion"/>
  </si>
  <si>
    <t>2014年第三季度报告：营业收入1.73亿元（-41.60%），净利润319万元（-90.56%）。</t>
    <phoneticPr fontId="2" type="noConversion"/>
  </si>
  <si>
    <t>浙江震元（000705）</t>
    <phoneticPr fontId="2" type="noConversion"/>
  </si>
  <si>
    <t>2014年第三季度报告：营业收入15.36亿元（+3.78%），净利润3911万元（-21.43%）。</t>
    <phoneticPr fontId="2" type="noConversion"/>
  </si>
  <si>
    <t>山大华特（000915）</t>
    <phoneticPr fontId="2" type="noConversion"/>
  </si>
  <si>
    <t>2014年第三季度报告：营业收入9.30亿元（+22.55%），净利润1.38亿元（+21.55%）。</t>
    <phoneticPr fontId="2" type="noConversion"/>
  </si>
  <si>
    <t>华仁药业（300110）</t>
    <phoneticPr fontId="2" type="noConversion"/>
  </si>
  <si>
    <t>2014年第三季度报告：营业收入7.10亿元（+23.84%），净利润5766万元（-30.35%）。</t>
    <phoneticPr fontId="2" type="noConversion"/>
  </si>
  <si>
    <t>长春高新（000661）</t>
    <phoneticPr fontId="2" type="noConversion"/>
  </si>
  <si>
    <t>2014年第三季度报告：营业收入13.57亿元（-8.58%），净利润1.69亿元（-16.67%）。</t>
    <phoneticPr fontId="2" type="noConversion"/>
  </si>
  <si>
    <t>仟源制药（300254）</t>
    <phoneticPr fontId="2" type="noConversion"/>
  </si>
  <si>
    <t>2014年第三季度报告：营业收入4.61亿元（+40.49%），净利润3137万元（+54.73%）。</t>
    <phoneticPr fontId="2" type="noConversion"/>
  </si>
  <si>
    <t>美罗药业（300297）</t>
    <phoneticPr fontId="2" type="noConversion"/>
  </si>
  <si>
    <t>2014年第三季度报告：营业收入2.30亿元（-25.84%），净利润2709万元（-10.06%）。</t>
    <phoneticPr fontId="2" type="noConversion"/>
  </si>
  <si>
    <t>翰宇药业（300199）</t>
    <phoneticPr fontId="2" type="noConversion"/>
  </si>
  <si>
    <t>第一期员工持股计划草案。</t>
    <phoneticPr fontId="2" type="noConversion"/>
  </si>
  <si>
    <t>江西率先放开全部601种非处方药价格</t>
    <phoneticPr fontId="2" type="noConversion"/>
  </si>
  <si>
    <t>记者从江西省发改委获悉，江西目前已率先在全国放开了省管的全部601种非处方药品价格，同时正对全省约4000家小水电站下放电价审批权限。
江西省发改委副主任、省物价局局长叶柏青说，根据江西日前出台的《关于进一步深化价格管理改革的意见》，放开省管的全部非处方药品价格后，省价格主管部门不再对原省管价格的非处方药品制定最高零售价，药品生产经营企业依据市场自主定价;另外取消低价药品最高零售价，建立低价药品清单制度。
此外，江西省还将逐步放开服务价格，鼓励社会办医办教。放开非公立医疗机构医疗服务价格、民办教育收费和非全日制研究生教育、成人教育和自考助学教育等收费后，这些机构可根据市场供求及竞争情况，按照公平、合法和诚实信用的原则自主制定价格，并保持一定时期内价格水平相对稳定，政府不进行不当干预。
（资料来源：新华网）</t>
    <phoneticPr fontId="2" type="noConversion"/>
  </si>
  <si>
    <t>黑龙江非基低药招标启动 5品种紧急调出目录</t>
    <phoneticPr fontId="2" type="noConversion"/>
  </si>
  <si>
    <t>黑龙江省药品集中采购网站20日消息，该省正式启动2014年度医疗机构低价药品(非基本药物)集中采购工作，正式收取投标资料日期为10月27日至10月31日。此前，此前已报道过该省逾700个非基低药将先行招标，不过，在招标前夜，倍氯米松等5个品种(6个品规)被紧急调出目录，麻仁丸则由胶囊剂型改为蜜丸。
根据信息，被调出目录的品种包括倍氯米松、结核菌素纯蛋白衍生物(小容量注射液及普通粉针)、亚硫酸氢钠甲萘醌、保妇康栓、沈阳红药。据悉，此次目录更改，是由该省物价部门审核后得出的。而按照此前发改委对低价药的定义，低价药日均费用标准为：西药不超过3元，中成药不超过5元。
（资料来源：大智慧）</t>
    <phoneticPr fontId="2" type="noConversion"/>
  </si>
  <si>
    <t>埃博拉疫苗推迟上市，最早或在2016年</t>
    <phoneticPr fontId="2" type="noConversion"/>
  </si>
  <si>
    <t>随着埃博拉病例的持续攀升，埃博拉疫苗成为了众人瞩目的焦点。今年8月28日，英国牛津大学称其詹纳研究所，将对美国国立卫生研究院（NIH）和英国葛兰素史克（GSK）公司联合研发的埃博拉疫苗展开临床试验，并可能在今年年底确定此疫苗的安全性。如果疫苗被证明在人类身体上使用安全，那么其将会尽快投入使用。美国多个新药审批的相关部门也表示，会对此疫苗的研究和上市大“开绿灯”。 
但就在10月18日，英国葛兰素史克公司公开表示：该埃博拉疫苗的安全性和有效性的研究工作，要到明年底才能全部完成。而推出可以满足人们大规模接种的疫苗，最快也要到2016年。 
（资料来源：果壳网）</t>
    <phoneticPr fontId="2" type="noConversion"/>
  </si>
  <si>
    <t>2015年公立医院破冰，药品定价机制年底将出</t>
    <phoneticPr fontId="2" type="noConversion"/>
  </si>
  <si>
    <t>十八届三中全会提出“全面深化医药卫生体制改革”，就公立医院改革中涉及的县级公立医院、城市公立医院这两方面的改革，政府、社会和医疗机构开始逐步达成共识。
作为医改重要选项之一的公立医院改革，下一步该如何求索？10月17日，《每日经济新闻》记者参加了由北京市卫计委副主任、北京市医管局局长封国生倡导，中国医院协会主办的首届医院管理机构研讨会，欲探访公立医院改革的路径。
同时，从宏观政策动向、一线城市、二三线城市的公立医院改革典型案例入手，试图多维度为全国范围内的公立医院改革提供可参考的样本。
“336项任务中，公立医院改革是其中一项重要任务。”国家卫计委体制改革司司长梁万年在首届医院管理机构研讨会上表示，公立医院改革走到今天已进入深水区。
据了解，公立医院层面的改革分为两个层面：县级公立医院和城市公立医院改革。据梁万年透露，2015年全国县级公立医院综合改革要全面推开，“这是当前的重中之重”。而城市公立医院改革的相关报告，也将在试点城市政府自评且监管部委现场评估之后向社会公布。梁万年还透露，2014年底，国家发改委将专门针对药品定价机制形成文件。此后，国家卫计委也将出台关于公立医院药品集中招标采购的文件。
（资料来源：每日经济新闻）</t>
    <phoneticPr fontId="2" type="noConversion"/>
  </si>
  <si>
    <t>腹膜透析治疗纳入湖北农村居民重大疾病医疗保障范围</t>
    <phoneticPr fontId="2" type="noConversion"/>
  </si>
  <si>
    <t xml:space="preserve">湖北卫计委官方网站消息，该省从10月1日起，将终末期肾病患者腹膜透析治疗纳入农村居民重大疾病医疗保障范围，包括购买腹膜透析液在内的费用将按照不低于70%的比例进行补偿，以进一步减轻参合终末期肾病患者的医疗费用负担。
据了解，该省在2011年便将终末期肾病患者在定点医疗机构门诊进行血液透析治疗纳入了新农合补偿范围。此次，腹膜透析和腹膜透析置管术是新增的补偿项目。该项费用包括门诊购买腹膜透析液、碘液微型盖和门诊复查（生化检测、腹膜平衡试验）以及患者在定点医疗机构进行腹膜透析置管术期间发生的住院医疗费用。
（资料来源：大智慧）
</t>
    <phoneticPr fontId="2" type="noConversion"/>
  </si>
  <si>
    <t>中央财政科技计划重构，重大新药创制利好</t>
    <phoneticPr fontId="2" type="noConversion"/>
  </si>
  <si>
    <t>10月20日，由国家科技部、财政部共同起草的《关于深化中央财政科技计划(专项、基金等)管理改革的方案》(下称《方案》)获批，即将发布实施。据悉，改革将就科技计划“碎片化”和科技项目取向聚焦不够等问题提出解决之策，重构中央财政科技计划管理体系。今后政府将不再直接管理具体项目，而是通过统一的国家科技管理平台宏观统筹，依托专业机构管理。政府从项目的具体管理和资金分配中“解放”出来，重点负责规划、布局和监督，构建新的科技计划布局。 
“重大新药创制就是一项大型科技计划，也是国内医药研发扶持的风向标。从布局来看，今后科技专项资金将更聚焦国家目标，这对专长原创小分子药物研发的企业是好事，毕竟科技资源的配置和使用效率直接关系到我国创新驱动发展战略能否顺利实施。”国家重大新药创制专项首批创新药物孵化基地之一、深圳微芯生物总裁兼首席科学官鲁先平告诉本报记者，过程管理很重要。
（资料来源：医药经济报）</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</si>
  <si>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</si>
  <si>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</si>
  <si>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</si>
  <si>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</si>
  <si>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单价:全草类:青蒿:全草</t>
    <phoneticPr fontId="2" type="noConversion"/>
  </si>
  <si>
    <t>单价:根茎类:川芎:晒统个</t>
    <phoneticPr fontId="2" type="noConversion"/>
  </si>
  <si>
    <t>单价:花类:金银花:统花</t>
    <phoneticPr fontId="2" type="noConversion"/>
  </si>
  <si>
    <t>单价:根茎类:西洋参:国产长支</t>
    <phoneticPr fontId="2" type="noConversion"/>
  </si>
  <si>
    <t>单价:根茎类:太子参:宣州统</t>
    <phoneticPr fontId="2" type="noConversion"/>
  </si>
  <si>
    <t>单价:根茎类:丹参:山东统</t>
    <phoneticPr fontId="2" type="noConversion"/>
  </si>
  <si>
    <t>单价:菌藻类:冬虫夏草:2000条</t>
    <phoneticPr fontId="2" type="noConversion"/>
  </si>
  <si>
    <t>单价:根茎类:天麻:家统</t>
    <phoneticPr fontId="2" type="noConversion"/>
  </si>
  <si>
    <t>单价:根茎类:黄连:鸡爪统</t>
    <phoneticPr fontId="2" type="noConversion"/>
  </si>
  <si>
    <t>单价:根茎类:板蓝根:甘肃统个</t>
    <phoneticPr fontId="2" type="noConversion"/>
  </si>
  <si>
    <t>单价:维生素E:国产</t>
    <phoneticPr fontId="2" type="noConversion"/>
  </si>
  <si>
    <t>单价:泛酸钙:鑫富/新发</t>
    <phoneticPr fontId="2" type="noConversion"/>
  </si>
  <si>
    <t>单价:维生素D3:国产</t>
    <phoneticPr fontId="2" type="noConversion"/>
  </si>
  <si>
    <t>单价:醋酸氢化可的松</t>
    <phoneticPr fontId="2" type="noConversion"/>
  </si>
  <si>
    <t>单价:维生素A:国产</t>
    <phoneticPr fontId="2" type="noConversion"/>
  </si>
  <si>
    <t>单价:黄体酮</t>
    <phoneticPr fontId="2" type="noConversion"/>
  </si>
  <si>
    <t>单价:7-ACA-酶法</t>
    <phoneticPr fontId="2" type="noConversion"/>
  </si>
  <si>
    <t>单价:皂素</t>
    <phoneticPr fontId="2" type="noConversion"/>
  </si>
  <si>
    <t>单价:VC粉:国产</t>
    <phoneticPr fontId="2" type="noConversion"/>
  </si>
  <si>
    <t>单价:醋酸甲地孕酮</t>
    <phoneticPr fontId="2" type="noConversion"/>
  </si>
  <si>
    <t>单价:6-APA</t>
    <phoneticPr fontId="2" type="noConversion"/>
  </si>
  <si>
    <t>单价:7-ADCA</t>
    <phoneticPr fontId="2" type="noConversion"/>
  </si>
  <si>
    <t>单价:4-AA</t>
    <phoneticPr fontId="2" type="noConversion"/>
  </si>
  <si>
    <t>单价:双烯(双烯醇酮醋酸酯)</t>
    <phoneticPr fontId="2" type="noConversion"/>
  </si>
  <si>
    <t>单价:地塞米松磷酸钠</t>
    <phoneticPr fontId="2" type="noConversion"/>
  </si>
  <si>
    <t>单价:氢化可的松</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</si>
</sst>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79">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60" fillId="24" borderId="0" xfId="65" applyNumberFormat="1" applyFont="1" applyFill="1" applyBorder="1" applyAlignment="1">
      <alignmen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1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'[6]医药(中信)2'!$B$2</c:f>
              <c:strCache>
                <c:ptCount val="1"/>
                <c:pt idx="0">
                  <c:v>医药(中信)</c:v>
                </c:pt>
              </c:strCache>
            </c:strRef>
          </c:tx>
          <c:spPr>
            <a:ln w="38100">
              <a:solidFill>
                <a:srgbClr val="FF0000"/>
              </a:solidFill>
              <a:prstDash val="solid"/>
            </a:ln>
          </c:spPr>
          <c:marker>
            <c:symbol val="none"/>
          </c:marker>
          <c:cat>
            <c:numRef>
              <c:f>'[6]医药(中信)2'!$A$3:$A$248</c:f>
              <c:numCache>
                <c:formatCode>yyyy\-mm\-dd</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'[6]医药(中信)2'!$B$3:$B$248</c:f>
              <c:numCache>
                <c:formatCode>#,##0.00_ ;\-#,##0.00\ </c:formatCode>
                <c:ptCount val="246"/>
                <c:pt idx="0">
                  <c:v>5862</c:v>
                </c:pt>
                <c:pt idx="1">
                  <c:v>5702.22</c:v>
                </c:pt>
                <c:pt idx="2">
                  <c:v>5660.59</c:v>
                </c:pt>
                <c:pt idx="3">
                  <c:v>5552.7</c:v>
                </c:pt>
                <c:pt idx="4">
                  <c:v>5628.75</c:v>
                </c:pt>
                <c:pt idx="5">
                  <c:v>5535.09</c:v>
                </c:pt>
                <c:pt idx="6">
                  <c:v>5553.54</c:v>
                </c:pt>
                <c:pt idx="7">
                  <c:v>5519.59</c:v>
                </c:pt>
                <c:pt idx="8">
                  <c:v>5540.38</c:v>
                </c:pt>
                <c:pt idx="9">
                  <c:v>5464.82</c:v>
                </c:pt>
                <c:pt idx="10">
                  <c:v>5368.59</c:v>
                </c:pt>
                <c:pt idx="11">
                  <c:v>5292.6</c:v>
                </c:pt>
                <c:pt idx="12">
                  <c:v>5421.22</c:v>
                </c:pt>
                <c:pt idx="13">
                  <c:v>5507.17</c:v>
                </c:pt>
                <c:pt idx="14">
                  <c:v>5413.26</c:v>
                </c:pt>
                <c:pt idx="15">
                  <c:v>5504.88</c:v>
                </c:pt>
                <c:pt idx="16">
                  <c:v>5560.62</c:v>
                </c:pt>
                <c:pt idx="17">
                  <c:v>5620.56</c:v>
                </c:pt>
                <c:pt idx="18">
                  <c:v>5607.13</c:v>
                </c:pt>
                <c:pt idx="19">
                  <c:v>5631.77</c:v>
                </c:pt>
                <c:pt idx="20">
                  <c:v>5611.39</c:v>
                </c:pt>
                <c:pt idx="21">
                  <c:v>5573.61</c:v>
                </c:pt>
                <c:pt idx="22">
                  <c:v>5589.54</c:v>
                </c:pt>
                <c:pt idx="23">
                  <c:v>5611.78</c:v>
                </c:pt>
                <c:pt idx="24">
                  <c:v>5652.87</c:v>
                </c:pt>
                <c:pt idx="25">
                  <c:v>5708.08</c:v>
                </c:pt>
                <c:pt idx="26">
                  <c:v>5774.33</c:v>
                </c:pt>
                <c:pt idx="27">
                  <c:v>5524.82</c:v>
                </c:pt>
                <c:pt idx="28">
                  <c:v>5639.32</c:v>
                </c:pt>
                <c:pt idx="29">
                  <c:v>5706.17</c:v>
                </c:pt>
                <c:pt idx="30">
                  <c:v>5695.49</c:v>
                </c:pt>
                <c:pt idx="31">
                  <c:v>5680.03</c:v>
                </c:pt>
                <c:pt idx="32">
                  <c:v>5705.47</c:v>
                </c:pt>
                <c:pt idx="33">
                  <c:v>5663.65</c:v>
                </c:pt>
                <c:pt idx="34">
                  <c:v>5613.5</c:v>
                </c:pt>
                <c:pt idx="35">
                  <c:v>5662.5</c:v>
                </c:pt>
                <c:pt idx="36">
                  <c:v>5687.45</c:v>
                </c:pt>
                <c:pt idx="37">
                  <c:v>5602.91</c:v>
                </c:pt>
                <c:pt idx="38">
                  <c:v>5636.8</c:v>
                </c:pt>
                <c:pt idx="39">
                  <c:v>5670.55</c:v>
                </c:pt>
                <c:pt idx="40">
                  <c:v>5627.41</c:v>
                </c:pt>
                <c:pt idx="41">
                  <c:v>5596.61</c:v>
                </c:pt>
                <c:pt idx="42">
                  <c:v>5754.62</c:v>
                </c:pt>
                <c:pt idx="43">
                  <c:v>5734.41</c:v>
                </c:pt>
                <c:pt idx="44">
                  <c:v>5757.97</c:v>
                </c:pt>
                <c:pt idx="45">
                  <c:v>5709.78</c:v>
                </c:pt>
                <c:pt idx="46">
                  <c:v>5761.79</c:v>
                </c:pt>
                <c:pt idx="47">
                  <c:v>5767.98</c:v>
                </c:pt>
                <c:pt idx="48">
                  <c:v>5813.24</c:v>
                </c:pt>
                <c:pt idx="49">
                  <c:v>5916.22</c:v>
                </c:pt>
                <c:pt idx="50">
                  <c:v>5884.67</c:v>
                </c:pt>
                <c:pt idx="51">
                  <c:v>5751.18</c:v>
                </c:pt>
                <c:pt idx="52">
                  <c:v>5812.72</c:v>
                </c:pt>
                <c:pt idx="53">
                  <c:v>5867</c:v>
                </c:pt>
                <c:pt idx="54">
                  <c:v>5812.56</c:v>
                </c:pt>
                <c:pt idx="55">
                  <c:v>5702.63</c:v>
                </c:pt>
                <c:pt idx="56">
                  <c:v>5677.17</c:v>
                </c:pt>
                <c:pt idx="57">
                  <c:v>5760.76</c:v>
                </c:pt>
                <c:pt idx="58">
                  <c:v>5842.68</c:v>
                </c:pt>
                <c:pt idx="59">
                  <c:v>5820.62</c:v>
                </c:pt>
                <c:pt idx="60">
                  <c:v>5746.76</c:v>
                </c:pt>
                <c:pt idx="61">
                  <c:v>5681</c:v>
                </c:pt>
                <c:pt idx="62">
                  <c:v>5718.59</c:v>
                </c:pt>
                <c:pt idx="63">
                  <c:v>5837.53</c:v>
                </c:pt>
                <c:pt idx="64">
                  <c:v>5850.3</c:v>
                </c:pt>
                <c:pt idx="65">
                  <c:v>5937.46</c:v>
                </c:pt>
                <c:pt idx="66">
                  <c:v>5892.32</c:v>
                </c:pt>
                <c:pt idx="67">
                  <c:v>5909.51</c:v>
                </c:pt>
                <c:pt idx="68">
                  <c:v>5964.66</c:v>
                </c:pt>
                <c:pt idx="69">
                  <c:v>5943.94</c:v>
                </c:pt>
                <c:pt idx="70">
                  <c:v>5982.53</c:v>
                </c:pt>
                <c:pt idx="71">
                  <c:v>6167.1</c:v>
                </c:pt>
                <c:pt idx="72">
                  <c:v>6182.33</c:v>
                </c:pt>
                <c:pt idx="73">
                  <c:v>6233.41</c:v>
                </c:pt>
                <c:pt idx="74">
                  <c:v>6118.04</c:v>
                </c:pt>
                <c:pt idx="75">
                  <c:v>6263.12</c:v>
                </c:pt>
                <c:pt idx="76">
                  <c:v>6364.7</c:v>
                </c:pt>
                <c:pt idx="77">
                  <c:v>6387.09</c:v>
                </c:pt>
                <c:pt idx="78">
                  <c:v>6420.09</c:v>
                </c:pt>
                <c:pt idx="79">
                  <c:v>6328.75</c:v>
                </c:pt>
                <c:pt idx="80">
                  <c:v>6329.16</c:v>
                </c:pt>
                <c:pt idx="81">
                  <c:v>6417.46</c:v>
                </c:pt>
                <c:pt idx="82">
                  <c:v>6228.28</c:v>
                </c:pt>
                <c:pt idx="83">
                  <c:v>6265.08</c:v>
                </c:pt>
                <c:pt idx="84">
                  <c:v>6067.69</c:v>
                </c:pt>
                <c:pt idx="85">
                  <c:v>6076.25</c:v>
                </c:pt>
                <c:pt idx="86">
                  <c:v>6182.22</c:v>
                </c:pt>
                <c:pt idx="87">
                  <c:v>6141.35</c:v>
                </c:pt>
                <c:pt idx="88">
                  <c:v>6087.43</c:v>
                </c:pt>
                <c:pt idx="89">
                  <c:v>6052.96</c:v>
                </c:pt>
                <c:pt idx="90">
                  <c:v>6112.64</c:v>
                </c:pt>
                <c:pt idx="91">
                  <c:v>5950.62</c:v>
                </c:pt>
                <c:pt idx="92">
                  <c:v>5976.61</c:v>
                </c:pt>
                <c:pt idx="93">
                  <c:v>5958.66</c:v>
                </c:pt>
                <c:pt idx="94">
                  <c:v>6040.99</c:v>
                </c:pt>
                <c:pt idx="95">
                  <c:v>6009.3</c:v>
                </c:pt>
                <c:pt idx="96">
                  <c:v>6140.5</c:v>
                </c:pt>
                <c:pt idx="97">
                  <c:v>6164.43</c:v>
                </c:pt>
                <c:pt idx="98">
                  <c:v>6135.03</c:v>
                </c:pt>
                <c:pt idx="99">
                  <c:v>5985.23</c:v>
                </c:pt>
                <c:pt idx="100">
                  <c:v>6046.11</c:v>
                </c:pt>
                <c:pt idx="101">
                  <c:v>6023.7</c:v>
                </c:pt>
                <c:pt idx="102">
                  <c:v>6000.07</c:v>
                </c:pt>
                <c:pt idx="103">
                  <c:v>6067.72</c:v>
                </c:pt>
                <c:pt idx="104">
                  <c:v>5950.21</c:v>
                </c:pt>
                <c:pt idx="105">
                  <c:v>5794.79</c:v>
                </c:pt>
                <c:pt idx="106">
                  <c:v>5761.82</c:v>
                </c:pt>
                <c:pt idx="107">
                  <c:v>5827.66</c:v>
                </c:pt>
                <c:pt idx="108">
                  <c:v>5765.73</c:v>
                </c:pt>
                <c:pt idx="109">
                  <c:v>5750.33</c:v>
                </c:pt>
                <c:pt idx="110">
                  <c:v>5815.86</c:v>
                </c:pt>
                <c:pt idx="111">
                  <c:v>5901.36</c:v>
                </c:pt>
                <c:pt idx="112">
                  <c:v>5964.32</c:v>
                </c:pt>
                <c:pt idx="113">
                  <c:v>5975.38</c:v>
                </c:pt>
                <c:pt idx="114">
                  <c:v>6003.1</c:v>
                </c:pt>
                <c:pt idx="115">
                  <c:v>6029.77</c:v>
                </c:pt>
                <c:pt idx="116">
                  <c:v>5996.03</c:v>
                </c:pt>
                <c:pt idx="117">
                  <c:v>5979.67</c:v>
                </c:pt>
                <c:pt idx="118">
                  <c:v>5961.96</c:v>
                </c:pt>
                <c:pt idx="119">
                  <c:v>5986.39</c:v>
                </c:pt>
                <c:pt idx="120">
                  <c:v>5898.2</c:v>
                </c:pt>
                <c:pt idx="121">
                  <c:v>5830.76</c:v>
                </c:pt>
                <c:pt idx="122">
                  <c:v>5806.25</c:v>
                </c:pt>
                <c:pt idx="123">
                  <c:v>5735.31</c:v>
                </c:pt>
                <c:pt idx="124">
                  <c:v>5627.97</c:v>
                </c:pt>
                <c:pt idx="125">
                  <c:v>5433.84</c:v>
                </c:pt>
                <c:pt idx="126">
                  <c:v>5502.08</c:v>
                </c:pt>
                <c:pt idx="127">
                  <c:v>5580.71</c:v>
                </c:pt>
                <c:pt idx="128">
                  <c:v>5633.11</c:v>
                </c:pt>
                <c:pt idx="129">
                  <c:v>5664.41</c:v>
                </c:pt>
                <c:pt idx="130">
                  <c:v>5574.09</c:v>
                </c:pt>
                <c:pt idx="131">
                  <c:v>5567.79</c:v>
                </c:pt>
                <c:pt idx="132">
                  <c:v>5520.73</c:v>
                </c:pt>
                <c:pt idx="133">
                  <c:v>5598.22</c:v>
                </c:pt>
                <c:pt idx="134">
                  <c:v>5589.64</c:v>
                </c:pt>
                <c:pt idx="135">
                  <c:v>5602.55</c:v>
                </c:pt>
                <c:pt idx="136">
                  <c:v>5517.55</c:v>
                </c:pt>
                <c:pt idx="137">
                  <c:v>5467.74</c:v>
                </c:pt>
                <c:pt idx="138">
                  <c:v>5409.7</c:v>
                </c:pt>
                <c:pt idx="139">
                  <c:v>5429.44</c:v>
                </c:pt>
                <c:pt idx="140">
                  <c:v>5486.02</c:v>
                </c:pt>
                <c:pt idx="141">
                  <c:v>5499.49</c:v>
                </c:pt>
                <c:pt idx="142">
                  <c:v>5558.33</c:v>
                </c:pt>
                <c:pt idx="143">
                  <c:v>5674.41</c:v>
                </c:pt>
                <c:pt idx="144">
                  <c:v>5646.88</c:v>
                </c:pt>
                <c:pt idx="145">
                  <c:v>5714.74</c:v>
                </c:pt>
                <c:pt idx="146">
                  <c:v>5690.82</c:v>
                </c:pt>
                <c:pt idx="147">
                  <c:v>5687.84</c:v>
                </c:pt>
                <c:pt idx="148">
                  <c:v>5691.61</c:v>
                </c:pt>
                <c:pt idx="149">
                  <c:v>5627.1</c:v>
                </c:pt>
                <c:pt idx="150">
                  <c:v>5689.61</c:v>
                </c:pt>
                <c:pt idx="151">
                  <c:v>5694.79</c:v>
                </c:pt>
                <c:pt idx="152">
                  <c:v>5663.23</c:v>
                </c:pt>
                <c:pt idx="153">
                  <c:v>5705.48</c:v>
                </c:pt>
                <c:pt idx="154">
                  <c:v>5761.32</c:v>
                </c:pt>
                <c:pt idx="155">
                  <c:v>5746.61</c:v>
                </c:pt>
                <c:pt idx="156">
                  <c:v>5783.05</c:v>
                </c:pt>
                <c:pt idx="157">
                  <c:v>5780.04</c:v>
                </c:pt>
                <c:pt idx="158">
                  <c:v>5719.24</c:v>
                </c:pt>
                <c:pt idx="159">
                  <c:v>5684.27</c:v>
                </c:pt>
                <c:pt idx="160">
                  <c:v>5574.81</c:v>
                </c:pt>
                <c:pt idx="161">
                  <c:v>5617.36</c:v>
                </c:pt>
                <c:pt idx="162">
                  <c:v>5663.92</c:v>
                </c:pt>
                <c:pt idx="163">
                  <c:v>5717.03</c:v>
                </c:pt>
                <c:pt idx="164">
                  <c:v>5699.23</c:v>
                </c:pt>
                <c:pt idx="165">
                  <c:v>5772.63</c:v>
                </c:pt>
                <c:pt idx="166">
                  <c:v>5796.02</c:v>
                </c:pt>
                <c:pt idx="167">
                  <c:v>5854.42</c:v>
                </c:pt>
                <c:pt idx="168">
                  <c:v>5876.29</c:v>
                </c:pt>
                <c:pt idx="169">
                  <c:v>5908.51</c:v>
                </c:pt>
                <c:pt idx="170">
                  <c:v>6023.42</c:v>
                </c:pt>
                <c:pt idx="171">
                  <c:v>5994.5</c:v>
                </c:pt>
                <c:pt idx="172">
                  <c:v>5967.72</c:v>
                </c:pt>
                <c:pt idx="173">
                  <c:v>6005.12</c:v>
                </c:pt>
                <c:pt idx="174">
                  <c:v>5905.98</c:v>
                </c:pt>
                <c:pt idx="175">
                  <c:v>5916.78</c:v>
                </c:pt>
                <c:pt idx="176">
                  <c:v>5930.36</c:v>
                </c:pt>
                <c:pt idx="177">
                  <c:v>5979.54</c:v>
                </c:pt>
                <c:pt idx="178">
                  <c:v>5993.65</c:v>
                </c:pt>
                <c:pt idx="179">
                  <c:v>5924.17</c:v>
                </c:pt>
                <c:pt idx="180">
                  <c:v>5883.9</c:v>
                </c:pt>
                <c:pt idx="181">
                  <c:v>5885.19</c:v>
                </c:pt>
                <c:pt idx="182">
                  <c:v>5901.33</c:v>
                </c:pt>
                <c:pt idx="183">
                  <c:v>5954.93</c:v>
                </c:pt>
                <c:pt idx="184">
                  <c:v>5860.9</c:v>
                </c:pt>
                <c:pt idx="185">
                  <c:v>5841.68</c:v>
                </c:pt>
                <c:pt idx="186">
                  <c:v>5883.86</c:v>
                </c:pt>
                <c:pt idx="187">
                  <c:v>5981.11</c:v>
                </c:pt>
                <c:pt idx="188">
                  <c:v>6028.8</c:v>
                </c:pt>
                <c:pt idx="189">
                  <c:v>6089.56</c:v>
                </c:pt>
                <c:pt idx="190">
                  <c:v>6106.93</c:v>
                </c:pt>
                <c:pt idx="191">
                  <c:v>6135.36</c:v>
                </c:pt>
                <c:pt idx="192">
                  <c:v>6191.4</c:v>
                </c:pt>
                <c:pt idx="193">
                  <c:v>6193.94</c:v>
                </c:pt>
                <c:pt idx="194">
                  <c:v>6210.56</c:v>
                </c:pt>
                <c:pt idx="195">
                  <c:v>6151.64</c:v>
                </c:pt>
                <c:pt idx="196">
                  <c:v>6179.82</c:v>
                </c:pt>
                <c:pt idx="197">
                  <c:v>6271.22</c:v>
                </c:pt>
                <c:pt idx="198">
                  <c:v>6273.52</c:v>
                </c:pt>
                <c:pt idx="199">
                  <c:v>6254.25</c:v>
                </c:pt>
                <c:pt idx="200">
                  <c:v>6219.93</c:v>
                </c:pt>
                <c:pt idx="201">
                  <c:v>6281.39</c:v>
                </c:pt>
                <c:pt idx="202">
                  <c:v>6367.08</c:v>
                </c:pt>
                <c:pt idx="203">
                  <c:v>6358.08</c:v>
                </c:pt>
                <c:pt idx="204">
                  <c:v>6357.08</c:v>
                </c:pt>
                <c:pt idx="205">
                  <c:v>6355.32</c:v>
                </c:pt>
                <c:pt idx="206">
                  <c:v>6405.74</c:v>
                </c:pt>
                <c:pt idx="207">
                  <c:v>6377</c:v>
                </c:pt>
                <c:pt idx="208">
                  <c:v>6282.69</c:v>
                </c:pt>
                <c:pt idx="209">
                  <c:v>6296.22</c:v>
                </c:pt>
                <c:pt idx="210">
                  <c:v>6245.63</c:v>
                </c:pt>
                <c:pt idx="211">
                  <c:v>6296.78</c:v>
                </c:pt>
                <c:pt idx="212">
                  <c:v>6390.48</c:v>
                </c:pt>
                <c:pt idx="213">
                  <c:v>6459.16</c:v>
                </c:pt>
                <c:pt idx="214">
                  <c:v>6501.5</c:v>
                </c:pt>
                <c:pt idx="215">
                  <c:v>6528.81</c:v>
                </c:pt>
                <c:pt idx="216">
                  <c:v>6574.58</c:v>
                </c:pt>
                <c:pt idx="217">
                  <c:v>6629.65</c:v>
                </c:pt>
                <c:pt idx="218">
                  <c:v>6638.31</c:v>
                </c:pt>
                <c:pt idx="219">
                  <c:v>6617.39</c:v>
                </c:pt>
                <c:pt idx="220">
                  <c:v>6668.05</c:v>
                </c:pt>
                <c:pt idx="221">
                  <c:v>6701.54</c:v>
                </c:pt>
                <c:pt idx="222">
                  <c:v>6504.98</c:v>
                </c:pt>
                <c:pt idx="223">
                  <c:v>6574.07</c:v>
                </c:pt>
                <c:pt idx="224">
                  <c:v>6676.63</c:v>
                </c:pt>
                <c:pt idx="225">
                  <c:v>6742.4</c:v>
                </c:pt>
                <c:pt idx="226">
                  <c:v>6680.33</c:v>
                </c:pt>
                <c:pt idx="227">
                  <c:v>6736.63</c:v>
                </c:pt>
                <c:pt idx="228">
                  <c:v>6798.35</c:v>
                </c:pt>
                <c:pt idx="229">
                  <c:v>6784.84</c:v>
                </c:pt>
                <c:pt idx="230">
                  <c:v>6806.46</c:v>
                </c:pt>
                <c:pt idx="231">
                  <c:v>6859.25</c:v>
                </c:pt>
                <c:pt idx="232">
                  <c:v>6907.76</c:v>
                </c:pt>
                <c:pt idx="233">
                  <c:v>7116.66</c:v>
                </c:pt>
                <c:pt idx="234">
                  <c:v>7111.16</c:v>
                </c:pt>
                <c:pt idx="235">
                  <c:v>7117.27</c:v>
                </c:pt>
                <c:pt idx="236">
                  <c:v>7162.05</c:v>
                </c:pt>
                <c:pt idx="237">
                  <c:v>7140.5</c:v>
                </c:pt>
                <c:pt idx="238">
                  <c:v>7293.09</c:v>
                </c:pt>
                <c:pt idx="239">
                  <c:v>7204.8</c:v>
                </c:pt>
                <c:pt idx="240">
                  <c:v>7106.04</c:v>
                </c:pt>
                <c:pt idx="241">
                  <c:v>7219.26</c:v>
                </c:pt>
                <c:pt idx="242">
                  <c:v>7101.72</c:v>
                </c:pt>
                <c:pt idx="243">
                  <c:v>6962.2</c:v>
                </c:pt>
                <c:pt idx="244">
                  <c:v>6860.67</c:v>
                </c:pt>
                <c:pt idx="245">
                  <c:v>6879.79</c:v>
                </c:pt>
              </c:numCache>
            </c:numRef>
          </c:val>
          <c:smooth val="1"/>
        </c:ser>
        <c:ser>
          <c:idx val="1"/>
          <c:order val="1"/>
          <c:tx>
            <c:strRef>
              <c:f>'[6]医药(中信)2'!$C$2</c:f>
              <c:strCache>
                <c:ptCount val="1"/>
                <c:pt idx="0">
                  <c:v>沪深300(可比)</c:v>
                </c:pt>
              </c:strCache>
            </c:strRef>
          </c:tx>
          <c:spPr>
            <a:ln w="25400">
              <a:solidFill>
                <a:srgbClr val="0000F0"/>
              </a:solidFill>
              <a:prstDash val="solid"/>
            </a:ln>
          </c:spPr>
          <c:marker>
            <c:symbol val="none"/>
          </c:marker>
          <c:cat>
            <c:numRef>
              <c:f>'[6]医药(中信)2'!$A$3:$A$248</c:f>
              <c:numCache>
                <c:formatCode>yyyy\-mm\-dd</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'[6]医药(中信)2'!$C$3:$C$248</c:f>
              <c:numCache>
                <c:formatCode>#,##0.00_ ;\-#,##0.00\ </c:formatCode>
                <c:ptCount val="246"/>
                <c:pt idx="0">
                  <c:v>5862</c:v>
                </c:pt>
                <c:pt idx="1">
                  <c:v>5783.9786999999997</c:v>
                </c:pt>
                <c:pt idx="2">
                  <c:v>5777.6050999999998</c:v>
                </c:pt>
                <c:pt idx="3">
                  <c:v>5792.5011999999997</c:v>
                </c:pt>
                <c:pt idx="4">
                  <c:v>5878.9961999999996</c:v>
                </c:pt>
                <c:pt idx="5">
                  <c:v>5796.5793000000003</c:v>
                </c:pt>
                <c:pt idx="6">
                  <c:v>5824.0272000000004</c:v>
                </c:pt>
                <c:pt idx="7">
                  <c:v>5813.0138999999999</c:v>
                </c:pt>
                <c:pt idx="8">
                  <c:v>5821.1211999999996</c:v>
                </c:pt>
                <c:pt idx="9">
                  <c:v>5747.3734000000004</c:v>
                </c:pt>
                <c:pt idx="10">
                  <c:v>5715.5788000000002</c:v>
                </c:pt>
                <c:pt idx="11">
                  <c:v>5635.9701999999997</c:v>
                </c:pt>
                <c:pt idx="12">
                  <c:v>5655.3595999999998</c:v>
                </c:pt>
                <c:pt idx="13">
                  <c:v>5714.2357000000002</c:v>
                </c:pt>
                <c:pt idx="14">
                  <c:v>5587.5456999999997</c:v>
                </c:pt>
                <c:pt idx="15">
                  <c:v>5627.5454</c:v>
                </c:pt>
                <c:pt idx="16">
                  <c:v>5740.4381999999996</c:v>
                </c:pt>
                <c:pt idx="17">
                  <c:v>5931.3278</c:v>
                </c:pt>
                <c:pt idx="18">
                  <c:v>5890.4490999999998</c:v>
                </c:pt>
                <c:pt idx="19">
                  <c:v>5921.4377999999997</c:v>
                </c:pt>
                <c:pt idx="20">
                  <c:v>5885.15</c:v>
                </c:pt>
                <c:pt idx="21">
                  <c:v>5855.7728999999999</c:v>
                </c:pt>
                <c:pt idx="22">
                  <c:v>5832.9893000000002</c:v>
                </c:pt>
                <c:pt idx="23">
                  <c:v>5830.0344999999998</c:v>
                </c:pt>
                <c:pt idx="24">
                  <c:v>5896.1144999999997</c:v>
                </c:pt>
                <c:pt idx="25">
                  <c:v>5957.2861000000003</c:v>
                </c:pt>
                <c:pt idx="26">
                  <c:v>5955.8453</c:v>
                </c:pt>
                <c:pt idx="27">
                  <c:v>5906.6394</c:v>
                </c:pt>
                <c:pt idx="28">
                  <c:v>5965.2224999999999</c:v>
                </c:pt>
                <c:pt idx="29">
                  <c:v>6044.2205999999996</c:v>
                </c:pt>
                <c:pt idx="30">
                  <c:v>6027.2977000000001</c:v>
                </c:pt>
                <c:pt idx="31">
                  <c:v>5988.4458000000004</c:v>
                </c:pt>
                <c:pt idx="32">
                  <c:v>5984.9781999999996</c:v>
                </c:pt>
                <c:pt idx="33">
                  <c:v>5990.9610000000002</c:v>
                </c:pt>
                <c:pt idx="34">
                  <c:v>5891.9143000000004</c:v>
                </c:pt>
                <c:pt idx="35">
                  <c:v>5885.1988000000001</c:v>
                </c:pt>
                <c:pt idx="36">
                  <c:v>5876.9692999999997</c:v>
                </c:pt>
                <c:pt idx="37">
                  <c:v>5782.4157999999998</c:v>
                </c:pt>
                <c:pt idx="38">
                  <c:v>5754.2353999999996</c:v>
                </c:pt>
                <c:pt idx="39">
                  <c:v>5756.3110999999999</c:v>
                </c:pt>
                <c:pt idx="40">
                  <c:v>5695.7011000000002</c:v>
                </c:pt>
                <c:pt idx="41">
                  <c:v>5563.1747999999998</c:v>
                </c:pt>
                <c:pt idx="42">
                  <c:v>5578.95</c:v>
                </c:pt>
                <c:pt idx="43">
                  <c:v>5587.8631999999998</c:v>
                </c:pt>
                <c:pt idx="44">
                  <c:v>5629.0349999999999</c:v>
                </c:pt>
                <c:pt idx="45">
                  <c:v>5531.893</c:v>
                </c:pt>
                <c:pt idx="46">
                  <c:v>5625.0546000000004</c:v>
                </c:pt>
                <c:pt idx="47">
                  <c:v>5615.2377999999999</c:v>
                </c:pt>
                <c:pt idx="48">
                  <c:v>5689.8891999999996</c:v>
                </c:pt>
                <c:pt idx="49">
                  <c:v>5670.2312000000002</c:v>
                </c:pt>
                <c:pt idx="50">
                  <c:v>5594.0414000000001</c:v>
                </c:pt>
                <c:pt idx="51">
                  <c:v>5466.7165000000005</c:v>
                </c:pt>
                <c:pt idx="52">
                  <c:v>5465.1536999999998</c:v>
                </c:pt>
                <c:pt idx="53">
                  <c:v>5474.7017999999998</c:v>
                </c:pt>
                <c:pt idx="54">
                  <c:v>5426.6192000000001</c:v>
                </c:pt>
                <c:pt idx="55">
                  <c:v>5384.2020000000002</c:v>
                </c:pt>
                <c:pt idx="56">
                  <c:v>5356.9251000000004</c:v>
                </c:pt>
                <c:pt idx="57">
                  <c:v>5403.7377999999999</c:v>
                </c:pt>
                <c:pt idx="58">
                  <c:v>5394.1896999999999</c:v>
                </c:pt>
                <c:pt idx="59">
                  <c:v>5401.2713999999996</c:v>
                </c:pt>
                <c:pt idx="60">
                  <c:v>5319.8314</c:v>
                </c:pt>
                <c:pt idx="61">
                  <c:v>5289.3065999999999</c:v>
                </c:pt>
                <c:pt idx="62">
                  <c:v>5341.6138000000001</c:v>
                </c:pt>
                <c:pt idx="63">
                  <c:v>5479.3171000000002</c:v>
                </c:pt>
                <c:pt idx="64">
                  <c:v>5450.2331999999997</c:v>
                </c:pt>
                <c:pt idx="65">
                  <c:v>5483.9080999999996</c:v>
                </c:pt>
                <c:pt idx="66">
                  <c:v>5411.2347</c:v>
                </c:pt>
                <c:pt idx="67">
                  <c:v>5420.8316999999997</c:v>
                </c:pt>
                <c:pt idx="68">
                  <c:v>5440.1966000000002</c:v>
                </c:pt>
                <c:pt idx="69">
                  <c:v>5378.3411999999998</c:v>
                </c:pt>
                <c:pt idx="70">
                  <c:v>5402.8343000000004</c:v>
                </c:pt>
                <c:pt idx="71">
                  <c:v>5537.2654000000002</c:v>
                </c:pt>
                <c:pt idx="72">
                  <c:v>5581.2942999999996</c:v>
                </c:pt>
                <c:pt idx="73">
                  <c:v>5595.1890999999996</c:v>
                </c:pt>
                <c:pt idx="74">
                  <c:v>5566.6180000000004</c:v>
                </c:pt>
                <c:pt idx="75">
                  <c:v>5605.7385000000004</c:v>
                </c:pt>
                <c:pt idx="76">
                  <c:v>5645.0056000000004</c:v>
                </c:pt>
                <c:pt idx="77">
                  <c:v>5573.6752999999999</c:v>
                </c:pt>
                <c:pt idx="78">
                  <c:v>5637.7039999999997</c:v>
                </c:pt>
                <c:pt idx="79">
                  <c:v>5585.8851999999997</c:v>
                </c:pt>
                <c:pt idx="80">
                  <c:v>5529.3532999999998</c:v>
                </c:pt>
                <c:pt idx="81">
                  <c:v>5407.7915000000003</c:v>
                </c:pt>
                <c:pt idx="82">
                  <c:v>5269.5753999999997</c:v>
                </c:pt>
                <c:pt idx="83">
                  <c:v>5282.9818999999998</c:v>
                </c:pt>
                <c:pt idx="84">
                  <c:v>5260.2959000000001</c:v>
                </c:pt>
                <c:pt idx="85">
                  <c:v>5321.0034999999998</c:v>
                </c:pt>
                <c:pt idx="86">
                  <c:v>5348.8420999999998</c:v>
                </c:pt>
                <c:pt idx="87">
                  <c:v>5333.9459999999999</c:v>
                </c:pt>
                <c:pt idx="88">
                  <c:v>5284.3981999999996</c:v>
                </c:pt>
                <c:pt idx="89">
                  <c:v>5307.9633000000003</c:v>
                </c:pt>
                <c:pt idx="90">
                  <c:v>5295.0941000000003</c:v>
                </c:pt>
                <c:pt idx="91">
                  <c:v>5122.7635</c:v>
                </c:pt>
                <c:pt idx="92">
                  <c:v>5149.3077999999996</c:v>
                </c:pt>
                <c:pt idx="93">
                  <c:v>5162.6655000000001</c:v>
                </c:pt>
                <c:pt idx="94">
                  <c:v>5226.6454000000003</c:v>
                </c:pt>
                <c:pt idx="95">
                  <c:v>5183.9350999999997</c:v>
                </c:pt>
                <c:pt idx="96">
                  <c:v>5233.2631000000001</c:v>
                </c:pt>
                <c:pt idx="97">
                  <c:v>5221.2730000000001</c:v>
                </c:pt>
                <c:pt idx="98">
                  <c:v>5179.1243999999997</c:v>
                </c:pt>
                <c:pt idx="99">
                  <c:v>5096.3413</c:v>
                </c:pt>
                <c:pt idx="100">
                  <c:v>5271.7488000000003</c:v>
                </c:pt>
                <c:pt idx="101">
                  <c:v>5315.0938999999998</c:v>
                </c:pt>
                <c:pt idx="102">
                  <c:v>5309.9413000000004</c:v>
                </c:pt>
                <c:pt idx="103">
                  <c:v>5301.6629999999996</c:v>
                </c:pt>
                <c:pt idx="104">
                  <c:v>5264.2030000000004</c:v>
                </c:pt>
                <c:pt idx="105">
                  <c:v>5255.07</c:v>
                </c:pt>
                <c:pt idx="106">
                  <c:v>5241.2240000000002</c:v>
                </c:pt>
                <c:pt idx="107">
                  <c:v>5282.2736999999997</c:v>
                </c:pt>
                <c:pt idx="108">
                  <c:v>5325.3014000000003</c:v>
                </c:pt>
                <c:pt idx="109">
                  <c:v>5286.9134999999997</c:v>
                </c:pt>
                <c:pt idx="110">
                  <c:v>5336.8764000000001</c:v>
                </c:pt>
                <c:pt idx="111">
                  <c:v>5463.4930999999997</c:v>
                </c:pt>
                <c:pt idx="112">
                  <c:v>5466.6677</c:v>
                </c:pt>
                <c:pt idx="113">
                  <c:v>5552.4789000000001</c:v>
                </c:pt>
                <c:pt idx="114">
                  <c:v>5544.9332000000004</c:v>
                </c:pt>
                <c:pt idx="115">
                  <c:v>5539.9026999999996</c:v>
                </c:pt>
                <c:pt idx="116">
                  <c:v>5444.2991000000002</c:v>
                </c:pt>
                <c:pt idx="117">
                  <c:v>5451.7960000000003</c:v>
                </c:pt>
                <c:pt idx="118">
                  <c:v>5432.9195</c:v>
                </c:pt>
                <c:pt idx="119">
                  <c:v>5432.1381000000001</c:v>
                </c:pt>
                <c:pt idx="120">
                  <c:v>5341.2231000000002</c:v>
                </c:pt>
                <c:pt idx="121">
                  <c:v>5364.5195999999996</c:v>
                </c:pt>
                <c:pt idx="122">
                  <c:v>5359.3425999999999</c:v>
                </c:pt>
                <c:pt idx="123">
                  <c:v>5349.0862999999999</c:v>
                </c:pt>
                <c:pt idx="124">
                  <c:v>5293.7997999999998</c:v>
                </c:pt>
                <c:pt idx="125">
                  <c:v>5213.5563000000002</c:v>
                </c:pt>
                <c:pt idx="126">
                  <c:v>5270.9429</c:v>
                </c:pt>
                <c:pt idx="127">
                  <c:v>5271.4069</c:v>
                </c:pt>
                <c:pt idx="128">
                  <c:v>5266.0589</c:v>
                </c:pt>
                <c:pt idx="129">
                  <c:v>5268.1589999999997</c:v>
                </c:pt>
                <c:pt idx="130">
                  <c:v>5219.2950000000001</c:v>
                </c:pt>
                <c:pt idx="131">
                  <c:v>5214.8505999999998</c:v>
                </c:pt>
                <c:pt idx="132">
                  <c:v>5210.9678000000004</c:v>
                </c:pt>
                <c:pt idx="133">
                  <c:v>5323.6409000000003</c:v>
                </c:pt>
                <c:pt idx="134">
                  <c:v>5310.9425000000001</c:v>
                </c:pt>
                <c:pt idx="135">
                  <c:v>5304.8864000000003</c:v>
                </c:pt>
                <c:pt idx="136">
                  <c:v>5235.8028000000004</c:v>
                </c:pt>
                <c:pt idx="137">
                  <c:v>5240.3693000000003</c:v>
                </c:pt>
                <c:pt idx="138">
                  <c:v>5165.1319000000003</c:v>
                </c:pt>
                <c:pt idx="139">
                  <c:v>5166.6702999999998</c:v>
                </c:pt>
                <c:pt idx="140">
                  <c:v>5215.8274000000001</c:v>
                </c:pt>
                <c:pt idx="141">
                  <c:v>5203.5442000000003</c:v>
                </c:pt>
                <c:pt idx="142">
                  <c:v>5246.3765999999996</c:v>
                </c:pt>
                <c:pt idx="143">
                  <c:v>5264.8624</c:v>
                </c:pt>
                <c:pt idx="144">
                  <c:v>5243.6171000000004</c:v>
                </c:pt>
                <c:pt idx="145">
                  <c:v>5297.5117</c:v>
                </c:pt>
                <c:pt idx="146">
                  <c:v>5262.8599000000004</c:v>
                </c:pt>
                <c:pt idx="147">
                  <c:v>5266.0344999999998</c:v>
                </c:pt>
                <c:pt idx="148">
                  <c:v>5250.0640000000003</c:v>
                </c:pt>
                <c:pt idx="149">
                  <c:v>5197.1950999999999</c:v>
                </c:pt>
                <c:pt idx="150">
                  <c:v>5251.7245000000003</c:v>
                </c:pt>
                <c:pt idx="151">
                  <c:v>5212.9458000000004</c:v>
                </c:pt>
                <c:pt idx="152">
                  <c:v>5211.8714</c:v>
                </c:pt>
                <c:pt idx="153">
                  <c:v>5277.7803999999996</c:v>
                </c:pt>
                <c:pt idx="154">
                  <c:v>5276.5595000000003</c:v>
                </c:pt>
                <c:pt idx="155">
                  <c:v>5258.5865000000003</c:v>
                </c:pt>
                <c:pt idx="156">
                  <c:v>5314.3369000000002</c:v>
                </c:pt>
                <c:pt idx="157">
                  <c:v>5352.4561999999996</c:v>
                </c:pt>
                <c:pt idx="158">
                  <c:v>5298.2930999999999</c:v>
                </c:pt>
                <c:pt idx="159">
                  <c:v>5275.2651999999998</c:v>
                </c:pt>
                <c:pt idx="160">
                  <c:v>5193.8739999999998</c:v>
                </c:pt>
                <c:pt idx="161">
                  <c:v>5217.8541999999998</c:v>
                </c:pt>
                <c:pt idx="162">
                  <c:v>5211.4561999999996</c:v>
                </c:pt>
                <c:pt idx="163">
                  <c:v>5237.6099000000004</c:v>
                </c:pt>
                <c:pt idx="164">
                  <c:v>5209.6491999999998</c:v>
                </c:pt>
                <c:pt idx="165">
                  <c:v>5248.0127000000002</c:v>
                </c:pt>
                <c:pt idx="166">
                  <c:v>5250.8941999999997</c:v>
                </c:pt>
                <c:pt idx="167">
                  <c:v>5287.1821</c:v>
                </c:pt>
                <c:pt idx="168">
                  <c:v>5285.8145999999997</c:v>
                </c:pt>
                <c:pt idx="169">
                  <c:v>5301.2235000000001</c:v>
                </c:pt>
                <c:pt idx="170">
                  <c:v>5323.9826999999996</c:v>
                </c:pt>
                <c:pt idx="171">
                  <c:v>5320.3441999999995</c:v>
                </c:pt>
                <c:pt idx="172">
                  <c:v>5314.4589999999998</c:v>
                </c:pt>
                <c:pt idx="173">
                  <c:v>5324.6665000000003</c:v>
                </c:pt>
                <c:pt idx="174">
                  <c:v>5247.1091999999999</c:v>
                </c:pt>
                <c:pt idx="175">
                  <c:v>5232.7992000000004</c:v>
                </c:pt>
                <c:pt idx="176">
                  <c:v>5245.3998000000001</c:v>
                </c:pt>
                <c:pt idx="177">
                  <c:v>5303.3968000000004</c:v>
                </c:pt>
                <c:pt idx="178">
                  <c:v>5311.26</c:v>
                </c:pt>
                <c:pt idx="179">
                  <c:v>5301.2235000000001</c:v>
                </c:pt>
                <c:pt idx="180">
                  <c:v>5267.5240999999996</c:v>
                </c:pt>
                <c:pt idx="181">
                  <c:v>5284.7888999999996</c:v>
                </c:pt>
                <c:pt idx="182">
                  <c:v>5290.0392000000002</c:v>
                </c:pt>
                <c:pt idx="183">
                  <c:v>5354.5319</c:v>
                </c:pt>
                <c:pt idx="184">
                  <c:v>5367.0592999999999</c:v>
                </c:pt>
                <c:pt idx="185">
                  <c:v>5462.7361000000001</c:v>
                </c:pt>
                <c:pt idx="186">
                  <c:v>5519.9760999999999</c:v>
                </c:pt>
                <c:pt idx="187">
                  <c:v>5674.9197999999997</c:v>
                </c:pt>
                <c:pt idx="188">
                  <c:v>5693.1614</c:v>
                </c:pt>
                <c:pt idx="189">
                  <c:v>5670.3045000000002</c:v>
                </c:pt>
                <c:pt idx="190">
                  <c:v>5739.2659999999996</c:v>
                </c:pt>
                <c:pt idx="191">
                  <c:v>5688.3507</c:v>
                </c:pt>
                <c:pt idx="192">
                  <c:v>5801.2191000000003</c:v>
                </c:pt>
                <c:pt idx="193">
                  <c:v>5785.9079000000002</c:v>
                </c:pt>
                <c:pt idx="194">
                  <c:v>5770.9385000000002</c:v>
                </c:pt>
                <c:pt idx="195">
                  <c:v>5683.6133</c:v>
                </c:pt>
                <c:pt idx="196">
                  <c:v>5692.5753999999997</c:v>
                </c:pt>
                <c:pt idx="197">
                  <c:v>5776.1399000000001</c:v>
                </c:pt>
                <c:pt idx="198">
                  <c:v>5755.8715000000002</c:v>
                </c:pt>
                <c:pt idx="199">
                  <c:v>5760.3891999999996</c:v>
                </c:pt>
                <c:pt idx="200">
                  <c:v>5704.3456999999999</c:v>
                </c:pt>
                <c:pt idx="201">
                  <c:v>5764.6138000000001</c:v>
                </c:pt>
                <c:pt idx="202">
                  <c:v>5798.6306000000004</c:v>
                </c:pt>
                <c:pt idx="203">
                  <c:v>5799.1433999999999</c:v>
                </c:pt>
                <c:pt idx="204">
                  <c:v>5778.0690999999997</c:v>
                </c:pt>
                <c:pt idx="205">
                  <c:v>5749.0095000000001</c:v>
                </c:pt>
                <c:pt idx="206">
                  <c:v>5776.1643999999997</c:v>
                </c:pt>
                <c:pt idx="207">
                  <c:v>5721.2197999999999</c:v>
                </c:pt>
                <c:pt idx="208">
                  <c:v>5675.3837999999996</c:v>
                </c:pt>
                <c:pt idx="209">
                  <c:v>5683.9306999999999</c:v>
                </c:pt>
                <c:pt idx="210">
                  <c:v>5644.1019999999999</c:v>
                </c:pt>
                <c:pt idx="211">
                  <c:v>5710.0599000000002</c:v>
                </c:pt>
                <c:pt idx="212">
                  <c:v>5751.6468999999997</c:v>
                </c:pt>
                <c:pt idx="213">
                  <c:v>5827.6902</c:v>
                </c:pt>
                <c:pt idx="214">
                  <c:v>5882.3416999999999</c:v>
                </c:pt>
                <c:pt idx="215">
                  <c:v>5924.7833000000001</c:v>
                </c:pt>
                <c:pt idx="216">
                  <c:v>5981.0465999999997</c:v>
                </c:pt>
                <c:pt idx="217">
                  <c:v>5971.1809999999996</c:v>
                </c:pt>
                <c:pt idx="218">
                  <c:v>5939.9480000000003</c:v>
                </c:pt>
                <c:pt idx="219">
                  <c:v>5918.0190000000002</c:v>
                </c:pt>
                <c:pt idx="220">
                  <c:v>5954.4290000000001</c:v>
                </c:pt>
                <c:pt idx="221">
                  <c:v>5951.5718999999999</c:v>
                </c:pt>
                <c:pt idx="222">
                  <c:v>5833.3067000000001</c:v>
                </c:pt>
                <c:pt idx="223">
                  <c:v>5864.0024000000003</c:v>
                </c:pt>
                <c:pt idx="224">
                  <c:v>5881.9021000000002</c:v>
                </c:pt>
                <c:pt idx="225">
                  <c:v>5922.3168999999998</c:v>
                </c:pt>
                <c:pt idx="226">
                  <c:v>5809.2776000000003</c:v>
                </c:pt>
                <c:pt idx="227">
                  <c:v>5859.4359000000004</c:v>
                </c:pt>
                <c:pt idx="228">
                  <c:v>5962.9759000000004</c:v>
                </c:pt>
                <c:pt idx="229">
                  <c:v>5951.0346</c:v>
                </c:pt>
                <c:pt idx="230">
                  <c:v>5951.5963000000002</c:v>
                </c:pt>
                <c:pt idx="231">
                  <c:v>5977.4813000000004</c:v>
                </c:pt>
                <c:pt idx="232">
                  <c:v>5985.2712000000001</c:v>
                </c:pt>
                <c:pt idx="233">
                  <c:v>6052.1571000000004</c:v>
                </c:pt>
                <c:pt idx="234">
                  <c:v>6060.8994000000002</c:v>
                </c:pt>
                <c:pt idx="235">
                  <c:v>6023.8545000000004</c:v>
                </c:pt>
                <c:pt idx="236">
                  <c:v>5994.9413999999997</c:v>
                </c:pt>
                <c:pt idx="237">
                  <c:v>5974.4531999999999</c:v>
                </c:pt>
                <c:pt idx="238">
                  <c:v>6016.7239</c:v>
                </c:pt>
                <c:pt idx="239">
                  <c:v>5969.1540999999997</c:v>
                </c:pt>
                <c:pt idx="240">
                  <c:v>5962.6584999999995</c:v>
                </c:pt>
                <c:pt idx="241">
                  <c:v>5994.3554000000004</c:v>
                </c:pt>
                <c:pt idx="242">
                  <c:v>5942.2923000000001</c:v>
                </c:pt>
                <c:pt idx="243">
                  <c:v>5906.2731000000003</c:v>
                </c:pt>
                <c:pt idx="244">
                  <c:v>5850.8401000000003</c:v>
                </c:pt>
                <c:pt idx="245">
                  <c:v>5838.0685999999996</c:v>
                </c:pt>
              </c:numCache>
            </c:numRef>
          </c:val>
          <c:smooth val="1"/>
        </c:ser>
        <c:marker val="1"/>
        <c:axId val="363194240"/>
        <c:axId val="363195776"/>
      </c:lineChart>
      <c:dateAx>
        <c:axId val="363194240"/>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363195776"/>
        <c:crosses val="autoZero"/>
        <c:auto val="1"/>
        <c:lblOffset val="100"/>
      </c:dateAx>
      <c:valAx>
        <c:axId val="363195776"/>
        <c:scaling>
          <c:orientation val="minMax"/>
          <c:min val="5096"/>
        </c:scaling>
        <c:axPos val="l"/>
        <c:numFmt formatCode="#,##0.00_ ;\-#,##0.00\ "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363194240"/>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dispBlanksAs val="gap"/>
  </c:chart>
  <c:spPr>
    <a:ln>
      <a:noFill/>
    </a:ln>
  </c:spPr>
  <c:txPr>
    <a:bodyPr/>
    <a:lstStyle/>
    <a:p>
      <a:pPr>
        <a:defRPr sz="900"/>
      </a:pPr>
      <a:endParaRPr lang="zh-CN"/>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59540992"/>
        <c:axId val="59542528"/>
      </c:lineChart>
      <c:dateAx>
        <c:axId val="59540992"/>
        <c:scaling>
          <c:orientation val="minMax"/>
        </c:scaling>
        <c:axPos val="b"/>
        <c:numFmt formatCode="yyyy\-mm;@" sourceLinked="1"/>
        <c:tickLblPos val="nextTo"/>
        <c:crossAx val="59542528"/>
        <c:crosses val="autoZero"/>
        <c:auto val="1"/>
        <c:lblOffset val="100"/>
      </c:dateAx>
      <c:valAx>
        <c:axId val="59542528"/>
        <c:scaling>
          <c:orientation val="minMax"/>
        </c:scaling>
        <c:axPos val="l"/>
        <c:majorGridlines/>
        <c:numFmt formatCode="#,##0;[Red]#,##0" sourceLinked="0"/>
        <c:tickLblPos val="nextTo"/>
        <c:crossAx val="59540992"/>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59558144"/>
        <c:axId val="59568128"/>
      </c:lineChart>
      <c:dateAx>
        <c:axId val="59558144"/>
        <c:scaling>
          <c:orientation val="minMax"/>
        </c:scaling>
        <c:axPos val="b"/>
        <c:numFmt formatCode="yyyy\-mm;@" sourceLinked="1"/>
        <c:tickLblPos val="nextTo"/>
        <c:crossAx val="59568128"/>
        <c:crosses val="autoZero"/>
        <c:auto val="1"/>
        <c:lblOffset val="100"/>
      </c:dateAx>
      <c:valAx>
        <c:axId val="59568128"/>
        <c:scaling>
          <c:orientation val="minMax"/>
        </c:scaling>
        <c:axPos val="l"/>
        <c:majorGridlines/>
        <c:numFmt formatCode="#,##0;[Red]#,##0" sourceLinked="0"/>
        <c:tickLblPos val="nextTo"/>
        <c:crossAx val="59558144"/>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303490560"/>
        <c:axId val="303492096"/>
      </c:lineChart>
      <c:dateAx>
        <c:axId val="303490560"/>
        <c:scaling>
          <c:orientation val="minMax"/>
        </c:scaling>
        <c:axPos val="b"/>
        <c:numFmt formatCode="yyyy\-mm;@" sourceLinked="1"/>
        <c:tickLblPos val="nextTo"/>
        <c:crossAx val="303492096"/>
        <c:crosses val="autoZero"/>
        <c:auto val="1"/>
        <c:lblOffset val="100"/>
      </c:dateAx>
      <c:valAx>
        <c:axId val="303492096"/>
        <c:scaling>
          <c:orientation val="minMax"/>
        </c:scaling>
        <c:axPos val="l"/>
        <c:numFmt formatCode="#,##0.00;[Red]#,##0.00" sourceLinked="0"/>
        <c:tickLblPos val="nextTo"/>
        <c:txPr>
          <a:bodyPr/>
          <a:lstStyle/>
          <a:p>
            <a:pPr>
              <a:defRPr sz="1000"/>
            </a:pPr>
            <a:endParaRPr lang="zh-CN"/>
          </a:p>
        </c:txPr>
        <c:crossAx val="303490560"/>
        <c:crosses val="autoZero"/>
        <c:crossBetween val="between"/>
      </c:valAx>
    </c:plotArea>
    <c:legend>
      <c:legendPos val="b"/>
    </c:legend>
    <c:plotVisOnly val="1"/>
  </c:chart>
  <c:printSettings>
    <c:headerFooter/>
    <c:pageMargins b="0.75000000000001399" l="0.70000000000000062" r="0.70000000000000062" t="0.7500000000000139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303496192"/>
        <c:axId val="59433728"/>
      </c:lineChart>
      <c:dateAx>
        <c:axId val="303496192"/>
        <c:scaling>
          <c:orientation val="minMax"/>
        </c:scaling>
        <c:axPos val="b"/>
        <c:numFmt formatCode="yyyy\-mm;@" sourceLinked="1"/>
        <c:tickLblPos val="nextTo"/>
        <c:txPr>
          <a:bodyPr/>
          <a:lstStyle/>
          <a:p>
            <a:pPr>
              <a:defRPr sz="1000"/>
            </a:pPr>
            <a:endParaRPr lang="zh-CN"/>
          </a:p>
        </c:txPr>
        <c:crossAx val="59433728"/>
        <c:crosses val="autoZero"/>
        <c:auto val="1"/>
        <c:lblOffset val="100"/>
      </c:dateAx>
      <c:valAx>
        <c:axId val="59433728"/>
        <c:scaling>
          <c:orientation val="minMax"/>
        </c:scaling>
        <c:axPos val="l"/>
        <c:numFmt formatCode="#,##0;[Red]#,##0" sourceLinked="0"/>
        <c:tickLblPos val="nextTo"/>
        <c:crossAx val="303496192"/>
        <c:crosses val="autoZero"/>
        <c:crossBetween val="between"/>
      </c:valAx>
    </c:plotArea>
    <c:legend>
      <c:legendPos val="b"/>
    </c:legend>
    <c:plotVisOnly val="1"/>
  </c:chart>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688"/>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41575</c:v>
                </c:pt>
                <c:pt idx="1">
                  <c:v>41576</c:v>
                </c:pt>
                <c:pt idx="2">
                  <c:v>41577</c:v>
                </c:pt>
                <c:pt idx="3">
                  <c:v>41578</c:v>
                </c:pt>
                <c:pt idx="4">
                  <c:v>41579</c:v>
                </c:pt>
                <c:pt idx="5">
                  <c:v>41582</c:v>
                </c:pt>
                <c:pt idx="6">
                  <c:v>41583</c:v>
                </c:pt>
                <c:pt idx="7">
                  <c:v>41584</c:v>
                </c:pt>
                <c:pt idx="8">
                  <c:v>41585</c:v>
                </c:pt>
                <c:pt idx="9">
                  <c:v>41586</c:v>
                </c:pt>
                <c:pt idx="10">
                  <c:v>41589</c:v>
                </c:pt>
                <c:pt idx="11">
                  <c:v>41590</c:v>
                </c:pt>
                <c:pt idx="12">
                  <c:v>41591</c:v>
                </c:pt>
                <c:pt idx="13">
                  <c:v>41592</c:v>
                </c:pt>
                <c:pt idx="14">
                  <c:v>41593</c:v>
                </c:pt>
                <c:pt idx="15">
                  <c:v>41596</c:v>
                </c:pt>
                <c:pt idx="16">
                  <c:v>41597</c:v>
                </c:pt>
                <c:pt idx="17">
                  <c:v>41598</c:v>
                </c:pt>
                <c:pt idx="18">
                  <c:v>41599</c:v>
                </c:pt>
                <c:pt idx="19">
                  <c:v>41600</c:v>
                </c:pt>
                <c:pt idx="20">
                  <c:v>41603</c:v>
                </c:pt>
                <c:pt idx="21">
                  <c:v>41604</c:v>
                </c:pt>
                <c:pt idx="22">
                  <c:v>41605</c:v>
                </c:pt>
                <c:pt idx="23">
                  <c:v>41606</c:v>
                </c:pt>
                <c:pt idx="24">
                  <c:v>41607</c:v>
                </c:pt>
                <c:pt idx="25">
                  <c:v>41610</c:v>
                </c:pt>
                <c:pt idx="26">
                  <c:v>41611</c:v>
                </c:pt>
                <c:pt idx="27">
                  <c:v>41612</c:v>
                </c:pt>
                <c:pt idx="28">
                  <c:v>41613</c:v>
                </c:pt>
                <c:pt idx="29">
                  <c:v>41614</c:v>
                </c:pt>
                <c:pt idx="30">
                  <c:v>41617</c:v>
                </c:pt>
                <c:pt idx="31">
                  <c:v>41618</c:v>
                </c:pt>
                <c:pt idx="32">
                  <c:v>41619</c:v>
                </c:pt>
                <c:pt idx="33">
                  <c:v>41620</c:v>
                </c:pt>
                <c:pt idx="34">
                  <c:v>41621</c:v>
                </c:pt>
                <c:pt idx="35">
                  <c:v>41624</c:v>
                </c:pt>
                <c:pt idx="36">
                  <c:v>41625</c:v>
                </c:pt>
                <c:pt idx="37">
                  <c:v>41626</c:v>
                </c:pt>
                <c:pt idx="38">
                  <c:v>41627</c:v>
                </c:pt>
                <c:pt idx="39">
                  <c:v>41628</c:v>
                </c:pt>
                <c:pt idx="40">
                  <c:v>41631</c:v>
                </c:pt>
                <c:pt idx="41">
                  <c:v>41632</c:v>
                </c:pt>
                <c:pt idx="42">
                  <c:v>41633</c:v>
                </c:pt>
                <c:pt idx="43">
                  <c:v>41634</c:v>
                </c:pt>
                <c:pt idx="44">
                  <c:v>41635</c:v>
                </c:pt>
                <c:pt idx="45">
                  <c:v>41638</c:v>
                </c:pt>
                <c:pt idx="46">
                  <c:v>41639</c:v>
                </c:pt>
                <c:pt idx="47">
                  <c:v>41641</c:v>
                </c:pt>
                <c:pt idx="48">
                  <c:v>41642</c:v>
                </c:pt>
                <c:pt idx="49">
                  <c:v>41645</c:v>
                </c:pt>
                <c:pt idx="50">
                  <c:v>41646</c:v>
                </c:pt>
                <c:pt idx="51">
                  <c:v>41647</c:v>
                </c:pt>
                <c:pt idx="52">
                  <c:v>41648</c:v>
                </c:pt>
                <c:pt idx="53">
                  <c:v>41649</c:v>
                </c:pt>
                <c:pt idx="54">
                  <c:v>41652</c:v>
                </c:pt>
                <c:pt idx="55">
                  <c:v>41653</c:v>
                </c:pt>
                <c:pt idx="56">
                  <c:v>41654</c:v>
                </c:pt>
                <c:pt idx="57">
                  <c:v>41655</c:v>
                </c:pt>
                <c:pt idx="58">
                  <c:v>41656</c:v>
                </c:pt>
                <c:pt idx="59">
                  <c:v>41659</c:v>
                </c:pt>
                <c:pt idx="60">
                  <c:v>41660</c:v>
                </c:pt>
                <c:pt idx="61">
                  <c:v>41661</c:v>
                </c:pt>
                <c:pt idx="62">
                  <c:v>41662</c:v>
                </c:pt>
                <c:pt idx="63">
                  <c:v>41663</c:v>
                </c:pt>
                <c:pt idx="64">
                  <c:v>41666</c:v>
                </c:pt>
                <c:pt idx="65">
                  <c:v>41667</c:v>
                </c:pt>
                <c:pt idx="66">
                  <c:v>41668</c:v>
                </c:pt>
                <c:pt idx="67">
                  <c:v>41669</c:v>
                </c:pt>
                <c:pt idx="68">
                  <c:v>41677</c:v>
                </c:pt>
                <c:pt idx="69">
                  <c:v>41680</c:v>
                </c:pt>
                <c:pt idx="70">
                  <c:v>41681</c:v>
                </c:pt>
                <c:pt idx="71">
                  <c:v>41682</c:v>
                </c:pt>
                <c:pt idx="72">
                  <c:v>41683</c:v>
                </c:pt>
                <c:pt idx="73">
                  <c:v>41684</c:v>
                </c:pt>
                <c:pt idx="74">
                  <c:v>41687</c:v>
                </c:pt>
                <c:pt idx="75">
                  <c:v>41688</c:v>
                </c:pt>
                <c:pt idx="76">
                  <c:v>41689</c:v>
                </c:pt>
                <c:pt idx="77">
                  <c:v>41690</c:v>
                </c:pt>
                <c:pt idx="78">
                  <c:v>41691</c:v>
                </c:pt>
                <c:pt idx="79">
                  <c:v>41694</c:v>
                </c:pt>
                <c:pt idx="80">
                  <c:v>41695</c:v>
                </c:pt>
                <c:pt idx="81">
                  <c:v>41696</c:v>
                </c:pt>
                <c:pt idx="82">
                  <c:v>41697</c:v>
                </c:pt>
                <c:pt idx="83">
                  <c:v>41698</c:v>
                </c:pt>
                <c:pt idx="84">
                  <c:v>41701</c:v>
                </c:pt>
                <c:pt idx="85">
                  <c:v>41702</c:v>
                </c:pt>
                <c:pt idx="86">
                  <c:v>41703</c:v>
                </c:pt>
                <c:pt idx="87">
                  <c:v>41704</c:v>
                </c:pt>
                <c:pt idx="88">
                  <c:v>41705</c:v>
                </c:pt>
                <c:pt idx="89">
                  <c:v>41708</c:v>
                </c:pt>
                <c:pt idx="90">
                  <c:v>41709</c:v>
                </c:pt>
                <c:pt idx="91">
                  <c:v>41710</c:v>
                </c:pt>
                <c:pt idx="92">
                  <c:v>41711</c:v>
                </c:pt>
                <c:pt idx="93">
                  <c:v>41712</c:v>
                </c:pt>
                <c:pt idx="94">
                  <c:v>41715</c:v>
                </c:pt>
                <c:pt idx="95">
                  <c:v>41716</c:v>
                </c:pt>
                <c:pt idx="96">
                  <c:v>41717</c:v>
                </c:pt>
                <c:pt idx="97">
                  <c:v>41718</c:v>
                </c:pt>
                <c:pt idx="98">
                  <c:v>41719</c:v>
                </c:pt>
                <c:pt idx="99">
                  <c:v>41722</c:v>
                </c:pt>
                <c:pt idx="100">
                  <c:v>41723</c:v>
                </c:pt>
                <c:pt idx="101">
                  <c:v>41724</c:v>
                </c:pt>
                <c:pt idx="102">
                  <c:v>41725</c:v>
                </c:pt>
                <c:pt idx="103">
                  <c:v>41726</c:v>
                </c:pt>
                <c:pt idx="104">
                  <c:v>41729</c:v>
                </c:pt>
                <c:pt idx="105">
                  <c:v>41730</c:v>
                </c:pt>
                <c:pt idx="106">
                  <c:v>41731</c:v>
                </c:pt>
                <c:pt idx="107">
                  <c:v>41732</c:v>
                </c:pt>
                <c:pt idx="108">
                  <c:v>41733</c:v>
                </c:pt>
                <c:pt idx="109">
                  <c:v>41737</c:v>
                </c:pt>
                <c:pt idx="110">
                  <c:v>41738</c:v>
                </c:pt>
                <c:pt idx="111">
                  <c:v>41739</c:v>
                </c:pt>
                <c:pt idx="112">
                  <c:v>41740</c:v>
                </c:pt>
                <c:pt idx="113">
                  <c:v>41743</c:v>
                </c:pt>
                <c:pt idx="114">
                  <c:v>41744</c:v>
                </c:pt>
                <c:pt idx="115">
                  <c:v>41745</c:v>
                </c:pt>
                <c:pt idx="116">
                  <c:v>41746</c:v>
                </c:pt>
                <c:pt idx="117">
                  <c:v>41747</c:v>
                </c:pt>
                <c:pt idx="118">
                  <c:v>41750</c:v>
                </c:pt>
                <c:pt idx="119">
                  <c:v>41751</c:v>
                </c:pt>
                <c:pt idx="120">
                  <c:v>41752</c:v>
                </c:pt>
                <c:pt idx="121">
                  <c:v>41753</c:v>
                </c:pt>
                <c:pt idx="122">
                  <c:v>41754</c:v>
                </c:pt>
                <c:pt idx="123">
                  <c:v>41757</c:v>
                </c:pt>
                <c:pt idx="124">
                  <c:v>41758</c:v>
                </c:pt>
                <c:pt idx="125">
                  <c:v>41759</c:v>
                </c:pt>
                <c:pt idx="126">
                  <c:v>41764</c:v>
                </c:pt>
                <c:pt idx="127">
                  <c:v>41765</c:v>
                </c:pt>
                <c:pt idx="128">
                  <c:v>41766</c:v>
                </c:pt>
                <c:pt idx="129">
                  <c:v>41767</c:v>
                </c:pt>
                <c:pt idx="130">
                  <c:v>41768</c:v>
                </c:pt>
                <c:pt idx="131">
                  <c:v>41771</c:v>
                </c:pt>
                <c:pt idx="132">
                  <c:v>41772</c:v>
                </c:pt>
                <c:pt idx="133">
                  <c:v>41773</c:v>
                </c:pt>
                <c:pt idx="134">
                  <c:v>41774</c:v>
                </c:pt>
                <c:pt idx="135">
                  <c:v>41775</c:v>
                </c:pt>
                <c:pt idx="136">
                  <c:v>41778</c:v>
                </c:pt>
                <c:pt idx="137">
                  <c:v>41779</c:v>
                </c:pt>
                <c:pt idx="138">
                  <c:v>41780</c:v>
                </c:pt>
                <c:pt idx="139">
                  <c:v>41781</c:v>
                </c:pt>
                <c:pt idx="140">
                  <c:v>41782</c:v>
                </c:pt>
                <c:pt idx="141">
                  <c:v>41785</c:v>
                </c:pt>
                <c:pt idx="142">
                  <c:v>41786</c:v>
                </c:pt>
                <c:pt idx="143">
                  <c:v>41787</c:v>
                </c:pt>
                <c:pt idx="144">
                  <c:v>41788</c:v>
                </c:pt>
                <c:pt idx="145">
                  <c:v>41789</c:v>
                </c:pt>
                <c:pt idx="146">
                  <c:v>41793</c:v>
                </c:pt>
                <c:pt idx="147">
                  <c:v>41794</c:v>
                </c:pt>
                <c:pt idx="148">
                  <c:v>41795</c:v>
                </c:pt>
                <c:pt idx="149">
                  <c:v>41796</c:v>
                </c:pt>
                <c:pt idx="150">
                  <c:v>41799</c:v>
                </c:pt>
                <c:pt idx="151">
                  <c:v>41800</c:v>
                </c:pt>
                <c:pt idx="152">
                  <c:v>41801</c:v>
                </c:pt>
                <c:pt idx="153">
                  <c:v>41802</c:v>
                </c:pt>
                <c:pt idx="154">
                  <c:v>41803</c:v>
                </c:pt>
                <c:pt idx="155">
                  <c:v>41806</c:v>
                </c:pt>
                <c:pt idx="156">
                  <c:v>41807</c:v>
                </c:pt>
                <c:pt idx="157">
                  <c:v>41808</c:v>
                </c:pt>
                <c:pt idx="158">
                  <c:v>41809</c:v>
                </c:pt>
                <c:pt idx="159">
                  <c:v>41810</c:v>
                </c:pt>
                <c:pt idx="160">
                  <c:v>41813</c:v>
                </c:pt>
                <c:pt idx="161">
                  <c:v>41814</c:v>
                </c:pt>
                <c:pt idx="162">
                  <c:v>41815</c:v>
                </c:pt>
                <c:pt idx="163">
                  <c:v>41816</c:v>
                </c:pt>
                <c:pt idx="164">
                  <c:v>41817</c:v>
                </c:pt>
                <c:pt idx="165">
                  <c:v>41820</c:v>
                </c:pt>
                <c:pt idx="166">
                  <c:v>41821</c:v>
                </c:pt>
                <c:pt idx="167">
                  <c:v>41822</c:v>
                </c:pt>
                <c:pt idx="168">
                  <c:v>41823</c:v>
                </c:pt>
                <c:pt idx="169">
                  <c:v>41824</c:v>
                </c:pt>
                <c:pt idx="170">
                  <c:v>41827</c:v>
                </c:pt>
                <c:pt idx="171">
                  <c:v>41828</c:v>
                </c:pt>
                <c:pt idx="172">
                  <c:v>41829</c:v>
                </c:pt>
                <c:pt idx="173">
                  <c:v>41830</c:v>
                </c:pt>
                <c:pt idx="174">
                  <c:v>41831</c:v>
                </c:pt>
                <c:pt idx="175">
                  <c:v>41834</c:v>
                </c:pt>
                <c:pt idx="176">
                  <c:v>41835</c:v>
                </c:pt>
                <c:pt idx="177">
                  <c:v>41836</c:v>
                </c:pt>
                <c:pt idx="178">
                  <c:v>41837</c:v>
                </c:pt>
                <c:pt idx="179">
                  <c:v>41838</c:v>
                </c:pt>
                <c:pt idx="180">
                  <c:v>41841</c:v>
                </c:pt>
                <c:pt idx="181">
                  <c:v>41842</c:v>
                </c:pt>
                <c:pt idx="182">
                  <c:v>41843</c:v>
                </c:pt>
                <c:pt idx="183">
                  <c:v>41844</c:v>
                </c:pt>
                <c:pt idx="184">
                  <c:v>41845</c:v>
                </c:pt>
                <c:pt idx="185">
                  <c:v>41848</c:v>
                </c:pt>
                <c:pt idx="186">
                  <c:v>41849</c:v>
                </c:pt>
                <c:pt idx="187">
                  <c:v>41850</c:v>
                </c:pt>
                <c:pt idx="188">
                  <c:v>41851</c:v>
                </c:pt>
                <c:pt idx="189">
                  <c:v>41852</c:v>
                </c:pt>
                <c:pt idx="190">
                  <c:v>41855</c:v>
                </c:pt>
                <c:pt idx="191">
                  <c:v>41856</c:v>
                </c:pt>
                <c:pt idx="192">
                  <c:v>41857</c:v>
                </c:pt>
                <c:pt idx="193">
                  <c:v>41858</c:v>
                </c:pt>
                <c:pt idx="194">
                  <c:v>41859</c:v>
                </c:pt>
                <c:pt idx="195">
                  <c:v>41862</c:v>
                </c:pt>
                <c:pt idx="196">
                  <c:v>41863</c:v>
                </c:pt>
                <c:pt idx="197">
                  <c:v>41864</c:v>
                </c:pt>
                <c:pt idx="198">
                  <c:v>41865</c:v>
                </c:pt>
                <c:pt idx="199">
                  <c:v>41866</c:v>
                </c:pt>
                <c:pt idx="200">
                  <c:v>41869</c:v>
                </c:pt>
                <c:pt idx="201">
                  <c:v>41870</c:v>
                </c:pt>
                <c:pt idx="202">
                  <c:v>41871</c:v>
                </c:pt>
                <c:pt idx="203">
                  <c:v>41872</c:v>
                </c:pt>
                <c:pt idx="204">
                  <c:v>41873</c:v>
                </c:pt>
                <c:pt idx="205">
                  <c:v>41876</c:v>
                </c:pt>
                <c:pt idx="206">
                  <c:v>41877</c:v>
                </c:pt>
                <c:pt idx="207">
                  <c:v>41878</c:v>
                </c:pt>
                <c:pt idx="208">
                  <c:v>41879</c:v>
                </c:pt>
                <c:pt idx="209">
                  <c:v>41880</c:v>
                </c:pt>
                <c:pt idx="210">
                  <c:v>41883</c:v>
                </c:pt>
                <c:pt idx="211">
                  <c:v>41884</c:v>
                </c:pt>
                <c:pt idx="212">
                  <c:v>41885</c:v>
                </c:pt>
                <c:pt idx="213">
                  <c:v>41886</c:v>
                </c:pt>
                <c:pt idx="214">
                  <c:v>41887</c:v>
                </c:pt>
                <c:pt idx="215">
                  <c:v>41891</c:v>
                </c:pt>
                <c:pt idx="216">
                  <c:v>41892</c:v>
                </c:pt>
                <c:pt idx="217">
                  <c:v>41893</c:v>
                </c:pt>
                <c:pt idx="218">
                  <c:v>41894</c:v>
                </c:pt>
                <c:pt idx="219">
                  <c:v>41897</c:v>
                </c:pt>
                <c:pt idx="220">
                  <c:v>41898</c:v>
                </c:pt>
                <c:pt idx="221">
                  <c:v>41899</c:v>
                </c:pt>
                <c:pt idx="222">
                  <c:v>41900</c:v>
                </c:pt>
                <c:pt idx="223">
                  <c:v>41901</c:v>
                </c:pt>
                <c:pt idx="224">
                  <c:v>41904</c:v>
                </c:pt>
                <c:pt idx="225">
                  <c:v>41905</c:v>
                </c:pt>
                <c:pt idx="226">
                  <c:v>41906</c:v>
                </c:pt>
                <c:pt idx="227">
                  <c:v>41907</c:v>
                </c:pt>
                <c:pt idx="228">
                  <c:v>41908</c:v>
                </c:pt>
                <c:pt idx="229">
                  <c:v>41911</c:v>
                </c:pt>
                <c:pt idx="230">
                  <c:v>41912</c:v>
                </c:pt>
                <c:pt idx="231">
                  <c:v>41920</c:v>
                </c:pt>
                <c:pt idx="232">
                  <c:v>41921</c:v>
                </c:pt>
                <c:pt idx="233">
                  <c:v>41922</c:v>
                </c:pt>
                <c:pt idx="234">
                  <c:v>41925</c:v>
                </c:pt>
                <c:pt idx="235">
                  <c:v>41926</c:v>
                </c:pt>
                <c:pt idx="236">
                  <c:v>41927</c:v>
                </c:pt>
                <c:pt idx="237">
                  <c:v>41928</c:v>
                </c:pt>
                <c:pt idx="238">
                  <c:v>41929</c:v>
                </c:pt>
                <c:pt idx="239">
                  <c:v>41932</c:v>
                </c:pt>
                <c:pt idx="240">
                  <c:v>41933</c:v>
                </c:pt>
                <c:pt idx="241">
                  <c:v>41934</c:v>
                </c:pt>
                <c:pt idx="242">
                  <c:v>41935</c:v>
                </c:pt>
                <c:pt idx="243">
                  <c:v>41936</c:v>
                </c:pt>
                <c:pt idx="244">
                  <c:v>41939</c:v>
                </c:pt>
                <c:pt idx="245">
                  <c:v>41936</c:v>
                </c:pt>
              </c:numCache>
            </c:numRef>
          </c:cat>
          <c:val>
            <c:numRef>
              <c:f>市场及表现!$M$5:$M$813</c:f>
              <c:numCache>
                <c:formatCode>###,###,##0.000</c:formatCode>
                <c:ptCount val="809"/>
                <c:pt idx="0">
                  <c:v>0</c:v>
                </c:pt>
                <c:pt idx="1">
                  <c:v>2.5778185036562373E-3</c:v>
                </c:pt>
                <c:pt idx="2">
                  <c:v>1.7547678441761638E-2</c:v>
                </c:pt>
                <c:pt idx="3">
                  <c:v>3.2815515432673692E-3</c:v>
                </c:pt>
                <c:pt idx="4">
                  <c:v>8.033123213722515E-3</c:v>
                </c:pt>
                <c:pt idx="5">
                  <c:v>6.1286060506671181E-3</c:v>
                </c:pt>
                <c:pt idx="6">
                  <c:v>7.5297321925953398E-3</c:v>
                </c:pt>
                <c:pt idx="7">
                  <c:v>-5.2350975547283962E-3</c:v>
                </c:pt>
                <c:pt idx="8">
                  <c:v>-1.0736472475796233E-2</c:v>
                </c:pt>
                <c:pt idx="9">
                  <c:v>-2.4518228165044675E-2</c:v>
                </c:pt>
                <c:pt idx="10">
                  <c:v>-2.1160597374251577E-2</c:v>
                </c:pt>
                <c:pt idx="11">
                  <c:v>-1.0969782168207876E-2</c:v>
                </c:pt>
                <c:pt idx="12">
                  <c:v>-3.2899202604953492E-2</c:v>
                </c:pt>
                <c:pt idx="13">
                  <c:v>-2.597387776769966E-2</c:v>
                </c:pt>
                <c:pt idx="14">
                  <c:v>-6.4329230407692561E-3</c:v>
                </c:pt>
                <c:pt idx="15">
                  <c:v>2.6606180847133842E-2</c:v>
                </c:pt>
                <c:pt idx="16">
                  <c:v>1.953081082726027E-2</c:v>
                </c:pt>
                <c:pt idx="17">
                  <c:v>2.4893129790350743E-2</c:v>
                </c:pt>
                <c:pt idx="18">
                  <c:v>1.861194258214649E-2</c:v>
                </c:pt>
                <c:pt idx="19">
                  <c:v>1.3528580859982764E-2</c:v>
                </c:pt>
                <c:pt idx="20">
                  <c:v>9.5838718757843555E-3</c:v>
                </c:pt>
                <c:pt idx="21">
                  <c:v>9.0711822799598441E-3</c:v>
                </c:pt>
                <c:pt idx="22">
                  <c:v>2.0510542470394633E-2</c:v>
                </c:pt>
                <c:pt idx="23">
                  <c:v>3.1097815088543479E-2</c:v>
                </c:pt>
                <c:pt idx="24">
                  <c:v>3.0850134871599266E-2</c:v>
                </c:pt>
                <c:pt idx="25">
                  <c:v>2.2330949798685884E-2</c:v>
                </c:pt>
                <c:pt idx="26">
                  <c:v>3.2473158818810521E-2</c:v>
                </c:pt>
                <c:pt idx="27">
                  <c:v>4.6146712911578236E-2</c:v>
                </c:pt>
                <c:pt idx="28">
                  <c:v>4.3214280581955533E-2</c:v>
                </c:pt>
                <c:pt idx="29">
                  <c:v>3.6489720425671779E-2</c:v>
                </c:pt>
                <c:pt idx="30">
                  <c:v>3.5891653007623869E-2</c:v>
                </c:pt>
                <c:pt idx="31">
                  <c:v>3.6927176098943582E-2</c:v>
                </c:pt>
                <c:pt idx="32">
                  <c:v>1.9784408319011959E-2</c:v>
                </c:pt>
                <c:pt idx="33">
                  <c:v>1.8622931806788978E-2</c:v>
                </c:pt>
                <c:pt idx="34">
                  <c:v>1.7196023253199355E-2</c:v>
                </c:pt>
                <c:pt idx="35">
                  <c:v>8.322224354317953E-4</c:v>
                </c:pt>
                <c:pt idx="36">
                  <c:v>-4.0482612933302464E-3</c:v>
                </c:pt>
                <c:pt idx="37">
                  <c:v>-3.6889981800153349E-3</c:v>
                </c:pt>
                <c:pt idx="38">
                  <c:v>-1.4177790438867466E-2</c:v>
                </c:pt>
                <c:pt idx="39">
                  <c:v>-3.7117374217757515E-2</c:v>
                </c:pt>
                <c:pt idx="40">
                  <c:v>-3.4384438581646304E-2</c:v>
                </c:pt>
                <c:pt idx="41">
                  <c:v>-3.2843411156768143E-2</c:v>
                </c:pt>
                <c:pt idx="42">
                  <c:v>-2.5716476313571657E-2</c:v>
                </c:pt>
                <c:pt idx="43">
                  <c:v>-4.2528299366767164E-2</c:v>
                </c:pt>
                <c:pt idx="44">
                  <c:v>-2.640626149113634E-2</c:v>
                </c:pt>
                <c:pt idx="45">
                  <c:v>-2.8105364685873102E-2</c:v>
                </c:pt>
                <c:pt idx="46">
                  <c:v>-1.5185417806094392E-2</c:v>
                </c:pt>
                <c:pt idx="47">
                  <c:v>-1.8587005495457665E-2</c:v>
                </c:pt>
                <c:pt idx="48">
                  <c:v>-3.1773652404062047E-2</c:v>
                </c:pt>
                <c:pt idx="49">
                  <c:v>-5.3812119762260857E-2</c:v>
                </c:pt>
                <c:pt idx="50">
                  <c:v>-5.4080933103517581E-2</c:v>
                </c:pt>
                <c:pt idx="51">
                  <c:v>-5.2428322782268832E-2</c:v>
                </c:pt>
                <c:pt idx="52">
                  <c:v>-6.0750547136588562E-2</c:v>
                </c:pt>
                <c:pt idx="53">
                  <c:v>-6.8092194522801353E-2</c:v>
                </c:pt>
                <c:pt idx="54">
                  <c:v>-7.2814179819218783E-2</c:v>
                </c:pt>
                <c:pt idx="55">
                  <c:v>-6.4713007945209511E-2</c:v>
                </c:pt>
                <c:pt idx="56">
                  <c:v>-6.6363504954027208E-2</c:v>
                </c:pt>
                <c:pt idx="57">
                  <c:v>-6.5136515756434865E-2</c:v>
                </c:pt>
                <c:pt idx="58">
                  <c:v>-7.9234845647886742E-2</c:v>
                </c:pt>
                <c:pt idx="59">
                  <c:v>-8.4516013413616808E-2</c:v>
                </c:pt>
                <c:pt idx="60">
                  <c:v>-7.5463850945538424E-2</c:v>
                </c:pt>
                <c:pt idx="61">
                  <c:v>-5.1631603995682229E-2</c:v>
                </c:pt>
                <c:pt idx="62">
                  <c:v>-5.6664246219495396E-2</c:v>
                </c:pt>
                <c:pt idx="63">
                  <c:v>-5.0836153196554212E-2</c:v>
                </c:pt>
                <c:pt idx="64">
                  <c:v>-6.3414166124954319E-2</c:v>
                </c:pt>
                <c:pt idx="65">
                  <c:v>-6.175056657906286E-2</c:v>
                </c:pt>
                <c:pt idx="66">
                  <c:v>-5.840054371302239E-2</c:v>
                </c:pt>
                <c:pt idx="67">
                  <c:v>-6.9107007152294786E-2</c:v>
                </c:pt>
                <c:pt idx="68">
                  <c:v>-6.4866434427719222E-2</c:v>
                </c:pt>
                <c:pt idx="69">
                  <c:v>-4.1598441897010674E-2</c:v>
                </c:pt>
                <c:pt idx="70">
                  <c:v>-3.397868259484349E-2</c:v>
                </c:pt>
                <c:pt idx="71">
                  <c:v>-3.1576269022981829E-2</c:v>
                </c:pt>
                <c:pt idx="72">
                  <c:v>-3.6518038812250797E-2</c:v>
                </c:pt>
                <c:pt idx="73">
                  <c:v>-2.974656311999313E-2</c:v>
                </c:pt>
                <c:pt idx="74">
                  <c:v>-2.2953531640936498E-2</c:v>
                </c:pt>
                <c:pt idx="75">
                  <c:v>-3.5297389551952496E-2</c:v>
                </c:pt>
                <c:pt idx="76">
                  <c:v>-2.4217715137318963E-2</c:v>
                </c:pt>
                <c:pt idx="77">
                  <c:v>-3.3186613095605444E-2</c:v>
                </c:pt>
                <c:pt idx="78">
                  <c:v>-4.296786835247024E-2</c:v>
                </c:pt>
                <c:pt idx="79">
                  <c:v>-6.4010120230570955E-2</c:v>
                </c:pt>
                <c:pt idx="80">
                  <c:v>-8.7932816952485116E-2</c:v>
                </c:pt>
                <c:pt idx="81">
                  <c:v>-8.5609863928039154E-2</c:v>
                </c:pt>
                <c:pt idx="82">
                  <c:v>-8.9539357062732416E-2</c:v>
                </c:pt>
                <c:pt idx="83">
                  <c:v>-7.9030699667026583E-2</c:v>
                </c:pt>
                <c:pt idx="84">
                  <c:v>-7.4212769986229721E-2</c:v>
                </c:pt>
                <c:pt idx="85">
                  <c:v>-7.6789743164913604E-2</c:v>
                </c:pt>
                <c:pt idx="86">
                  <c:v>-8.5368523648388761E-2</c:v>
                </c:pt>
                <c:pt idx="87">
                  <c:v>-8.1286449356158252E-2</c:v>
                </c:pt>
                <c:pt idx="88">
                  <c:v>-8.3516416633628521E-2</c:v>
                </c:pt>
                <c:pt idx="89">
                  <c:v>-0.11334413095098228</c:v>
                </c:pt>
                <c:pt idx="90">
                  <c:v>-0.10874809907546812</c:v>
                </c:pt>
                <c:pt idx="91">
                  <c:v>-0.10643486728820595</c:v>
                </c:pt>
                <c:pt idx="92">
                  <c:v>-9.5361532810866123E-2</c:v>
                </c:pt>
                <c:pt idx="93">
                  <c:v>-0.10275685833283332</c:v>
                </c:pt>
                <c:pt idx="94">
                  <c:v>-9.4218230785552137E-2</c:v>
                </c:pt>
                <c:pt idx="95">
                  <c:v>-9.6291390280622724E-2</c:v>
                </c:pt>
                <c:pt idx="96">
                  <c:v>-0.10358781278080653</c:v>
                </c:pt>
                <c:pt idx="97">
                  <c:v>-0.11791733905223856</c:v>
                </c:pt>
                <c:pt idx="98">
                  <c:v>-8.7557070002206472E-2</c:v>
                </c:pt>
                <c:pt idx="99">
                  <c:v>-8.0052274896299846E-2</c:v>
                </c:pt>
                <c:pt idx="100">
                  <c:v>-8.0945783392238457E-2</c:v>
                </c:pt>
                <c:pt idx="101">
                  <c:v>-8.2379877208094587E-2</c:v>
                </c:pt>
                <c:pt idx="102">
                  <c:v>-8.8863519747214181E-2</c:v>
                </c:pt>
                <c:pt idx="103">
                  <c:v>-9.0445122770772435E-2</c:v>
                </c:pt>
                <c:pt idx="104">
                  <c:v>-9.2837392442963962E-2</c:v>
                </c:pt>
                <c:pt idx="105">
                  <c:v>-8.5732436049052674E-2</c:v>
                </c:pt>
                <c:pt idx="106">
                  <c:v>-7.828850434116652E-2</c:v>
                </c:pt>
                <c:pt idx="107">
                  <c:v>-8.4932335962575878E-2</c:v>
                </c:pt>
                <c:pt idx="108">
                  <c:v>-7.6282970843896347E-2</c:v>
                </c:pt>
                <c:pt idx="109">
                  <c:v>-5.4370456906601028E-2</c:v>
                </c:pt>
                <c:pt idx="110">
                  <c:v>-5.3819305024527253E-2</c:v>
                </c:pt>
                <c:pt idx="111">
                  <c:v>-3.8966522595113906E-2</c:v>
                </c:pt>
                <c:pt idx="112">
                  <c:v>-4.0274662990066545E-2</c:v>
                </c:pt>
                <c:pt idx="113">
                  <c:v>-4.1142389074343977E-2</c:v>
                </c:pt>
                <c:pt idx="114">
                  <c:v>-5.7689625411144974E-2</c:v>
                </c:pt>
                <c:pt idx="115">
                  <c:v>-5.6395010215752439E-2</c:v>
                </c:pt>
                <c:pt idx="116">
                  <c:v>-5.9659232597083611E-2</c:v>
                </c:pt>
                <c:pt idx="117">
                  <c:v>-5.979617524262959E-2</c:v>
                </c:pt>
                <c:pt idx="118">
                  <c:v>-7.5532322268311303E-2</c:v>
                </c:pt>
                <c:pt idx="119">
                  <c:v>-7.1497163512054818E-2</c:v>
                </c:pt>
                <c:pt idx="120">
                  <c:v>-7.2396166620314673E-2</c:v>
                </c:pt>
                <c:pt idx="121">
                  <c:v>-7.4168813087659324E-2</c:v>
                </c:pt>
                <c:pt idx="122">
                  <c:v>-8.3741273076315181E-2</c:v>
                </c:pt>
                <c:pt idx="123">
                  <c:v>-9.7628694387126735E-2</c:v>
                </c:pt>
                <c:pt idx="124">
                  <c:v>-8.769570329769738E-2</c:v>
                </c:pt>
                <c:pt idx="125">
                  <c:v>-8.7615820087795449E-2</c:v>
                </c:pt>
                <c:pt idx="126">
                  <c:v>-8.8541028270203159E-2</c:v>
                </c:pt>
                <c:pt idx="127">
                  <c:v>-8.8178383856998166E-2</c:v>
                </c:pt>
                <c:pt idx="128">
                  <c:v>-9.6636705531891298E-2</c:v>
                </c:pt>
                <c:pt idx="129">
                  <c:v>-9.7405951256871459E-2</c:v>
                </c:pt>
                <c:pt idx="130">
                  <c:v>-9.8075871297582329E-2</c:v>
                </c:pt>
                <c:pt idx="131">
                  <c:v>-7.8572956194414623E-2</c:v>
                </c:pt>
                <c:pt idx="132">
                  <c:v>-8.0771646447902357E-2</c:v>
                </c:pt>
                <c:pt idx="133">
                  <c:v>-8.1819849413809487E-2</c:v>
                </c:pt>
                <c:pt idx="134">
                  <c:v>-9.3776125824931666E-2</c:v>
                </c:pt>
                <c:pt idx="135">
                  <c:v>-9.2986592300611015E-2</c:v>
                </c:pt>
                <c:pt idx="136">
                  <c:v>-0.10600840083957686</c:v>
                </c:pt>
                <c:pt idx="137">
                  <c:v>-0.10574296879820988</c:v>
                </c:pt>
                <c:pt idx="138">
                  <c:v>-9.7233082299993945E-2</c:v>
                </c:pt>
                <c:pt idx="139">
                  <c:v>-9.9362033243249992E-2</c:v>
                </c:pt>
                <c:pt idx="140">
                  <c:v>-9.1945997259456402E-2</c:v>
                </c:pt>
                <c:pt idx="141">
                  <c:v>-8.8749823538411987E-2</c:v>
                </c:pt>
                <c:pt idx="142">
                  <c:v>-9.2425296518867217E-2</c:v>
                </c:pt>
                <c:pt idx="143">
                  <c:v>-8.3096290122293248E-2</c:v>
                </c:pt>
                <c:pt idx="144">
                  <c:v>-8.9093025477249288E-2</c:v>
                </c:pt>
                <c:pt idx="145">
                  <c:v>-8.8543564245120665E-2</c:v>
                </c:pt>
                <c:pt idx="146">
                  <c:v>-9.1310312880132138E-2</c:v>
                </c:pt>
                <c:pt idx="147">
                  <c:v>-0.10045841973259007</c:v>
                </c:pt>
                <c:pt idx="148">
                  <c:v>-9.1021211739535257E-2</c:v>
                </c:pt>
                <c:pt idx="149">
                  <c:v>-9.7735627996148766E-2</c:v>
                </c:pt>
                <c:pt idx="150">
                  <c:v>-9.7919486177668769E-2</c:v>
                </c:pt>
                <c:pt idx="151">
                  <c:v>-8.6513093661161666E-2</c:v>
                </c:pt>
                <c:pt idx="152">
                  <c:v>-8.6725270229260576E-2</c:v>
                </c:pt>
                <c:pt idx="153">
                  <c:v>-8.9834375478137107E-2</c:v>
                </c:pt>
                <c:pt idx="154">
                  <c:v>-8.0184145592010703E-2</c:v>
                </c:pt>
                <c:pt idx="155">
                  <c:v>-7.3585116194144207E-2</c:v>
                </c:pt>
                <c:pt idx="156">
                  <c:v>-8.2960192801719845E-2</c:v>
                </c:pt>
                <c:pt idx="157">
                  <c:v>-8.6948013359515963E-2</c:v>
                </c:pt>
                <c:pt idx="158">
                  <c:v>-0.1010361993512976</c:v>
                </c:pt>
                <c:pt idx="159">
                  <c:v>-9.6884808411321743E-2</c:v>
                </c:pt>
                <c:pt idx="160">
                  <c:v>-9.7991761462817961E-2</c:v>
                </c:pt>
                <c:pt idx="161">
                  <c:v>-9.3464623572563243E-2</c:v>
                </c:pt>
                <c:pt idx="162">
                  <c:v>-9.8304109040158849E-2</c:v>
                </c:pt>
                <c:pt idx="163">
                  <c:v>-9.1666194693557079E-2</c:v>
                </c:pt>
                <c:pt idx="164">
                  <c:v>-9.1166607634806218E-2</c:v>
                </c:pt>
                <c:pt idx="165">
                  <c:v>-8.4885843089088087E-2</c:v>
                </c:pt>
                <c:pt idx="166">
                  <c:v>-8.5122111418903357E-2</c:v>
                </c:pt>
                <c:pt idx="167">
                  <c:v>-8.2455956455619983E-2</c:v>
                </c:pt>
                <c:pt idx="168">
                  <c:v>-7.8514628771311767E-2</c:v>
                </c:pt>
                <c:pt idx="169">
                  <c:v>-7.9147354513232293E-2</c:v>
                </c:pt>
                <c:pt idx="170">
                  <c:v>-8.0164280455156778E-2</c:v>
                </c:pt>
                <c:pt idx="171">
                  <c:v>-7.8395860612674673E-2</c:v>
                </c:pt>
                <c:pt idx="172">
                  <c:v>-9.1820889163525599E-2</c:v>
                </c:pt>
                <c:pt idx="173">
                  <c:v>-9.4298959320426312E-2</c:v>
                </c:pt>
                <c:pt idx="174">
                  <c:v>-9.2117175566388876E-2</c:v>
                </c:pt>
                <c:pt idx="175">
                  <c:v>-8.2079364180368874E-2</c:v>
                </c:pt>
                <c:pt idx="176">
                  <c:v>-8.0719236299606867E-2</c:v>
                </c:pt>
                <c:pt idx="177">
                  <c:v>-8.2455533793133862E-2</c:v>
                </c:pt>
                <c:pt idx="178">
                  <c:v>-8.8288276103423824E-2</c:v>
                </c:pt>
                <c:pt idx="179">
                  <c:v>-8.5297516350698488E-2</c:v>
                </c:pt>
                <c:pt idx="180">
                  <c:v>-8.4388369342768277E-2</c:v>
                </c:pt>
                <c:pt idx="181">
                  <c:v>-7.3228811718233033E-2</c:v>
                </c:pt>
                <c:pt idx="182">
                  <c:v>-7.1058439851324318E-2</c:v>
                </c:pt>
                <c:pt idx="183">
                  <c:v>-5.4497678314963105E-2</c:v>
                </c:pt>
                <c:pt idx="184">
                  <c:v>-4.4590892299681273E-2</c:v>
                </c:pt>
                <c:pt idx="185">
                  <c:v>-1.7775916184338381E-2</c:v>
                </c:pt>
                <c:pt idx="186">
                  <c:v>-1.4617782087056663E-2</c:v>
                </c:pt>
                <c:pt idx="187">
                  <c:v>-1.8573057633411438E-2</c:v>
                </c:pt>
                <c:pt idx="188">
                  <c:v>-6.6370690216293049E-3</c:v>
                </c:pt>
                <c:pt idx="189">
                  <c:v>-1.5449159197516105E-2</c:v>
                </c:pt>
                <c:pt idx="190">
                  <c:v>4.0854555921203684E-3</c:v>
                </c:pt>
                <c:pt idx="191">
                  <c:v>1.4366297907735248E-3</c:v>
                </c:pt>
                <c:pt idx="192">
                  <c:v>-1.1551365749292719E-3</c:v>
                </c:pt>
                <c:pt idx="193">
                  <c:v>-1.6271237733278099E-2</c:v>
                </c:pt>
                <c:pt idx="194">
                  <c:v>-1.4717107771326177E-2</c:v>
                </c:pt>
                <c:pt idx="195">
                  <c:v>-2.5571080418296255E-4</c:v>
                </c:pt>
                <c:pt idx="196">
                  <c:v>-3.7625414526233358E-3</c:v>
                </c:pt>
                <c:pt idx="197">
                  <c:v>-2.9810385155418784E-3</c:v>
                </c:pt>
                <c:pt idx="198">
                  <c:v>-1.2683678549963329E-2</c:v>
                </c:pt>
                <c:pt idx="199">
                  <c:v>-2.2481417643791524E-3</c:v>
                </c:pt>
                <c:pt idx="200">
                  <c:v>3.638278681664886E-3</c:v>
                </c:pt>
                <c:pt idx="201">
                  <c:v>3.7253471538329919E-3</c:v>
                </c:pt>
                <c:pt idx="202">
                  <c:v>7.8615222443012556E-5</c:v>
                </c:pt>
                <c:pt idx="203">
                  <c:v>-4.9493777140214856E-3</c:v>
                </c:pt>
                <c:pt idx="204">
                  <c:v>-2.4937086688925358E-4</c:v>
                </c:pt>
                <c:pt idx="205">
                  <c:v>-9.7596994700659412E-3</c:v>
                </c:pt>
                <c:pt idx="206">
                  <c:v>-1.7693496999519054E-2</c:v>
                </c:pt>
                <c:pt idx="207">
                  <c:v>-1.6212910310175244E-2</c:v>
                </c:pt>
                <c:pt idx="208">
                  <c:v>-2.3109494098363825E-2</c:v>
                </c:pt>
                <c:pt idx="209">
                  <c:v>-1.1693803007159165E-2</c:v>
                </c:pt>
                <c:pt idx="210">
                  <c:v>-4.4958608662721833E-3</c:v>
                </c:pt>
                <c:pt idx="211">
                  <c:v>8.6671169431020711E-3</c:v>
                </c:pt>
                <c:pt idx="212">
                  <c:v>1.8125458060469501E-2</c:v>
                </c:pt>
                <c:pt idx="213">
                  <c:v>2.5473868046462345E-2</c:v>
                </c:pt>
                <c:pt idx="214">
                  <c:v>3.5209898417297936E-2</c:v>
                </c:pt>
                <c:pt idx="215">
                  <c:v>3.3504455285267687E-2</c:v>
                </c:pt>
                <c:pt idx="216">
                  <c:v>2.8098179423606595E-2</c:v>
                </c:pt>
                <c:pt idx="217">
                  <c:v>2.4303092959541805E-2</c:v>
                </c:pt>
                <c:pt idx="218">
                  <c:v>3.0602454654655054E-2</c:v>
                </c:pt>
                <c:pt idx="219">
                  <c:v>3.0108362208225437E-2</c:v>
                </c:pt>
                <c:pt idx="220">
                  <c:v>9.6413539739148568E-3</c:v>
                </c:pt>
                <c:pt idx="221">
                  <c:v>1.4950417463737598E-2</c:v>
                </c:pt>
                <c:pt idx="222">
                  <c:v>1.80519147878615E-2</c:v>
                </c:pt>
                <c:pt idx="223">
                  <c:v>2.50457109478881E-2</c:v>
                </c:pt>
                <c:pt idx="224">
                  <c:v>5.4802417967549921E-3</c:v>
                </c:pt>
                <c:pt idx="225">
                  <c:v>1.4162574589362098E-2</c:v>
                </c:pt>
                <c:pt idx="226">
                  <c:v>3.2084309331457783E-2</c:v>
                </c:pt>
                <c:pt idx="227">
                  <c:v>3.0013685811304924E-2</c:v>
                </c:pt>
                <c:pt idx="228">
                  <c:v>3.0113434158060448E-2</c:v>
                </c:pt>
                <c:pt idx="229">
                  <c:v>3.4592811187368788E-2</c:v>
                </c:pt>
                <c:pt idx="230">
                  <c:v>3.5940681856029277E-2</c:v>
                </c:pt>
                <c:pt idx="231">
                  <c:v>4.7519520666927439E-2</c:v>
                </c:pt>
                <c:pt idx="232">
                  <c:v>4.9029271067822844E-2</c:v>
                </c:pt>
                <c:pt idx="233">
                  <c:v>4.2619171801311362E-2</c:v>
                </c:pt>
                <c:pt idx="234">
                  <c:v>3.7613579976618183E-2</c:v>
                </c:pt>
                <c:pt idx="235">
                  <c:v>3.406997769187381E-2</c:v>
                </c:pt>
                <c:pt idx="236">
                  <c:v>4.1387110653884118E-2</c:v>
                </c:pt>
                <c:pt idx="237">
                  <c:v>3.3154068084163768E-2</c:v>
                </c:pt>
                <c:pt idx="238">
                  <c:v>3.2028517883272434E-2</c:v>
                </c:pt>
                <c:pt idx="239">
                  <c:v>3.7514254292348781E-2</c:v>
                </c:pt>
                <c:pt idx="240">
                  <c:v>2.8503090085437055E-2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41575</c:v>
                </c:pt>
                <c:pt idx="1">
                  <c:v>41576</c:v>
                </c:pt>
                <c:pt idx="2">
                  <c:v>41577</c:v>
                </c:pt>
                <c:pt idx="3">
                  <c:v>41578</c:v>
                </c:pt>
                <c:pt idx="4">
                  <c:v>41579</c:v>
                </c:pt>
                <c:pt idx="5">
                  <c:v>41582</c:v>
                </c:pt>
                <c:pt idx="6">
                  <c:v>41583</c:v>
                </c:pt>
                <c:pt idx="7">
                  <c:v>41584</c:v>
                </c:pt>
                <c:pt idx="8">
                  <c:v>41585</c:v>
                </c:pt>
                <c:pt idx="9">
                  <c:v>41586</c:v>
                </c:pt>
                <c:pt idx="10">
                  <c:v>41589</c:v>
                </c:pt>
                <c:pt idx="11">
                  <c:v>41590</c:v>
                </c:pt>
                <c:pt idx="12">
                  <c:v>41591</c:v>
                </c:pt>
                <c:pt idx="13">
                  <c:v>41592</c:v>
                </c:pt>
                <c:pt idx="14">
                  <c:v>41593</c:v>
                </c:pt>
                <c:pt idx="15">
                  <c:v>41596</c:v>
                </c:pt>
                <c:pt idx="16">
                  <c:v>41597</c:v>
                </c:pt>
                <c:pt idx="17">
                  <c:v>41598</c:v>
                </c:pt>
                <c:pt idx="18">
                  <c:v>41599</c:v>
                </c:pt>
                <c:pt idx="19">
                  <c:v>41600</c:v>
                </c:pt>
                <c:pt idx="20">
                  <c:v>41603</c:v>
                </c:pt>
                <c:pt idx="21">
                  <c:v>41604</c:v>
                </c:pt>
                <c:pt idx="22">
                  <c:v>41605</c:v>
                </c:pt>
                <c:pt idx="23">
                  <c:v>41606</c:v>
                </c:pt>
                <c:pt idx="24">
                  <c:v>41607</c:v>
                </c:pt>
                <c:pt idx="25">
                  <c:v>41610</c:v>
                </c:pt>
                <c:pt idx="26">
                  <c:v>41611</c:v>
                </c:pt>
                <c:pt idx="27">
                  <c:v>41612</c:v>
                </c:pt>
                <c:pt idx="28">
                  <c:v>41613</c:v>
                </c:pt>
                <c:pt idx="29">
                  <c:v>41614</c:v>
                </c:pt>
                <c:pt idx="30">
                  <c:v>41617</c:v>
                </c:pt>
                <c:pt idx="31">
                  <c:v>41618</c:v>
                </c:pt>
                <c:pt idx="32">
                  <c:v>41619</c:v>
                </c:pt>
                <c:pt idx="33">
                  <c:v>41620</c:v>
                </c:pt>
                <c:pt idx="34">
                  <c:v>41621</c:v>
                </c:pt>
                <c:pt idx="35">
                  <c:v>41624</c:v>
                </c:pt>
                <c:pt idx="36">
                  <c:v>41625</c:v>
                </c:pt>
                <c:pt idx="37">
                  <c:v>41626</c:v>
                </c:pt>
                <c:pt idx="38">
                  <c:v>41627</c:v>
                </c:pt>
                <c:pt idx="39">
                  <c:v>41628</c:v>
                </c:pt>
                <c:pt idx="40">
                  <c:v>41631</c:v>
                </c:pt>
                <c:pt idx="41">
                  <c:v>41632</c:v>
                </c:pt>
                <c:pt idx="42">
                  <c:v>41633</c:v>
                </c:pt>
                <c:pt idx="43">
                  <c:v>41634</c:v>
                </c:pt>
                <c:pt idx="44">
                  <c:v>41635</c:v>
                </c:pt>
                <c:pt idx="45">
                  <c:v>41638</c:v>
                </c:pt>
                <c:pt idx="46">
                  <c:v>41639</c:v>
                </c:pt>
                <c:pt idx="47">
                  <c:v>41641</c:v>
                </c:pt>
                <c:pt idx="48">
                  <c:v>41642</c:v>
                </c:pt>
                <c:pt idx="49">
                  <c:v>41645</c:v>
                </c:pt>
                <c:pt idx="50">
                  <c:v>41646</c:v>
                </c:pt>
                <c:pt idx="51">
                  <c:v>41647</c:v>
                </c:pt>
                <c:pt idx="52">
                  <c:v>41648</c:v>
                </c:pt>
                <c:pt idx="53">
                  <c:v>41649</c:v>
                </c:pt>
                <c:pt idx="54">
                  <c:v>41652</c:v>
                </c:pt>
                <c:pt idx="55">
                  <c:v>41653</c:v>
                </c:pt>
                <c:pt idx="56">
                  <c:v>41654</c:v>
                </c:pt>
                <c:pt idx="57">
                  <c:v>41655</c:v>
                </c:pt>
                <c:pt idx="58">
                  <c:v>41656</c:v>
                </c:pt>
                <c:pt idx="59">
                  <c:v>41659</c:v>
                </c:pt>
                <c:pt idx="60">
                  <c:v>41660</c:v>
                </c:pt>
                <c:pt idx="61">
                  <c:v>41661</c:v>
                </c:pt>
                <c:pt idx="62">
                  <c:v>41662</c:v>
                </c:pt>
                <c:pt idx="63">
                  <c:v>41663</c:v>
                </c:pt>
                <c:pt idx="64">
                  <c:v>41666</c:v>
                </c:pt>
                <c:pt idx="65">
                  <c:v>41667</c:v>
                </c:pt>
                <c:pt idx="66">
                  <c:v>41668</c:v>
                </c:pt>
                <c:pt idx="67">
                  <c:v>41669</c:v>
                </c:pt>
                <c:pt idx="68">
                  <c:v>41677</c:v>
                </c:pt>
                <c:pt idx="69">
                  <c:v>41680</c:v>
                </c:pt>
                <c:pt idx="70">
                  <c:v>41681</c:v>
                </c:pt>
                <c:pt idx="71">
                  <c:v>41682</c:v>
                </c:pt>
                <c:pt idx="72">
                  <c:v>41683</c:v>
                </c:pt>
                <c:pt idx="73">
                  <c:v>41684</c:v>
                </c:pt>
                <c:pt idx="74">
                  <c:v>41687</c:v>
                </c:pt>
                <c:pt idx="75">
                  <c:v>41688</c:v>
                </c:pt>
                <c:pt idx="76">
                  <c:v>41689</c:v>
                </c:pt>
                <c:pt idx="77">
                  <c:v>41690</c:v>
                </c:pt>
                <c:pt idx="78">
                  <c:v>41691</c:v>
                </c:pt>
                <c:pt idx="79">
                  <c:v>41694</c:v>
                </c:pt>
                <c:pt idx="80">
                  <c:v>41695</c:v>
                </c:pt>
                <c:pt idx="81">
                  <c:v>41696</c:v>
                </c:pt>
                <c:pt idx="82">
                  <c:v>41697</c:v>
                </c:pt>
                <c:pt idx="83">
                  <c:v>41698</c:v>
                </c:pt>
                <c:pt idx="84">
                  <c:v>41701</c:v>
                </c:pt>
                <c:pt idx="85">
                  <c:v>41702</c:v>
                </c:pt>
                <c:pt idx="86">
                  <c:v>41703</c:v>
                </c:pt>
                <c:pt idx="87">
                  <c:v>41704</c:v>
                </c:pt>
                <c:pt idx="88">
                  <c:v>41705</c:v>
                </c:pt>
                <c:pt idx="89">
                  <c:v>41708</c:v>
                </c:pt>
                <c:pt idx="90">
                  <c:v>41709</c:v>
                </c:pt>
                <c:pt idx="91">
                  <c:v>41710</c:v>
                </c:pt>
                <c:pt idx="92">
                  <c:v>41711</c:v>
                </c:pt>
                <c:pt idx="93">
                  <c:v>41712</c:v>
                </c:pt>
                <c:pt idx="94">
                  <c:v>41715</c:v>
                </c:pt>
                <c:pt idx="95">
                  <c:v>41716</c:v>
                </c:pt>
                <c:pt idx="96">
                  <c:v>41717</c:v>
                </c:pt>
                <c:pt idx="97">
                  <c:v>41718</c:v>
                </c:pt>
                <c:pt idx="98">
                  <c:v>41719</c:v>
                </c:pt>
                <c:pt idx="99">
                  <c:v>41722</c:v>
                </c:pt>
                <c:pt idx="100">
                  <c:v>41723</c:v>
                </c:pt>
                <c:pt idx="101">
                  <c:v>41724</c:v>
                </c:pt>
                <c:pt idx="102">
                  <c:v>41725</c:v>
                </c:pt>
                <c:pt idx="103">
                  <c:v>41726</c:v>
                </c:pt>
                <c:pt idx="104">
                  <c:v>41729</c:v>
                </c:pt>
                <c:pt idx="105">
                  <c:v>41730</c:v>
                </c:pt>
                <c:pt idx="106">
                  <c:v>41731</c:v>
                </c:pt>
                <c:pt idx="107">
                  <c:v>41732</c:v>
                </c:pt>
                <c:pt idx="108">
                  <c:v>41733</c:v>
                </c:pt>
                <c:pt idx="109">
                  <c:v>41737</c:v>
                </c:pt>
                <c:pt idx="110">
                  <c:v>41738</c:v>
                </c:pt>
                <c:pt idx="111">
                  <c:v>41739</c:v>
                </c:pt>
                <c:pt idx="112">
                  <c:v>41740</c:v>
                </c:pt>
                <c:pt idx="113">
                  <c:v>41743</c:v>
                </c:pt>
                <c:pt idx="114">
                  <c:v>41744</c:v>
                </c:pt>
                <c:pt idx="115">
                  <c:v>41745</c:v>
                </c:pt>
                <c:pt idx="116">
                  <c:v>41746</c:v>
                </c:pt>
                <c:pt idx="117">
                  <c:v>41747</c:v>
                </c:pt>
                <c:pt idx="118">
                  <c:v>41750</c:v>
                </c:pt>
                <c:pt idx="119">
                  <c:v>41751</c:v>
                </c:pt>
                <c:pt idx="120">
                  <c:v>41752</c:v>
                </c:pt>
                <c:pt idx="121">
                  <c:v>41753</c:v>
                </c:pt>
                <c:pt idx="122">
                  <c:v>41754</c:v>
                </c:pt>
                <c:pt idx="123">
                  <c:v>41757</c:v>
                </c:pt>
                <c:pt idx="124">
                  <c:v>41758</c:v>
                </c:pt>
                <c:pt idx="125">
                  <c:v>41759</c:v>
                </c:pt>
                <c:pt idx="126">
                  <c:v>41764</c:v>
                </c:pt>
                <c:pt idx="127">
                  <c:v>41765</c:v>
                </c:pt>
                <c:pt idx="128">
                  <c:v>41766</c:v>
                </c:pt>
                <c:pt idx="129">
                  <c:v>41767</c:v>
                </c:pt>
                <c:pt idx="130">
                  <c:v>41768</c:v>
                </c:pt>
                <c:pt idx="131">
                  <c:v>41771</c:v>
                </c:pt>
                <c:pt idx="132">
                  <c:v>41772</c:v>
                </c:pt>
                <c:pt idx="133">
                  <c:v>41773</c:v>
                </c:pt>
                <c:pt idx="134">
                  <c:v>41774</c:v>
                </c:pt>
                <c:pt idx="135">
                  <c:v>41775</c:v>
                </c:pt>
                <c:pt idx="136">
                  <c:v>41778</c:v>
                </c:pt>
                <c:pt idx="137">
                  <c:v>41779</c:v>
                </c:pt>
                <c:pt idx="138">
                  <c:v>41780</c:v>
                </c:pt>
                <c:pt idx="139">
                  <c:v>41781</c:v>
                </c:pt>
                <c:pt idx="140">
                  <c:v>41782</c:v>
                </c:pt>
                <c:pt idx="141">
                  <c:v>41785</c:v>
                </c:pt>
                <c:pt idx="142">
                  <c:v>41786</c:v>
                </c:pt>
                <c:pt idx="143">
                  <c:v>41787</c:v>
                </c:pt>
                <c:pt idx="144">
                  <c:v>41788</c:v>
                </c:pt>
                <c:pt idx="145">
                  <c:v>41789</c:v>
                </c:pt>
                <c:pt idx="146">
                  <c:v>41793</c:v>
                </c:pt>
                <c:pt idx="147">
                  <c:v>41794</c:v>
                </c:pt>
                <c:pt idx="148">
                  <c:v>41795</c:v>
                </c:pt>
                <c:pt idx="149">
                  <c:v>41796</c:v>
                </c:pt>
                <c:pt idx="150">
                  <c:v>41799</c:v>
                </c:pt>
                <c:pt idx="151">
                  <c:v>41800</c:v>
                </c:pt>
                <c:pt idx="152">
                  <c:v>41801</c:v>
                </c:pt>
                <c:pt idx="153">
                  <c:v>41802</c:v>
                </c:pt>
                <c:pt idx="154">
                  <c:v>41803</c:v>
                </c:pt>
                <c:pt idx="155">
                  <c:v>41806</c:v>
                </c:pt>
                <c:pt idx="156">
                  <c:v>41807</c:v>
                </c:pt>
                <c:pt idx="157">
                  <c:v>41808</c:v>
                </c:pt>
                <c:pt idx="158">
                  <c:v>41809</c:v>
                </c:pt>
                <c:pt idx="159">
                  <c:v>41810</c:v>
                </c:pt>
                <c:pt idx="160">
                  <c:v>41813</c:v>
                </c:pt>
                <c:pt idx="161">
                  <c:v>41814</c:v>
                </c:pt>
                <c:pt idx="162">
                  <c:v>41815</c:v>
                </c:pt>
                <c:pt idx="163">
                  <c:v>41816</c:v>
                </c:pt>
                <c:pt idx="164">
                  <c:v>41817</c:v>
                </c:pt>
                <c:pt idx="165">
                  <c:v>41820</c:v>
                </c:pt>
                <c:pt idx="166">
                  <c:v>41821</c:v>
                </c:pt>
                <c:pt idx="167">
                  <c:v>41822</c:v>
                </c:pt>
                <c:pt idx="168">
                  <c:v>41823</c:v>
                </c:pt>
                <c:pt idx="169">
                  <c:v>41824</c:v>
                </c:pt>
                <c:pt idx="170">
                  <c:v>41827</c:v>
                </c:pt>
                <c:pt idx="171">
                  <c:v>41828</c:v>
                </c:pt>
                <c:pt idx="172">
                  <c:v>41829</c:v>
                </c:pt>
                <c:pt idx="173">
                  <c:v>41830</c:v>
                </c:pt>
                <c:pt idx="174">
                  <c:v>41831</c:v>
                </c:pt>
                <c:pt idx="175">
                  <c:v>41834</c:v>
                </c:pt>
                <c:pt idx="176">
                  <c:v>41835</c:v>
                </c:pt>
                <c:pt idx="177">
                  <c:v>41836</c:v>
                </c:pt>
                <c:pt idx="178">
                  <c:v>41837</c:v>
                </c:pt>
                <c:pt idx="179">
                  <c:v>41838</c:v>
                </c:pt>
                <c:pt idx="180">
                  <c:v>41841</c:v>
                </c:pt>
                <c:pt idx="181">
                  <c:v>41842</c:v>
                </c:pt>
                <c:pt idx="182">
                  <c:v>41843</c:v>
                </c:pt>
                <c:pt idx="183">
                  <c:v>41844</c:v>
                </c:pt>
                <c:pt idx="184">
                  <c:v>41845</c:v>
                </c:pt>
                <c:pt idx="185">
                  <c:v>41848</c:v>
                </c:pt>
                <c:pt idx="186">
                  <c:v>41849</c:v>
                </c:pt>
                <c:pt idx="187">
                  <c:v>41850</c:v>
                </c:pt>
                <c:pt idx="188">
                  <c:v>41851</c:v>
                </c:pt>
                <c:pt idx="189">
                  <c:v>41852</c:v>
                </c:pt>
                <c:pt idx="190">
                  <c:v>41855</c:v>
                </c:pt>
                <c:pt idx="191">
                  <c:v>41856</c:v>
                </c:pt>
                <c:pt idx="192">
                  <c:v>41857</c:v>
                </c:pt>
                <c:pt idx="193">
                  <c:v>41858</c:v>
                </c:pt>
                <c:pt idx="194">
                  <c:v>41859</c:v>
                </c:pt>
                <c:pt idx="195">
                  <c:v>41862</c:v>
                </c:pt>
                <c:pt idx="196">
                  <c:v>41863</c:v>
                </c:pt>
                <c:pt idx="197">
                  <c:v>41864</c:v>
                </c:pt>
                <c:pt idx="198">
                  <c:v>41865</c:v>
                </c:pt>
                <c:pt idx="199">
                  <c:v>41866</c:v>
                </c:pt>
                <c:pt idx="200">
                  <c:v>41869</c:v>
                </c:pt>
                <c:pt idx="201">
                  <c:v>41870</c:v>
                </c:pt>
                <c:pt idx="202">
                  <c:v>41871</c:v>
                </c:pt>
                <c:pt idx="203">
                  <c:v>41872</c:v>
                </c:pt>
                <c:pt idx="204">
                  <c:v>41873</c:v>
                </c:pt>
                <c:pt idx="205">
                  <c:v>41876</c:v>
                </c:pt>
                <c:pt idx="206">
                  <c:v>41877</c:v>
                </c:pt>
                <c:pt idx="207">
                  <c:v>41878</c:v>
                </c:pt>
                <c:pt idx="208">
                  <c:v>41879</c:v>
                </c:pt>
                <c:pt idx="209">
                  <c:v>41880</c:v>
                </c:pt>
                <c:pt idx="210">
                  <c:v>41883</c:v>
                </c:pt>
                <c:pt idx="211">
                  <c:v>41884</c:v>
                </c:pt>
                <c:pt idx="212">
                  <c:v>41885</c:v>
                </c:pt>
                <c:pt idx="213">
                  <c:v>41886</c:v>
                </c:pt>
                <c:pt idx="214">
                  <c:v>41887</c:v>
                </c:pt>
                <c:pt idx="215">
                  <c:v>41891</c:v>
                </c:pt>
                <c:pt idx="216">
                  <c:v>41892</c:v>
                </c:pt>
                <c:pt idx="217">
                  <c:v>41893</c:v>
                </c:pt>
                <c:pt idx="218">
                  <c:v>41894</c:v>
                </c:pt>
                <c:pt idx="219">
                  <c:v>41897</c:v>
                </c:pt>
                <c:pt idx="220">
                  <c:v>41898</c:v>
                </c:pt>
                <c:pt idx="221">
                  <c:v>41899</c:v>
                </c:pt>
                <c:pt idx="222">
                  <c:v>41900</c:v>
                </c:pt>
                <c:pt idx="223">
                  <c:v>41901</c:v>
                </c:pt>
                <c:pt idx="224">
                  <c:v>41904</c:v>
                </c:pt>
                <c:pt idx="225">
                  <c:v>41905</c:v>
                </c:pt>
                <c:pt idx="226">
                  <c:v>41906</c:v>
                </c:pt>
                <c:pt idx="227">
                  <c:v>41907</c:v>
                </c:pt>
                <c:pt idx="228">
                  <c:v>41908</c:v>
                </c:pt>
                <c:pt idx="229">
                  <c:v>41911</c:v>
                </c:pt>
                <c:pt idx="230">
                  <c:v>41912</c:v>
                </c:pt>
                <c:pt idx="231">
                  <c:v>41920</c:v>
                </c:pt>
                <c:pt idx="232">
                  <c:v>41921</c:v>
                </c:pt>
                <c:pt idx="233">
                  <c:v>41922</c:v>
                </c:pt>
                <c:pt idx="234">
                  <c:v>41925</c:v>
                </c:pt>
                <c:pt idx="235">
                  <c:v>41926</c:v>
                </c:pt>
                <c:pt idx="236">
                  <c:v>41927</c:v>
                </c:pt>
                <c:pt idx="237">
                  <c:v>41928</c:v>
                </c:pt>
                <c:pt idx="238">
                  <c:v>41929</c:v>
                </c:pt>
                <c:pt idx="239">
                  <c:v>41932</c:v>
                </c:pt>
                <c:pt idx="240">
                  <c:v>41933</c:v>
                </c:pt>
                <c:pt idx="241">
                  <c:v>41934</c:v>
                </c:pt>
                <c:pt idx="242">
                  <c:v>41935</c:v>
                </c:pt>
                <c:pt idx="243">
                  <c:v>41936</c:v>
                </c:pt>
                <c:pt idx="244">
                  <c:v>41939</c:v>
                </c:pt>
                <c:pt idx="245">
                  <c:v>41936</c:v>
                </c:pt>
              </c:numCache>
            </c:numRef>
          </c:cat>
          <c:val>
            <c:numRef>
              <c:f>市场及表现!$N$5:$N$813</c:f>
              <c:numCache>
                <c:formatCode>###,###,##0.000</c:formatCode>
                <c:ptCount val="809"/>
                <c:pt idx="0">
                  <c:v>0</c:v>
                </c:pt>
                <c:pt idx="1">
                  <c:v>-1.9060155687696478E-2</c:v>
                </c:pt>
                <c:pt idx="2">
                  <c:v>-5.6250157448290983E-3</c:v>
                </c:pt>
                <c:pt idx="3">
                  <c:v>-2.2170450613563375E-2</c:v>
                </c:pt>
                <c:pt idx="4">
                  <c:v>-1.8911549233590397E-2</c:v>
                </c:pt>
                <c:pt idx="5">
                  <c:v>-2.4909229404164734E-2</c:v>
                </c:pt>
                <c:pt idx="6">
                  <c:v>-2.1236784457361879E-2</c:v>
                </c:pt>
                <c:pt idx="7">
                  <c:v>-3.4585254968008128E-2</c:v>
                </c:pt>
                <c:pt idx="8">
                  <c:v>-5.15845825644351E-2</c:v>
                </c:pt>
                <c:pt idx="9">
                  <c:v>-6.5009370226975949E-2</c:v>
                </c:pt>
                <c:pt idx="10">
                  <c:v>-4.2287528190972923E-2</c:v>
                </c:pt>
                <c:pt idx="11">
                  <c:v>-2.710230522670376E-2</c:v>
                </c:pt>
                <c:pt idx="12">
                  <c:v>-4.3693300728479101E-2</c:v>
                </c:pt>
                <c:pt idx="13">
                  <c:v>-2.7508199412336731E-2</c:v>
                </c:pt>
                <c:pt idx="14">
                  <c:v>-1.7660742912848248E-2</c:v>
                </c:pt>
                <c:pt idx="15">
                  <c:v>-7.0720384095745992E-3</c:v>
                </c:pt>
                <c:pt idx="16">
                  <c:v>-9.4445655351106383E-3</c:v>
                </c:pt>
                <c:pt idx="17">
                  <c:v>-5.0908840116026255E-3</c:v>
                </c:pt>
                <c:pt idx="18">
                  <c:v>-8.6908629961202077E-3</c:v>
                </c:pt>
                <c:pt idx="19">
                  <c:v>-1.5366105213864167E-2</c:v>
                </c:pt>
                <c:pt idx="20">
                  <c:v>-1.2550797279279324E-2</c:v>
                </c:pt>
                <c:pt idx="21">
                  <c:v>-8.6226898736291302E-3</c:v>
                </c:pt>
                <c:pt idx="22">
                  <c:v>-1.3641867561263732E-3</c:v>
                </c:pt>
                <c:pt idx="23">
                  <c:v>8.3899932243796105E-3</c:v>
                </c:pt>
                <c:pt idx="24">
                  <c:v>2.009395277374515E-2</c:v>
                </c:pt>
                <c:pt idx="25">
                  <c:v>-2.3985562208142075E-2</c:v>
                </c:pt>
                <c:pt idx="26">
                  <c:v>-3.7571887842193785E-3</c:v>
                </c:pt>
                <c:pt idx="27">
                  <c:v>8.0522544952303932E-3</c:v>
                </c:pt>
                <c:pt idx="28">
                  <c:v>6.1663552090678309E-3</c:v>
                </c:pt>
                <c:pt idx="29">
                  <c:v>3.4346074894049394E-3</c:v>
                </c:pt>
                <c:pt idx="30">
                  <c:v>7.9279564672833924E-3</c:v>
                </c:pt>
                <c:pt idx="31">
                  <c:v>5.4096847808371429E-4</c:v>
                </c:pt>
                <c:pt idx="32">
                  <c:v>-8.3195765189507664E-3</c:v>
                </c:pt>
                <c:pt idx="33">
                  <c:v>3.3796838724509115E-4</c:v>
                </c:pt>
                <c:pt idx="34">
                  <c:v>4.745849221404308E-3</c:v>
                </c:pt>
                <c:pt idx="35">
                  <c:v>-1.0189700060520113E-2</c:v>
                </c:pt>
                <c:pt idx="36">
                  <c:v>-4.2019658521024184E-3</c:v>
                </c:pt>
                <c:pt idx="37">
                  <c:v>1.7594283393072008E-3</c:v>
                </c:pt>
                <c:pt idx="38">
                  <c:v>-5.8615812496954911E-3</c:v>
                </c:pt>
                <c:pt idx="39">
                  <c:v>-1.1302022549386392E-2</c:v>
                </c:pt>
                <c:pt idx="40">
                  <c:v>1.6611346742280375E-2</c:v>
                </c:pt>
                <c:pt idx="41">
                  <c:v>1.3040816992070381E-2</c:v>
                </c:pt>
                <c:pt idx="42">
                  <c:v>1.720398829195946E-2</c:v>
                </c:pt>
                <c:pt idx="43">
                  <c:v>8.6897323716477182E-3</c:v>
                </c:pt>
                <c:pt idx="44">
                  <c:v>1.7878812107984698E-2</c:v>
                </c:pt>
                <c:pt idx="45">
                  <c:v>1.8970871686382562E-2</c:v>
                </c:pt>
                <c:pt idx="46">
                  <c:v>2.696694827813495E-2</c:v>
                </c:pt>
                <c:pt idx="47">
                  <c:v>4.5160586303693018E-2</c:v>
                </c:pt>
                <c:pt idx="48">
                  <c:v>3.9586377996097433E-2</c:v>
                </c:pt>
                <c:pt idx="49">
                  <c:v>1.6003706752333091E-2</c:v>
                </c:pt>
                <c:pt idx="50">
                  <c:v>2.687492604567665E-2</c:v>
                </c:pt>
                <c:pt idx="51">
                  <c:v>3.6465395135763856E-2</c:v>
                </c:pt>
                <c:pt idx="52">
                  <c:v>2.6846960755989357E-2</c:v>
                </c:pt>
                <c:pt idx="53">
                  <c:v>7.4275491421509354E-3</c:v>
                </c:pt>
                <c:pt idx="54">
                  <c:v>2.9294833403012976E-3</c:v>
                </c:pt>
                <c:pt idx="55">
                  <c:v>1.7697081890035271E-2</c:v>
                </c:pt>
                <c:pt idx="56">
                  <c:v>3.2168898478154739E-2</c:v>
                </c:pt>
                <c:pt idx="57">
                  <c:v>2.8270487630915442E-2</c:v>
                </c:pt>
                <c:pt idx="58">
                  <c:v>1.5223646530327262E-2</c:v>
                </c:pt>
                <c:pt idx="59">
                  <c:v>3.6058264329614786E-3</c:v>
                </c:pt>
                <c:pt idx="60">
                  <c:v>1.0245966294035291E-2</c:v>
                </c:pt>
                <c:pt idx="61">
                  <c:v>3.1257862477410914E-2</c:v>
                </c:pt>
                <c:pt idx="62">
                  <c:v>3.3514535926528755E-2</c:v>
                </c:pt>
                <c:pt idx="63">
                  <c:v>4.8912634279763889E-2</c:v>
                </c:pt>
                <c:pt idx="64">
                  <c:v>4.0937491906760437E-2</c:v>
                </c:pt>
                <c:pt idx="65">
                  <c:v>4.3975002882209013E-2</c:v>
                </c:pt>
                <c:pt idx="66">
                  <c:v>5.3716922653591181E-2</c:v>
                </c:pt>
                <c:pt idx="67">
                  <c:v>5.005698524001545E-2</c:v>
                </c:pt>
                <c:pt idx="68">
                  <c:v>5.6874615477266799E-2</c:v>
                </c:pt>
                <c:pt idx="69">
                  <c:v>8.9480729972144735E-2</c:v>
                </c:pt>
                <c:pt idx="70">
                  <c:v>9.2170255934161949E-2</c:v>
                </c:pt>
                <c:pt idx="71">
                  <c:v>0.10119527145993268</c:v>
                </c:pt>
                <c:pt idx="72">
                  <c:v>8.0812550129504279E-2</c:v>
                </c:pt>
                <c:pt idx="73">
                  <c:v>0.10644341826925907</c:v>
                </c:pt>
                <c:pt idx="74">
                  <c:v>0.12438879589306318</c:v>
                </c:pt>
                <c:pt idx="75">
                  <c:v>0.12834451526825319</c:v>
                </c:pt>
                <c:pt idx="76">
                  <c:v>0.13417316708018667</c:v>
                </c:pt>
                <c:pt idx="77">
                  <c:v>0.11803798990090897</c:v>
                </c:pt>
                <c:pt idx="78">
                  <c:v>0.11810948423278811</c:v>
                </c:pt>
                <c:pt idx="79">
                  <c:v>0.13370818009985741</c:v>
                </c:pt>
                <c:pt idx="80">
                  <c:v>0.1002886342950271</c:v>
                </c:pt>
                <c:pt idx="81">
                  <c:v>0.10678882404561252</c:v>
                </c:pt>
                <c:pt idx="82">
                  <c:v>7.1918634044523255E-2</c:v>
                </c:pt>
                <c:pt idx="83">
                  <c:v>7.3430649950430915E-2</c:v>
                </c:pt>
                <c:pt idx="84">
                  <c:v>9.2151971616520667E-2</c:v>
                </c:pt>
                <c:pt idx="85">
                  <c:v>8.4930955766684635E-2</c:v>
                </c:pt>
                <c:pt idx="86">
                  <c:v>7.5406292554099474E-2</c:v>
                </c:pt>
                <c:pt idx="87">
                  <c:v>6.9316448823007581E-2</c:v>
                </c:pt>
                <c:pt idx="88">
                  <c:v>7.9859451365181355E-2</c:v>
                </c:pt>
                <c:pt idx="89">
                  <c:v>5.1237392521336078E-2</c:v>
                </c:pt>
                <c:pt idx="90">
                  <c:v>5.5829123494330668E-2</c:v>
                </c:pt>
                <c:pt idx="91">
                  <c:v>5.2656820882549082E-2</c:v>
                </c:pt>
                <c:pt idx="92">
                  <c:v>6.7201527417131146E-2</c:v>
                </c:pt>
                <c:pt idx="93">
                  <c:v>6.1603134345428412E-2</c:v>
                </c:pt>
                <c:pt idx="94">
                  <c:v>8.478128935213558E-2</c:v>
                </c:pt>
                <c:pt idx="95">
                  <c:v>8.900819960666273E-2</c:v>
                </c:pt>
                <c:pt idx="96">
                  <c:v>8.381504707831966E-2</c:v>
                </c:pt>
                <c:pt idx="97">
                  <c:v>5.7351297354483632E-2</c:v>
                </c:pt>
                <c:pt idx="98">
                  <c:v>6.8106521643350071E-2</c:v>
                </c:pt>
                <c:pt idx="99">
                  <c:v>6.414785204492679E-2</c:v>
                </c:pt>
                <c:pt idx="100">
                  <c:v>5.997307417818698E-2</c:v>
                </c:pt>
                <c:pt idx="101">
                  <c:v>7.1923156542413436E-2</c:v>
                </c:pt>
                <c:pt idx="102">
                  <c:v>5.1164802896999095E-2</c:v>
                </c:pt>
                <c:pt idx="103">
                  <c:v>2.3707481585925505E-2</c:v>
                </c:pt>
                <c:pt idx="104">
                  <c:v>1.7883599595985622E-2</c:v>
                </c:pt>
                <c:pt idx="105">
                  <c:v>2.9514351210755629E-2</c:v>
                </c:pt>
                <c:pt idx="106">
                  <c:v>1.8573810504441068E-2</c:v>
                </c:pt>
                <c:pt idx="107">
                  <c:v>1.5854234663865263E-2</c:v>
                </c:pt>
                <c:pt idx="108">
                  <c:v>2.743008032768901E-2</c:v>
                </c:pt>
                <c:pt idx="109">
                  <c:v>4.2534286982099268E-2</c:v>
                </c:pt>
                <c:pt idx="110">
                  <c:v>5.3657070220577419E-2</c:v>
                </c:pt>
                <c:pt idx="111">
                  <c:v>5.5611531281393622E-2</c:v>
                </c:pt>
                <c:pt idx="112">
                  <c:v>6.0508106877789958E-2</c:v>
                </c:pt>
                <c:pt idx="113">
                  <c:v>6.5219507384797426E-2</c:v>
                </c:pt>
                <c:pt idx="114">
                  <c:v>5.9259738466066914E-2</c:v>
                </c:pt>
                <c:pt idx="115">
                  <c:v>5.6369279336074829E-2</c:v>
                </c:pt>
                <c:pt idx="116">
                  <c:v>5.3239463472049442E-2</c:v>
                </c:pt>
                <c:pt idx="117">
                  <c:v>5.7556081712067941E-2</c:v>
                </c:pt>
                <c:pt idx="118">
                  <c:v>4.1977277769311927E-2</c:v>
                </c:pt>
                <c:pt idx="119">
                  <c:v>3.0063340056191379E-2</c:v>
                </c:pt>
                <c:pt idx="120">
                  <c:v>2.573209436205981E-2</c:v>
                </c:pt>
                <c:pt idx="121">
                  <c:v>1.32005530308279E-2</c:v>
                </c:pt>
                <c:pt idx="122">
                  <c:v>-5.7619273020477202E-3</c:v>
                </c:pt>
                <c:pt idx="123">
                  <c:v>-4.0056770774685835E-2</c:v>
                </c:pt>
                <c:pt idx="124">
                  <c:v>-2.8002494298914327E-2</c:v>
                </c:pt>
                <c:pt idx="125">
                  <c:v>-1.4111553699557078E-2</c:v>
                </c:pt>
                <c:pt idx="126">
                  <c:v>-4.8545304988248938E-3</c:v>
                </c:pt>
                <c:pt idx="127">
                  <c:v>6.7579544643114886E-4</c:v>
                </c:pt>
                <c:pt idx="128">
                  <c:v>-1.528042507805627E-2</c:v>
                </c:pt>
                <c:pt idx="129">
                  <c:v>-1.6393825193373068E-2</c:v>
                </c:pt>
                <c:pt idx="130">
                  <c:v>-2.47081902401457E-2</c:v>
                </c:pt>
                <c:pt idx="131">
                  <c:v>-1.1018536128910683E-2</c:v>
                </c:pt>
                <c:pt idx="132">
                  <c:v>-1.2533572922080904E-2</c:v>
                </c:pt>
                <c:pt idx="133">
                  <c:v>-1.0253244689076957E-2</c:v>
                </c:pt>
                <c:pt idx="134">
                  <c:v>-2.5268926980491102E-2</c:v>
                </c:pt>
                <c:pt idx="135">
                  <c:v>-3.4068524252053867E-2</c:v>
                </c:pt>
                <c:pt idx="136">
                  <c:v>-4.4321963267212161E-2</c:v>
                </c:pt>
                <c:pt idx="137">
                  <c:v>-4.083446375170241E-2</c:v>
                </c:pt>
                <c:pt idx="138">
                  <c:v>-3.0838895446314574E-2</c:v>
                </c:pt>
                <c:pt idx="139">
                  <c:v>-2.8459584573943375E-2</c:v>
                </c:pt>
                <c:pt idx="140">
                  <c:v>-1.8064888163750292E-2</c:v>
                </c:pt>
                <c:pt idx="141">
                  <c:v>2.4412125622412795E-3</c:v>
                </c:pt>
                <c:pt idx="142">
                  <c:v>-2.4214619659871373E-3</c:v>
                </c:pt>
                <c:pt idx="143">
                  <c:v>9.5654716896402814E-3</c:v>
                </c:pt>
                <c:pt idx="144">
                  <c:v>5.3413173322647278E-3</c:v>
                </c:pt>
                <c:pt idx="145">
                  <c:v>4.8146936521760164E-3</c:v>
                </c:pt>
                <c:pt idx="146">
                  <c:v>5.4800838202584412E-3</c:v>
                </c:pt>
                <c:pt idx="147">
                  <c:v>-5.9166461947085525E-3</c:v>
                </c:pt>
                <c:pt idx="148">
                  <c:v>5.1273996488632179E-3</c:v>
                </c:pt>
                <c:pt idx="149">
                  <c:v>6.0417568589952175E-3</c:v>
                </c:pt>
                <c:pt idx="150">
                  <c:v>4.6579961666881609E-4</c:v>
                </c:pt>
                <c:pt idx="151">
                  <c:v>7.9303943763020524E-3</c:v>
                </c:pt>
                <c:pt idx="152">
                  <c:v>1.7795799539291668E-2</c:v>
                </c:pt>
                <c:pt idx="153">
                  <c:v>1.5196246552876103E-2</c:v>
                </c:pt>
                <c:pt idx="154">
                  <c:v>2.1634145961428652E-2</c:v>
                </c:pt>
                <c:pt idx="155">
                  <c:v>2.1103052781472176E-2</c:v>
                </c:pt>
                <c:pt idx="156">
                  <c:v>1.0361696308401669E-2</c:v>
                </c:pt>
                <c:pt idx="157">
                  <c:v>4.1832398842764906E-3</c:v>
                </c:pt>
                <c:pt idx="158">
                  <c:v>-1.5154007129223324E-2</c:v>
                </c:pt>
                <c:pt idx="159">
                  <c:v>-7.6376509679577653E-3</c:v>
                </c:pt>
                <c:pt idx="160">
                  <c:v>5.8850770395135754E-4</c:v>
                </c:pt>
                <c:pt idx="161">
                  <c:v>9.9701469207635895E-3</c:v>
                </c:pt>
                <c:pt idx="162">
                  <c:v>6.8271698812381043E-3</c:v>
                </c:pt>
                <c:pt idx="163">
                  <c:v>1.9793665980248232E-2</c:v>
                </c:pt>
                <c:pt idx="164">
                  <c:v>2.3924685146700098E-2</c:v>
                </c:pt>
                <c:pt idx="165">
                  <c:v>3.4241969112540849E-2</c:v>
                </c:pt>
                <c:pt idx="166">
                  <c:v>3.8105030279006691E-2</c:v>
                </c:pt>
                <c:pt idx="167">
                  <c:v>4.379802482024564E-2</c:v>
                </c:pt>
                <c:pt idx="168">
                  <c:v>6.4097786580003202E-2</c:v>
                </c:pt>
                <c:pt idx="169">
                  <c:v>5.8988953904899555E-2</c:v>
                </c:pt>
                <c:pt idx="170">
                  <c:v>5.4258244451822479E-2</c:v>
                </c:pt>
                <c:pt idx="171">
                  <c:v>6.0865278215060492E-2</c:v>
                </c:pt>
                <c:pt idx="172">
                  <c:v>4.3350827509351264E-2</c:v>
                </c:pt>
                <c:pt idx="173">
                  <c:v>4.5259639607089674E-2</c:v>
                </c:pt>
                <c:pt idx="174">
                  <c:v>4.7658524415641113E-2</c:v>
                </c:pt>
                <c:pt idx="175">
                  <c:v>5.6345324230063332E-2</c:v>
                </c:pt>
                <c:pt idx="176">
                  <c:v>5.8837768213715558E-2</c:v>
                </c:pt>
                <c:pt idx="177">
                  <c:v>4.6564892562586113E-2</c:v>
                </c:pt>
                <c:pt idx="178">
                  <c:v>3.9450332073240668E-2</c:v>
                </c:pt>
                <c:pt idx="179">
                  <c:v>3.9678647552659152E-2</c:v>
                </c:pt>
                <c:pt idx="180">
                  <c:v>4.2529799816223957E-2</c:v>
                </c:pt>
                <c:pt idx="181">
                  <c:v>5.1998726775515758E-2</c:v>
                </c:pt>
                <c:pt idx="182">
                  <c:v>3.5387026713087577E-2</c:v>
                </c:pt>
                <c:pt idx="183">
                  <c:v>3.1991425767984527E-2</c:v>
                </c:pt>
                <c:pt idx="184">
                  <c:v>3.9443000680176477E-2</c:v>
                </c:pt>
                <c:pt idx="185">
                  <c:v>5.6623793504442244E-2</c:v>
                </c:pt>
                <c:pt idx="186">
                  <c:v>6.504800578512282E-2</c:v>
                </c:pt>
                <c:pt idx="187">
                  <c:v>7.5781341890841514E-2</c:v>
                </c:pt>
                <c:pt idx="188">
                  <c:v>7.8850828339653622E-2</c:v>
                </c:pt>
                <c:pt idx="189">
                  <c:v>8.3873238906639447E-2</c:v>
                </c:pt>
                <c:pt idx="190">
                  <c:v>9.3774029082417387E-2</c:v>
                </c:pt>
                <c:pt idx="191">
                  <c:v>9.422150904942983E-2</c:v>
                </c:pt>
                <c:pt idx="192">
                  <c:v>9.7157917464625321E-2</c:v>
                </c:pt>
                <c:pt idx="193">
                  <c:v>8.6748593600319168E-2</c:v>
                </c:pt>
                <c:pt idx="194">
                  <c:v>9.1727351463061657E-2</c:v>
                </c:pt>
                <c:pt idx="195">
                  <c:v>0.10787427653724913</c:v>
                </c:pt>
                <c:pt idx="196">
                  <c:v>0.10828101869123641</c:v>
                </c:pt>
                <c:pt idx="197">
                  <c:v>0.10487697339460422</c:v>
                </c:pt>
                <c:pt idx="198">
                  <c:v>9.88138230006681E-2</c:v>
                </c:pt>
                <c:pt idx="199">
                  <c:v>0.10967050316993543</c:v>
                </c:pt>
                <c:pt idx="200">
                  <c:v>0.12480951185889033</c:v>
                </c:pt>
                <c:pt idx="201">
                  <c:v>0.12321950053038644</c:v>
                </c:pt>
                <c:pt idx="202">
                  <c:v>0.12304285812256333</c:v>
                </c:pt>
                <c:pt idx="203">
                  <c:v>0.12273147707642984</c:v>
                </c:pt>
                <c:pt idx="204">
                  <c:v>0.13163814801874141</c:v>
                </c:pt>
                <c:pt idx="205">
                  <c:v>0.12656109649091962</c:v>
                </c:pt>
                <c:pt idx="206">
                  <c:v>0.10990097390225451</c:v>
                </c:pt>
                <c:pt idx="207">
                  <c:v>0.11229107870513677</c:v>
                </c:pt>
                <c:pt idx="208">
                  <c:v>0.10335391623408197</c:v>
                </c:pt>
                <c:pt idx="209">
                  <c:v>0.11238884238999458</c:v>
                </c:pt>
                <c:pt idx="210">
                  <c:v>0.12894231529208811</c:v>
                </c:pt>
                <c:pt idx="211">
                  <c:v>0.14107564715089871</c:v>
                </c:pt>
                <c:pt idx="212">
                  <c:v>0.14855559367094795</c:v>
                </c:pt>
                <c:pt idx="213">
                  <c:v>0.1533793853169263</c:v>
                </c:pt>
                <c:pt idx="214">
                  <c:v>0.16146518756017714</c:v>
                </c:pt>
                <c:pt idx="215">
                  <c:v>0.17119458213232464</c:v>
                </c:pt>
                <c:pt idx="216">
                  <c:v>0.17272415804957109</c:v>
                </c:pt>
                <c:pt idx="217">
                  <c:v>0.16902936560342852</c:v>
                </c:pt>
                <c:pt idx="218">
                  <c:v>0.1779781699733487</c:v>
                </c:pt>
                <c:pt idx="219">
                  <c:v>0.18389513415619008</c:v>
                </c:pt>
                <c:pt idx="220">
                  <c:v>0.14917010573776723</c:v>
                </c:pt>
                <c:pt idx="221">
                  <c:v>0.16137510858853088</c:v>
                </c:pt>
                <c:pt idx="222">
                  <c:v>0.1794931361024894</c:v>
                </c:pt>
                <c:pt idx="223">
                  <c:v>0.19111339410887407</c:v>
                </c:pt>
                <c:pt idx="224">
                  <c:v>0.18014805032819381</c:v>
                </c:pt>
                <c:pt idx="225">
                  <c:v>0.19009314685048828</c:v>
                </c:pt>
                <c:pt idx="226">
                  <c:v>0.20099740157763812</c:v>
                </c:pt>
                <c:pt idx="227">
                  <c:v>0.19861105963432846</c:v>
                </c:pt>
                <c:pt idx="228">
                  <c:v>0.20242986745229996</c:v>
                </c:pt>
                <c:pt idx="229">
                  <c:v>0.21175471045537564</c:v>
                </c:pt>
                <c:pt idx="230">
                  <c:v>0.22032512661315828</c:v>
                </c:pt>
                <c:pt idx="231">
                  <c:v>0.25723008734462693</c:v>
                </c:pt>
                <c:pt idx="232">
                  <c:v>0.25625882792471444</c:v>
                </c:pt>
                <c:pt idx="233">
                  <c:v>0.2573365427051173</c:v>
                </c:pt>
                <c:pt idx="234">
                  <c:v>0.26524909441396249</c:v>
                </c:pt>
                <c:pt idx="235">
                  <c:v>0.26144171650276782</c:v>
                </c:pt>
                <c:pt idx="236">
                  <c:v>0.28839776485434765</c:v>
                </c:pt>
                <c:pt idx="237">
                  <c:v>0.27280000528566939</c:v>
                </c:pt>
                <c:pt idx="238">
                  <c:v>0.25535395736054722</c:v>
                </c:pt>
                <c:pt idx="239">
                  <c:v>0.27535406830307374</c:v>
                </c:pt>
                <c:pt idx="240">
                  <c:v>0.25458976121317134</c:v>
                </c:pt>
              </c:numCache>
            </c:numRef>
          </c:val>
        </c:ser>
        <c:marker val="1"/>
        <c:axId val="312053760"/>
        <c:axId val="312055296"/>
      </c:lineChart>
      <c:dateAx>
        <c:axId val="312053760"/>
        <c:scaling>
          <c:orientation val="minMax"/>
        </c:scaling>
        <c:axPos val="b"/>
        <c:numFmt formatCode="yyyy\-mm\-dd" sourceLinked="0"/>
        <c:majorTickMark val="none"/>
        <c:tickLblPos val="low"/>
        <c:crossAx val="312055296"/>
        <c:crosses val="autoZero"/>
        <c:auto val="1"/>
        <c:lblOffset val="100"/>
      </c:dateAx>
      <c:valAx>
        <c:axId val="312055296"/>
        <c:scaling>
          <c:orientation val="minMax"/>
          <c:min val="-0.30000000000000032"/>
        </c:scaling>
        <c:axPos val="l"/>
        <c:numFmt formatCode="0.00%" sourceLinked="0"/>
        <c:majorTickMark val="none"/>
        <c:tickLblPos val="nextTo"/>
        <c:crossAx val="312053760"/>
        <c:crosses val="autoZero"/>
        <c:crossBetween val="between"/>
      </c:valAx>
    </c:plotArea>
    <c:legend>
      <c:legendPos val="t"/>
      <c:layou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7053E-2"/>
          <c:w val="0.61715481171550024"/>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-2.0897461310250165</c:v>
                </c:pt>
                <c:pt idx="1">
                  <c:v>-3.1839931490416307</c:v>
                </c:pt>
                <c:pt idx="2">
                  <c:v>-2.3995310047400853</c:v>
                </c:pt>
                <c:pt idx="3">
                  <c:v>-2.5793253527744198</c:v>
                </c:pt>
                <c:pt idx="4">
                  <c:v>-4.0615385609227506</c:v>
                </c:pt>
                <c:pt idx="5">
                  <c:v>-4.1971469317800718</c:v>
                </c:pt>
                <c:pt idx="6">
                  <c:v>-1.8553720323666867</c:v>
                </c:pt>
                <c:pt idx="7">
                  <c:v>-4.3830576907006868</c:v>
                </c:pt>
                <c:pt idx="8">
                  <c:v>-4.43948077076457</c:v>
                </c:pt>
                <c:pt idx="9">
                  <c:v>-1.6189579586518676</c:v>
                </c:pt>
              </c:numCache>
            </c:numRef>
          </c:val>
        </c:ser>
        <c:gapWidth val="75"/>
        <c:axId val="312071296"/>
        <c:axId val="312072832"/>
      </c:barChart>
      <c:catAx>
        <c:axId val="312071296"/>
        <c:scaling>
          <c:orientation val="minMax"/>
        </c:scaling>
        <c:axPos val="l"/>
        <c:numFmt formatCode="General" sourceLinked="1"/>
        <c:majorTickMark val="none"/>
        <c:tickLblPos val="high"/>
        <c:crossAx val="312072832"/>
        <c:crosses val="autoZero"/>
        <c:auto val="1"/>
        <c:lblAlgn val="ctr"/>
        <c:lblOffset val="100"/>
      </c:catAx>
      <c:valAx>
        <c:axId val="312072832"/>
        <c:scaling>
          <c:orientation val="minMax"/>
        </c:scaling>
        <c:axPos val="b"/>
        <c:numFmt formatCode="#,##0.00_ ;[Red]\-#,##0.00\ " sourceLinked="1"/>
        <c:majorTickMark val="none"/>
        <c:tickLblPos val="nextTo"/>
        <c:crossAx val="312071296"/>
        <c:crosses val="autoZero"/>
        <c:crossBetween val="between"/>
      </c:valAx>
    </c:plotArea>
    <c:legend>
      <c:legendPos val="b"/>
      <c:layou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434"/>
          <c:h val="0.93213296398890344"/>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-3.1324894409535453</c:v>
                </c:pt>
                <c:pt idx="1">
                  <c:v>-2.9927968688139073</c:v>
                </c:pt>
                <c:pt idx="2">
                  <c:v>-2.6220416877328567</c:v>
                </c:pt>
                <c:pt idx="3">
                  <c:v>-1.9581920751162607</c:v>
                </c:pt>
                <c:pt idx="4">
                  <c:v>-0.47823102531316941</c:v>
                </c:pt>
                <c:pt idx="5">
                  <c:v>-3.1839931490416307</c:v>
                </c:pt>
                <c:pt idx="6">
                  <c:v>-2.4998483975982366</c:v>
                </c:pt>
                <c:pt idx="7">
                  <c:v>-1.4752746609360434</c:v>
                </c:pt>
                <c:pt idx="8">
                  <c:v>-2.4027507696738892</c:v>
                </c:pt>
                <c:pt idx="9">
                  <c:v>-1.8969849837322417</c:v>
                </c:pt>
                <c:pt idx="10">
                  <c:v>-1.82942301165262</c:v>
                </c:pt>
                <c:pt idx="11">
                  <c:v>-1.7975871925638431</c:v>
                </c:pt>
                <c:pt idx="12">
                  <c:v>-3.7299533630983817</c:v>
                </c:pt>
                <c:pt idx="13">
                  <c:v>-5.3611149974711498</c:v>
                </c:pt>
                <c:pt idx="14">
                  <c:v>-2.782105419306613</c:v>
                </c:pt>
                <c:pt idx="15">
                  <c:v>-1.9037594882591602</c:v>
                </c:pt>
                <c:pt idx="16">
                  <c:v>-1.5685777772918241</c:v>
                </c:pt>
                <c:pt idx="17">
                  <c:v>-3.4158542585020713</c:v>
                </c:pt>
                <c:pt idx="18">
                  <c:v>-1.3713724881073364</c:v>
                </c:pt>
                <c:pt idx="19">
                  <c:v>-1.3851599633615264</c:v>
                </c:pt>
                <c:pt idx="20">
                  <c:v>-3.6898926716039115</c:v>
                </c:pt>
                <c:pt idx="21">
                  <c:v>-0.82811398956925686</c:v>
                </c:pt>
                <c:pt idx="22">
                  <c:v>-3.2484247145474265</c:v>
                </c:pt>
                <c:pt idx="23">
                  <c:v>-0.38603194074696701</c:v>
                </c:pt>
                <c:pt idx="24">
                  <c:v>-2.8714165968945493</c:v>
                </c:pt>
                <c:pt idx="25">
                  <c:v>-3.2776868660579161</c:v>
                </c:pt>
                <c:pt idx="26">
                  <c:v>-0.72854625447594801</c:v>
                </c:pt>
                <c:pt idx="27">
                  <c:v>-2.1634888098123861</c:v>
                </c:pt>
                <c:pt idx="28">
                  <c:v>-1.4724682387820986</c:v>
                </c:pt>
              </c:numCache>
            </c:numRef>
          </c:val>
        </c:ser>
        <c:gapWidth val="75"/>
        <c:axId val="311774208"/>
        <c:axId val="311776000"/>
      </c:barChart>
      <c:catAx>
        <c:axId val="311774208"/>
        <c:scaling>
          <c:orientation val="minMax"/>
        </c:scaling>
        <c:axPos val="l"/>
        <c:numFmt formatCode="General" sourceLinked="1"/>
        <c:majorTickMark val="none"/>
        <c:tickLblPos val="high"/>
        <c:crossAx val="311776000"/>
        <c:crosses val="autoZero"/>
        <c:auto val="1"/>
        <c:lblAlgn val="ctr"/>
        <c:lblOffset val="100"/>
      </c:catAx>
      <c:valAx>
        <c:axId val="311776000"/>
        <c:scaling>
          <c:orientation val="minMax"/>
        </c:scaling>
        <c:axPos val="b"/>
        <c:numFmt formatCode="#,##0.00_ ;[Red]\-#,##0.00\ " sourceLinked="1"/>
        <c:majorTickMark val="none"/>
        <c:tickLblPos val="nextTo"/>
        <c:crossAx val="311774208"/>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13415936"/>
        <c:axId val="313421824"/>
      </c:lineChart>
      <c:dateAx>
        <c:axId val="313415936"/>
        <c:scaling>
          <c:orientation val="minMax"/>
        </c:scaling>
        <c:axPos val="b"/>
        <c:numFmt formatCode="yyyy\-mm\-dd;@" sourceLinked="1"/>
        <c:tickLblPos val="nextTo"/>
        <c:txPr>
          <a:bodyPr/>
          <a:lstStyle/>
          <a:p>
            <a:pPr>
              <a:defRPr sz="1000"/>
            </a:pPr>
            <a:endParaRPr lang="zh-CN"/>
          </a:p>
        </c:txPr>
        <c:crossAx val="313421824"/>
        <c:crosses val="autoZero"/>
        <c:auto val="1"/>
        <c:lblOffset val="100"/>
      </c:dateAx>
      <c:valAx>
        <c:axId val="313421824"/>
        <c:scaling>
          <c:orientation val="minMax"/>
        </c:scaling>
        <c:axPos val="l"/>
        <c:majorGridlines/>
        <c:numFmt formatCode="#,##0;[Red]\-#,##0" sourceLinked="0"/>
        <c:tickLblPos val="nextTo"/>
        <c:crossAx val="313415936"/>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13428608"/>
        <c:axId val="59244928"/>
      </c:lineChart>
      <c:catAx>
        <c:axId val="313428608"/>
        <c:scaling>
          <c:orientation val="minMax"/>
        </c:scaling>
        <c:axPos val="b"/>
        <c:numFmt formatCode="yyyy\-mm\-dd;@" sourceLinked="1"/>
        <c:tickLblPos val="nextTo"/>
        <c:crossAx val="59244928"/>
        <c:crosses val="autoZero"/>
        <c:auto val="1"/>
        <c:lblAlgn val="ctr"/>
        <c:lblOffset val="100"/>
      </c:catAx>
      <c:valAx>
        <c:axId val="59244928"/>
        <c:scaling>
          <c:orientation val="minMax"/>
        </c:scaling>
        <c:axPos val="l"/>
        <c:majorGridlines/>
        <c:numFmt formatCode="#,##0;[Red]\-#,##0" sourceLinked="0"/>
        <c:tickLblPos val="nextTo"/>
        <c:txPr>
          <a:bodyPr/>
          <a:lstStyle/>
          <a:p>
            <a:pPr>
              <a:defRPr sz="1000"/>
            </a:pPr>
            <a:endParaRPr lang="zh-CN"/>
          </a:p>
        </c:txPr>
        <c:crossAx val="313428608"/>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59263232"/>
        <c:axId val="59269120"/>
      </c:lineChart>
      <c:catAx>
        <c:axId val="59263232"/>
        <c:scaling>
          <c:orientation val="minMax"/>
        </c:scaling>
        <c:axPos val="b"/>
        <c:numFmt formatCode="yyyy\-mm\-dd;@" sourceLinked="1"/>
        <c:tickLblPos val="nextTo"/>
        <c:crossAx val="59269120"/>
        <c:crosses val="autoZero"/>
        <c:auto val="1"/>
        <c:lblAlgn val="ctr"/>
        <c:lblOffset val="100"/>
      </c:catAx>
      <c:valAx>
        <c:axId val="59269120"/>
        <c:scaling>
          <c:orientation val="minMax"/>
        </c:scaling>
        <c:axPos val="l"/>
        <c:majorGridlines/>
        <c:numFmt formatCode="#,##0;[Red]#,##0" sourceLinked="0"/>
        <c:tickLblPos val="nextTo"/>
        <c:crossAx val="59263232"/>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59284480"/>
        <c:axId val="313225984"/>
      </c:lineChart>
      <c:catAx>
        <c:axId val="59284480"/>
        <c:scaling>
          <c:orientation val="minMax"/>
        </c:scaling>
        <c:axPos val="b"/>
        <c:numFmt formatCode="yyyy\-mm\-dd;@" sourceLinked="1"/>
        <c:tickLblPos val="nextTo"/>
        <c:crossAx val="313225984"/>
        <c:crosses val="autoZero"/>
        <c:auto val="1"/>
        <c:lblAlgn val="ctr"/>
        <c:lblOffset val="100"/>
      </c:catAx>
      <c:valAx>
        <c:axId val="313225984"/>
        <c:scaling>
          <c:orientation val="minMax"/>
        </c:scaling>
        <c:axPos val="l"/>
        <c:majorGridlines/>
        <c:numFmt formatCode="###,###,###,###,##0.00" sourceLinked="1"/>
        <c:tickLblPos val="nextTo"/>
        <c:crossAx val="59284480"/>
        <c:crosses val="autoZero"/>
        <c:crossBetween val="between"/>
      </c:valAx>
    </c:plotArea>
    <c:legend>
      <c:legendPos val="b"/>
      <c:spPr>
        <a:ln>
          <a:noFill/>
        </a:ln>
      </c:spPr>
    </c:legend>
    <c:plotVisOnly val="1"/>
  </c:chart>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59322368"/>
        <c:axId val="59323904"/>
      </c:lineChart>
      <c:catAx>
        <c:axId val="59322368"/>
        <c:scaling>
          <c:orientation val="minMax"/>
        </c:scaling>
        <c:axPos val="b"/>
        <c:numFmt formatCode="yyyy\-mm\-dd;@" sourceLinked="1"/>
        <c:tickLblPos val="nextTo"/>
        <c:crossAx val="59323904"/>
        <c:crosses val="autoZero"/>
        <c:auto val="1"/>
        <c:lblAlgn val="ctr"/>
        <c:lblOffset val="100"/>
      </c:catAx>
      <c:valAx>
        <c:axId val="59323904"/>
        <c:scaling>
          <c:orientation val="minMax"/>
        </c:scaling>
        <c:axPos val="l"/>
        <c:majorGridlines/>
        <c:numFmt formatCode="###,###,###,###,##0.00" sourceLinked="1"/>
        <c:tickLblPos val="nextTo"/>
        <c:crossAx val="59322368"/>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43926"/>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江西率先放开全部</a:t>
          </a:r>
          <a:r>
            <a:rPr lang="en-US" altLang="zh-CN" sz="1100" b="0" i="0">
              <a:latin typeface="+mn-lt"/>
              <a:ea typeface="+mn-ea"/>
              <a:cs typeface="+mn-cs"/>
            </a:rPr>
            <a:t>601</a:t>
          </a:r>
          <a:r>
            <a:rPr lang="zh-CN" altLang="en-US" sz="1100" b="0" i="0">
              <a:latin typeface="+mn-lt"/>
              <a:ea typeface="+mn-ea"/>
              <a:cs typeface="+mn-cs"/>
            </a:rPr>
            <a:t>种非处方药价格；</a:t>
          </a:r>
        </a:p>
        <a:p>
          <a:pPr lvl="0"/>
          <a:r>
            <a:rPr lang="zh-CN" altLang="en-US" sz="1100" b="0" i="0">
              <a:latin typeface="+mn-lt"/>
              <a:ea typeface="+mn-ea"/>
              <a:cs typeface="+mn-cs"/>
            </a:rPr>
            <a:t>黑龙江非基低药招标启动，</a:t>
          </a:r>
          <a:r>
            <a:rPr lang="en-US" altLang="zh-CN" sz="1100" b="0" i="0">
              <a:latin typeface="+mn-lt"/>
              <a:ea typeface="+mn-ea"/>
              <a:cs typeface="+mn-cs"/>
            </a:rPr>
            <a:t>5</a:t>
          </a:r>
          <a:r>
            <a:rPr lang="zh-CN" altLang="en-US" sz="1100" b="0" i="0">
              <a:latin typeface="+mn-lt"/>
              <a:ea typeface="+mn-ea"/>
              <a:cs typeface="+mn-cs"/>
            </a:rPr>
            <a:t>品种紧急调出目录；</a:t>
          </a:r>
        </a:p>
        <a:p>
          <a:pPr lvl="0"/>
          <a:r>
            <a:rPr lang="zh-CN" altLang="en-US" sz="1100" b="0" i="0">
              <a:latin typeface="+mn-lt"/>
              <a:ea typeface="+mn-ea"/>
              <a:cs typeface="+mn-cs"/>
            </a:rPr>
            <a:t>埃博拉疫苗推迟上市，最早或在</a:t>
          </a:r>
          <a:r>
            <a:rPr lang="en-US" altLang="zh-CN" sz="1100" b="0" i="0">
              <a:latin typeface="+mn-lt"/>
              <a:ea typeface="+mn-ea"/>
              <a:cs typeface="+mn-cs"/>
            </a:rPr>
            <a:t>2016</a:t>
          </a:r>
          <a:r>
            <a:rPr lang="zh-CN" altLang="en-US" sz="1100" b="0" i="0">
              <a:latin typeface="+mn-lt"/>
              <a:ea typeface="+mn-ea"/>
              <a:cs typeface="+mn-cs"/>
            </a:rPr>
            <a:t>年；</a:t>
          </a:r>
        </a:p>
        <a:p>
          <a:pPr lvl="0"/>
          <a:r>
            <a:rPr lang="en-US" altLang="zh-CN" sz="1100" b="0" i="0">
              <a:latin typeface="+mn-lt"/>
              <a:ea typeface="+mn-ea"/>
              <a:cs typeface="+mn-cs"/>
            </a:rPr>
            <a:t>2015</a:t>
          </a:r>
          <a:r>
            <a:rPr lang="zh-CN" altLang="en-US" sz="1100" b="0" i="0">
              <a:latin typeface="+mn-lt"/>
              <a:ea typeface="+mn-ea"/>
              <a:cs typeface="+mn-cs"/>
            </a:rPr>
            <a:t>年公立医院破冰，药品定价机制年底将出；</a:t>
          </a:r>
        </a:p>
        <a:p>
          <a:pPr lvl="0"/>
          <a:r>
            <a:rPr lang="zh-CN" altLang="en-US" sz="1100" b="0" i="0">
              <a:latin typeface="+mn-lt"/>
              <a:ea typeface="+mn-ea"/>
              <a:cs typeface="+mn-cs"/>
            </a:rPr>
            <a:t>腹膜透析治疗纳入湖北农村居民重大疾病医疗保障范围；</a:t>
          </a:r>
        </a:p>
        <a:p>
          <a:pPr lvl="0"/>
          <a:r>
            <a:rPr lang="zh-CN" altLang="en-US" sz="1100" b="0" i="0">
              <a:latin typeface="+mn-lt"/>
              <a:ea typeface="+mn-ea"/>
              <a:cs typeface="+mn-cs"/>
            </a:rPr>
            <a:t>中央财政科技计划重构，重大新药创制利好；</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通化金马（</a:t>
          </a:r>
          <a:r>
            <a:rPr lang="en-US" altLang="zh-CN" sz="1100" b="0">
              <a:latin typeface="+mn-lt"/>
              <a:ea typeface="+mn-ea"/>
              <a:cs typeface="+mn-cs"/>
            </a:rPr>
            <a:t>000766</a:t>
          </a:r>
          <a:r>
            <a:rPr lang="zh-CN" altLang="en-US" sz="1100" b="0">
              <a:latin typeface="+mn-lt"/>
              <a:ea typeface="+mn-ea"/>
              <a:cs typeface="+mn-cs"/>
            </a:rPr>
            <a:t>）、东阿阿胶（</a:t>
          </a:r>
          <a:r>
            <a:rPr lang="en-US" altLang="zh-CN" sz="1100" b="0">
              <a:latin typeface="+mn-lt"/>
              <a:ea typeface="+mn-ea"/>
              <a:cs typeface="+mn-cs"/>
            </a:rPr>
            <a:t>000423</a:t>
          </a:r>
          <a:r>
            <a:rPr lang="zh-CN" altLang="en-US" sz="1100" b="0">
              <a:latin typeface="+mn-lt"/>
              <a:ea typeface="+mn-ea"/>
              <a:cs typeface="+mn-cs"/>
            </a:rPr>
            <a:t>）、上海凯宝（</a:t>
          </a:r>
          <a:r>
            <a:rPr lang="en-US" altLang="zh-CN" sz="1100" b="0">
              <a:latin typeface="+mn-lt"/>
              <a:ea typeface="+mn-ea"/>
              <a:cs typeface="+mn-cs"/>
            </a:rPr>
            <a:t>300039</a:t>
          </a:r>
          <a:r>
            <a:rPr lang="zh-CN" altLang="en-US" sz="1100" b="0">
              <a:latin typeface="+mn-lt"/>
              <a:ea typeface="+mn-ea"/>
              <a:cs typeface="+mn-cs"/>
            </a:rPr>
            <a:t>）、太极集团（</a:t>
          </a:r>
          <a:r>
            <a:rPr lang="en-US" altLang="zh-CN" sz="1100" b="0">
              <a:latin typeface="+mn-lt"/>
              <a:ea typeface="+mn-ea"/>
              <a:cs typeface="+mn-cs"/>
            </a:rPr>
            <a:t>600129</a:t>
          </a:r>
          <a:r>
            <a:rPr lang="zh-CN" altLang="en-US" sz="1100" b="0">
              <a:latin typeface="+mn-lt"/>
              <a:ea typeface="+mn-ea"/>
              <a:cs typeface="+mn-cs"/>
            </a:rPr>
            <a:t>）、九芝堂（</a:t>
          </a:r>
          <a:r>
            <a:rPr lang="en-US" altLang="zh-CN" sz="1100" b="0">
              <a:latin typeface="+mn-lt"/>
              <a:ea typeface="+mn-ea"/>
              <a:cs typeface="+mn-cs"/>
            </a:rPr>
            <a:t>000989</a:t>
          </a:r>
          <a:r>
            <a:rPr lang="zh-CN" altLang="en-US" sz="1100" b="0">
              <a:latin typeface="+mn-lt"/>
              <a:ea typeface="+mn-ea"/>
              <a:cs typeface="+mn-cs"/>
            </a:rPr>
            <a:t>）、三精制药（</a:t>
          </a:r>
          <a:r>
            <a:rPr lang="en-US" altLang="zh-CN" sz="1100" b="0">
              <a:latin typeface="+mn-lt"/>
              <a:ea typeface="+mn-ea"/>
              <a:cs typeface="+mn-cs"/>
            </a:rPr>
            <a:t>600829</a:t>
          </a:r>
          <a:r>
            <a:rPr lang="zh-CN" altLang="en-US" sz="1100" b="0">
              <a:latin typeface="+mn-lt"/>
              <a:ea typeface="+mn-ea"/>
              <a:cs typeface="+mn-cs"/>
            </a:rPr>
            <a:t>）、华东医药（</a:t>
          </a:r>
          <a:r>
            <a:rPr lang="en-US" altLang="zh-CN" sz="1100" b="0">
              <a:latin typeface="+mn-lt"/>
              <a:ea typeface="+mn-ea"/>
              <a:cs typeface="+mn-cs"/>
            </a:rPr>
            <a:t>000963</a:t>
          </a:r>
          <a:r>
            <a:rPr lang="zh-CN" altLang="en-US" sz="1100" b="0">
              <a:latin typeface="+mn-lt"/>
              <a:ea typeface="+mn-ea"/>
              <a:cs typeface="+mn-cs"/>
            </a:rPr>
            <a:t>）、紫鑫药业（</a:t>
          </a:r>
          <a:r>
            <a:rPr lang="en-US" altLang="zh-CN" sz="1100" b="0">
              <a:latin typeface="+mn-lt"/>
              <a:ea typeface="+mn-ea"/>
              <a:cs typeface="+mn-cs"/>
            </a:rPr>
            <a:t>002118</a:t>
          </a:r>
          <a:r>
            <a:rPr lang="zh-CN" altLang="en-US" sz="1100" b="0">
              <a:latin typeface="+mn-lt"/>
              <a:ea typeface="+mn-ea"/>
              <a:cs typeface="+mn-cs"/>
            </a:rPr>
            <a:t>）、信立泰（</a:t>
          </a:r>
          <a:r>
            <a:rPr lang="en-US" altLang="zh-CN" sz="1100" b="0">
              <a:latin typeface="+mn-lt"/>
              <a:ea typeface="+mn-ea"/>
              <a:cs typeface="+mn-cs"/>
            </a:rPr>
            <a:t>002294</a:t>
          </a:r>
          <a:r>
            <a:rPr lang="zh-CN" altLang="en-US" sz="1100" b="0">
              <a:latin typeface="+mn-lt"/>
              <a:ea typeface="+mn-ea"/>
              <a:cs typeface="+mn-cs"/>
            </a:rPr>
            <a:t>）、桐君阁（</a:t>
          </a:r>
          <a:r>
            <a:rPr lang="en-US" altLang="zh-CN" sz="1100" b="0">
              <a:latin typeface="+mn-lt"/>
              <a:ea typeface="+mn-ea"/>
              <a:cs typeface="+mn-cs"/>
            </a:rPr>
            <a:t>000591</a:t>
          </a:r>
          <a:r>
            <a:rPr lang="zh-CN" altLang="en-US" sz="1100" b="0">
              <a:latin typeface="+mn-lt"/>
              <a:ea typeface="+mn-ea"/>
              <a:cs typeface="+mn-cs"/>
            </a:rPr>
            <a:t>）、中恒集团（</a:t>
          </a:r>
          <a:r>
            <a:rPr lang="en-US" altLang="zh-CN" sz="1100" b="0">
              <a:latin typeface="+mn-lt"/>
              <a:ea typeface="+mn-ea"/>
              <a:cs typeface="+mn-cs"/>
            </a:rPr>
            <a:t>600252</a:t>
          </a:r>
          <a:r>
            <a:rPr lang="zh-CN" altLang="en-US" sz="1100" b="0">
              <a:latin typeface="+mn-lt"/>
              <a:ea typeface="+mn-ea"/>
              <a:cs typeface="+mn-cs"/>
            </a:rPr>
            <a:t>）、昆明制药（</a:t>
          </a:r>
          <a:r>
            <a:rPr lang="en-US" altLang="zh-CN" sz="1100" b="0">
              <a:latin typeface="+mn-lt"/>
              <a:ea typeface="+mn-ea"/>
              <a:cs typeface="+mn-cs"/>
            </a:rPr>
            <a:t>600422</a:t>
          </a:r>
          <a:r>
            <a:rPr lang="zh-CN" altLang="en-US" sz="1100" b="0">
              <a:latin typeface="+mn-lt"/>
              <a:ea typeface="+mn-ea"/>
              <a:cs typeface="+mn-cs"/>
            </a:rPr>
            <a:t>）、北陆药业（</a:t>
          </a:r>
          <a:r>
            <a:rPr lang="en-US" altLang="zh-CN" sz="1100" b="0">
              <a:latin typeface="+mn-lt"/>
              <a:ea typeface="+mn-ea"/>
              <a:cs typeface="+mn-cs"/>
            </a:rPr>
            <a:t>300016</a:t>
          </a:r>
          <a:r>
            <a:rPr lang="zh-CN" altLang="en-US" sz="1100" b="0">
              <a:latin typeface="+mn-lt"/>
              <a:ea typeface="+mn-ea"/>
              <a:cs typeface="+mn-cs"/>
            </a:rPr>
            <a:t>）、安科生物（</a:t>
          </a:r>
          <a:r>
            <a:rPr lang="en-US" altLang="zh-CN" sz="1100" b="0">
              <a:latin typeface="+mn-lt"/>
              <a:ea typeface="+mn-ea"/>
              <a:cs typeface="+mn-cs"/>
            </a:rPr>
            <a:t>300009</a:t>
          </a:r>
          <a:r>
            <a:rPr lang="zh-CN" altLang="en-US" sz="1100" b="0">
              <a:latin typeface="+mn-lt"/>
              <a:ea typeface="+mn-ea"/>
              <a:cs typeface="+mn-cs"/>
            </a:rPr>
            <a:t>）、瑞康医药（</a:t>
          </a:r>
          <a:r>
            <a:rPr lang="en-US" altLang="zh-CN" sz="1100" b="0">
              <a:latin typeface="+mn-lt"/>
              <a:ea typeface="+mn-ea"/>
              <a:cs typeface="+mn-cs"/>
            </a:rPr>
            <a:t>002589</a:t>
          </a:r>
          <a:r>
            <a:rPr lang="zh-CN" altLang="en-US" sz="1100" b="0">
              <a:latin typeface="+mn-lt"/>
              <a:ea typeface="+mn-ea"/>
              <a:cs typeface="+mn-cs"/>
            </a:rPr>
            <a:t>）、常山药业（</a:t>
          </a:r>
          <a:r>
            <a:rPr lang="en-US" altLang="zh-CN" sz="1100" b="0">
              <a:latin typeface="+mn-lt"/>
              <a:ea typeface="+mn-ea"/>
              <a:cs typeface="+mn-cs"/>
            </a:rPr>
            <a:t>300255</a:t>
          </a:r>
          <a:r>
            <a:rPr lang="zh-CN" altLang="en-US" sz="1100" b="0">
              <a:latin typeface="+mn-lt"/>
              <a:ea typeface="+mn-ea"/>
              <a:cs typeface="+mn-cs"/>
            </a:rPr>
            <a:t>）、迪安诊断（</a:t>
          </a:r>
          <a:r>
            <a:rPr lang="en-US" altLang="zh-CN" sz="1100" b="0">
              <a:latin typeface="+mn-lt"/>
              <a:ea typeface="+mn-ea"/>
              <a:cs typeface="+mn-cs"/>
            </a:rPr>
            <a:t>300244</a:t>
          </a:r>
          <a:r>
            <a:rPr lang="zh-CN" altLang="en-US" sz="1100" b="0">
              <a:latin typeface="+mn-lt"/>
              <a:ea typeface="+mn-ea"/>
              <a:cs typeface="+mn-cs"/>
            </a:rPr>
            <a:t>）、通化东宝（</a:t>
          </a:r>
          <a:r>
            <a:rPr lang="en-US" altLang="zh-CN" sz="1100" b="0">
              <a:latin typeface="+mn-lt"/>
              <a:ea typeface="+mn-ea"/>
              <a:cs typeface="+mn-cs"/>
            </a:rPr>
            <a:t>600867</a:t>
          </a:r>
          <a:r>
            <a:rPr lang="zh-CN" altLang="en-US" sz="1100" b="0">
              <a:latin typeface="+mn-lt"/>
              <a:ea typeface="+mn-ea"/>
              <a:cs typeface="+mn-cs"/>
            </a:rPr>
            <a:t>）、国药一致（</a:t>
          </a:r>
          <a:r>
            <a:rPr lang="en-US" altLang="zh-CN" sz="1100" b="0">
              <a:latin typeface="+mn-lt"/>
              <a:ea typeface="+mn-ea"/>
              <a:cs typeface="+mn-cs"/>
            </a:rPr>
            <a:t>000028</a:t>
          </a:r>
          <a:r>
            <a:rPr lang="zh-CN" altLang="en-US" sz="1100" b="0">
              <a:latin typeface="+mn-lt"/>
              <a:ea typeface="+mn-ea"/>
              <a:cs typeface="+mn-cs"/>
            </a:rPr>
            <a:t>）、誉衡药业（</a:t>
          </a:r>
          <a:r>
            <a:rPr lang="en-US" altLang="zh-CN" sz="1100" b="0">
              <a:latin typeface="+mn-lt"/>
              <a:ea typeface="+mn-ea"/>
              <a:cs typeface="+mn-cs"/>
            </a:rPr>
            <a:t>002437</a:t>
          </a:r>
          <a:r>
            <a:rPr lang="zh-CN" altLang="en-US" sz="1100" b="0">
              <a:latin typeface="+mn-lt"/>
              <a:ea typeface="+mn-ea"/>
              <a:cs typeface="+mn-cs"/>
            </a:rPr>
            <a:t>）、亚太药业（</a:t>
          </a:r>
          <a:r>
            <a:rPr lang="en-US" altLang="zh-CN" sz="1100" b="0">
              <a:latin typeface="+mn-lt"/>
              <a:ea typeface="+mn-ea"/>
              <a:cs typeface="+mn-cs"/>
            </a:rPr>
            <a:t>002370</a:t>
          </a:r>
          <a:r>
            <a:rPr lang="zh-CN" altLang="en-US" sz="1100" b="0">
              <a:latin typeface="+mn-lt"/>
              <a:ea typeface="+mn-ea"/>
              <a:cs typeface="+mn-cs"/>
            </a:rPr>
            <a:t>）、恩华药业（</a:t>
          </a:r>
          <a:r>
            <a:rPr lang="en-US" altLang="zh-CN" sz="1100" b="0">
              <a:latin typeface="+mn-lt"/>
              <a:ea typeface="+mn-ea"/>
              <a:cs typeface="+mn-cs"/>
            </a:rPr>
            <a:t>002262</a:t>
          </a:r>
          <a:r>
            <a:rPr lang="zh-CN" altLang="en-US" sz="1100" b="0">
              <a:latin typeface="+mn-lt"/>
              <a:ea typeface="+mn-ea"/>
              <a:cs typeface="+mn-cs"/>
            </a:rPr>
            <a:t>）、益盛药业（</a:t>
          </a:r>
          <a:r>
            <a:rPr lang="en-US" altLang="zh-CN" sz="1100" b="0">
              <a:latin typeface="+mn-lt"/>
              <a:ea typeface="+mn-ea"/>
              <a:cs typeface="+mn-cs"/>
            </a:rPr>
            <a:t>002566</a:t>
          </a:r>
          <a:r>
            <a:rPr lang="zh-CN" altLang="en-US" sz="1100" b="0">
              <a:latin typeface="+mn-lt"/>
              <a:ea typeface="+mn-ea"/>
              <a:cs typeface="+mn-cs"/>
            </a:rPr>
            <a:t>）、信邦制药（</a:t>
          </a:r>
          <a:r>
            <a:rPr lang="en-US" altLang="zh-CN" sz="1100" b="0">
              <a:latin typeface="+mn-lt"/>
              <a:ea typeface="+mn-ea"/>
              <a:cs typeface="+mn-cs"/>
            </a:rPr>
            <a:t>002390</a:t>
          </a:r>
          <a:r>
            <a:rPr lang="zh-CN" altLang="en-US" sz="1100" b="0">
              <a:latin typeface="+mn-lt"/>
              <a:ea typeface="+mn-ea"/>
              <a:cs typeface="+mn-cs"/>
            </a:rPr>
            <a:t>）、博腾股份（</a:t>
          </a:r>
          <a:r>
            <a:rPr lang="en-US" altLang="zh-CN" sz="1100" b="0">
              <a:latin typeface="+mn-lt"/>
              <a:ea typeface="+mn-ea"/>
              <a:cs typeface="+mn-cs"/>
            </a:rPr>
            <a:t>300363</a:t>
          </a:r>
          <a:r>
            <a:rPr lang="zh-CN" altLang="en-US" sz="1100" b="0">
              <a:latin typeface="+mn-lt"/>
              <a:ea typeface="+mn-ea"/>
              <a:cs typeface="+mn-cs"/>
            </a:rPr>
            <a:t>）、福安药业（</a:t>
          </a:r>
          <a:r>
            <a:rPr lang="en-US" altLang="zh-CN" sz="1100" b="0">
              <a:latin typeface="+mn-lt"/>
              <a:ea typeface="+mn-ea"/>
              <a:cs typeface="+mn-cs"/>
            </a:rPr>
            <a:t>300194</a:t>
          </a:r>
          <a:r>
            <a:rPr lang="zh-CN" altLang="en-US" sz="1100" b="0">
              <a:latin typeface="+mn-lt"/>
              <a:ea typeface="+mn-ea"/>
              <a:cs typeface="+mn-cs"/>
            </a:rPr>
            <a:t>）、香雪制药（</a:t>
          </a:r>
          <a:r>
            <a:rPr lang="en-US" altLang="zh-CN" sz="1100" b="0">
              <a:latin typeface="+mn-lt"/>
              <a:ea typeface="+mn-ea"/>
              <a:cs typeface="+mn-cs"/>
            </a:rPr>
            <a:t>300147</a:t>
          </a:r>
          <a:r>
            <a:rPr lang="zh-CN" altLang="en-US" sz="1100" b="0">
              <a:latin typeface="+mn-lt"/>
              <a:ea typeface="+mn-ea"/>
              <a:cs typeface="+mn-cs"/>
            </a:rPr>
            <a:t>）、冠昊生物（</a:t>
          </a:r>
          <a:r>
            <a:rPr lang="en-US" altLang="zh-CN" sz="1100" b="0">
              <a:latin typeface="+mn-lt"/>
              <a:ea typeface="+mn-ea"/>
              <a:cs typeface="+mn-cs"/>
            </a:rPr>
            <a:t>300238</a:t>
          </a:r>
          <a:r>
            <a:rPr lang="zh-CN" altLang="en-US" sz="1100" b="0">
              <a:latin typeface="+mn-lt"/>
              <a:ea typeface="+mn-ea"/>
              <a:cs typeface="+mn-cs"/>
            </a:rPr>
            <a:t>）、雅本化学（</a:t>
          </a:r>
          <a:r>
            <a:rPr lang="en-US" altLang="zh-CN" sz="1100" b="0">
              <a:latin typeface="+mn-lt"/>
              <a:ea typeface="+mn-ea"/>
              <a:cs typeface="+mn-cs"/>
            </a:rPr>
            <a:t>300261</a:t>
          </a:r>
          <a:r>
            <a:rPr lang="zh-CN" altLang="en-US" sz="1100" b="0">
              <a:latin typeface="+mn-lt"/>
              <a:ea typeface="+mn-ea"/>
              <a:cs typeface="+mn-cs"/>
            </a:rPr>
            <a:t>）、江中药业（</a:t>
          </a:r>
          <a:r>
            <a:rPr lang="en-US" altLang="zh-CN" sz="1100" b="0">
              <a:latin typeface="+mn-lt"/>
              <a:ea typeface="+mn-ea"/>
              <a:cs typeface="+mn-cs"/>
            </a:rPr>
            <a:t>600750</a:t>
          </a:r>
          <a:r>
            <a:rPr lang="zh-CN" altLang="en-US" sz="1100" b="0">
              <a:latin typeface="+mn-lt"/>
              <a:ea typeface="+mn-ea"/>
              <a:cs typeface="+mn-cs"/>
            </a:rPr>
            <a:t>）、奇正藏药（</a:t>
          </a:r>
          <a:r>
            <a:rPr lang="en-US" altLang="zh-CN" sz="1100" b="0">
              <a:latin typeface="+mn-lt"/>
              <a:ea typeface="+mn-ea"/>
              <a:cs typeface="+mn-cs"/>
            </a:rPr>
            <a:t>002287</a:t>
          </a:r>
          <a:r>
            <a:rPr lang="zh-CN" altLang="en-US" sz="1100" b="0">
              <a:latin typeface="+mn-lt"/>
              <a:ea typeface="+mn-ea"/>
              <a:cs typeface="+mn-cs"/>
            </a:rPr>
            <a:t>）、国农科技（</a:t>
          </a:r>
          <a:r>
            <a:rPr lang="en-US" altLang="zh-CN" sz="1100" b="0">
              <a:latin typeface="+mn-lt"/>
              <a:ea typeface="+mn-ea"/>
              <a:cs typeface="+mn-cs"/>
            </a:rPr>
            <a:t>000004</a:t>
          </a:r>
          <a:r>
            <a:rPr lang="zh-CN" altLang="en-US" sz="1100" b="0">
              <a:latin typeface="+mn-lt"/>
              <a:ea typeface="+mn-ea"/>
              <a:cs typeface="+mn-cs"/>
            </a:rPr>
            <a:t>）、</a:t>
          </a:r>
        </a:p>
        <a:p>
          <a:r>
            <a:rPr lang="zh-CN" altLang="en-US" sz="1100" b="0">
              <a:latin typeface="+mn-lt"/>
              <a:ea typeface="+mn-ea"/>
              <a:cs typeface="+mn-cs"/>
            </a:rPr>
            <a:t>智飞生物（</a:t>
          </a:r>
          <a:r>
            <a:rPr lang="en-US" altLang="zh-CN" sz="1100" b="0">
              <a:latin typeface="+mn-lt"/>
              <a:ea typeface="+mn-ea"/>
              <a:cs typeface="+mn-cs"/>
            </a:rPr>
            <a:t>300122</a:t>
          </a:r>
          <a:r>
            <a:rPr lang="zh-CN" altLang="en-US" sz="1100" b="0">
              <a:latin typeface="+mn-lt"/>
              <a:ea typeface="+mn-ea"/>
              <a:cs typeface="+mn-cs"/>
            </a:rPr>
            <a:t>）、通策医疗（</a:t>
          </a:r>
          <a:r>
            <a:rPr lang="en-US" altLang="zh-CN" sz="1100" b="0">
              <a:latin typeface="+mn-lt"/>
              <a:ea typeface="+mn-ea"/>
              <a:cs typeface="+mn-cs"/>
            </a:rPr>
            <a:t>600763</a:t>
          </a:r>
          <a:r>
            <a:rPr lang="zh-CN" altLang="en-US" sz="1100" b="0">
              <a:latin typeface="+mn-lt"/>
              <a:ea typeface="+mn-ea"/>
              <a:cs typeface="+mn-cs"/>
            </a:rPr>
            <a:t>）、马应龙（</a:t>
          </a:r>
          <a:r>
            <a:rPr lang="en-US" altLang="zh-CN" sz="1100" b="0">
              <a:latin typeface="+mn-lt"/>
              <a:ea typeface="+mn-ea"/>
              <a:cs typeface="+mn-cs"/>
            </a:rPr>
            <a:t>600993</a:t>
          </a:r>
          <a:r>
            <a:rPr lang="zh-CN" altLang="en-US" sz="1100" b="0">
              <a:latin typeface="+mn-lt"/>
              <a:ea typeface="+mn-ea"/>
              <a:cs typeface="+mn-cs"/>
            </a:rPr>
            <a:t>）、中源协和（</a:t>
          </a:r>
          <a:r>
            <a:rPr lang="en-US" altLang="zh-CN" sz="1100" b="0">
              <a:latin typeface="+mn-lt"/>
              <a:ea typeface="+mn-ea"/>
              <a:cs typeface="+mn-cs"/>
            </a:rPr>
            <a:t>600645</a:t>
          </a:r>
          <a:r>
            <a:rPr lang="zh-CN" altLang="en-US" sz="1100" b="0">
              <a:latin typeface="+mn-lt"/>
              <a:ea typeface="+mn-ea"/>
              <a:cs typeface="+mn-cs"/>
            </a:rPr>
            <a:t>）、天士力（</a:t>
          </a:r>
          <a:r>
            <a:rPr lang="en-US" altLang="zh-CN" sz="1100" b="0">
              <a:latin typeface="+mn-lt"/>
              <a:ea typeface="+mn-ea"/>
              <a:cs typeface="+mn-cs"/>
            </a:rPr>
            <a:t>600535</a:t>
          </a:r>
          <a:r>
            <a:rPr lang="zh-CN" altLang="en-US" sz="1100" b="0">
              <a:latin typeface="+mn-lt"/>
              <a:ea typeface="+mn-ea"/>
              <a:cs typeface="+mn-cs"/>
            </a:rPr>
            <a:t>）、博雅生物（</a:t>
          </a:r>
          <a:r>
            <a:rPr lang="en-US" altLang="zh-CN" sz="1100" b="0">
              <a:latin typeface="+mn-lt"/>
              <a:ea typeface="+mn-ea"/>
              <a:cs typeface="+mn-cs"/>
            </a:rPr>
            <a:t>300294</a:t>
          </a:r>
          <a:r>
            <a:rPr lang="zh-CN" altLang="en-US" sz="1100" b="0">
              <a:latin typeface="+mn-lt"/>
              <a:ea typeface="+mn-ea"/>
              <a:cs typeface="+mn-cs"/>
            </a:rPr>
            <a:t>）、泰格医药（</a:t>
          </a:r>
          <a:r>
            <a:rPr lang="en-US" altLang="zh-CN" sz="1100" b="0">
              <a:latin typeface="+mn-lt"/>
              <a:ea typeface="+mn-ea"/>
              <a:cs typeface="+mn-cs"/>
            </a:rPr>
            <a:t>300347</a:t>
          </a:r>
          <a:r>
            <a:rPr lang="zh-CN" altLang="en-US" sz="1100" b="0">
              <a:latin typeface="+mn-lt"/>
              <a:ea typeface="+mn-ea"/>
              <a:cs typeface="+mn-cs"/>
            </a:rPr>
            <a:t>）、千红制药（</a:t>
          </a:r>
          <a:r>
            <a:rPr lang="en-US" altLang="zh-CN" sz="1100" b="0">
              <a:latin typeface="+mn-lt"/>
              <a:ea typeface="+mn-ea"/>
              <a:cs typeface="+mn-cs"/>
            </a:rPr>
            <a:t>002550</a:t>
          </a:r>
          <a:r>
            <a:rPr lang="zh-CN" altLang="en-US" sz="1100" b="0">
              <a:latin typeface="+mn-lt"/>
              <a:ea typeface="+mn-ea"/>
              <a:cs typeface="+mn-cs"/>
            </a:rPr>
            <a:t>）、交大昂立（</a:t>
          </a:r>
          <a:r>
            <a:rPr lang="en-US" altLang="zh-CN" sz="1100" b="0">
              <a:latin typeface="+mn-lt"/>
              <a:ea typeface="+mn-ea"/>
              <a:cs typeface="+mn-cs"/>
            </a:rPr>
            <a:t>600530</a:t>
          </a:r>
          <a:r>
            <a:rPr lang="zh-CN" altLang="en-US" sz="1100" b="0">
              <a:latin typeface="+mn-lt"/>
              <a:ea typeface="+mn-ea"/>
              <a:cs typeface="+mn-cs"/>
            </a:rPr>
            <a:t>）、金华股份（</a:t>
          </a:r>
          <a:r>
            <a:rPr lang="en-US" altLang="zh-CN" sz="1100" b="0">
              <a:latin typeface="+mn-lt"/>
              <a:ea typeface="+mn-ea"/>
              <a:cs typeface="+mn-cs"/>
            </a:rPr>
            <a:t>600080</a:t>
          </a:r>
          <a:r>
            <a:rPr lang="zh-CN" altLang="en-US" sz="1100" b="0">
              <a:latin typeface="+mn-lt"/>
              <a:ea typeface="+mn-ea"/>
              <a:cs typeface="+mn-cs"/>
            </a:rPr>
            <a:t>）、太龙药业（</a:t>
          </a:r>
          <a:r>
            <a:rPr lang="en-US" altLang="zh-CN" sz="1100" b="0">
              <a:latin typeface="+mn-lt"/>
              <a:ea typeface="+mn-ea"/>
              <a:cs typeface="+mn-cs"/>
            </a:rPr>
            <a:t>600222</a:t>
          </a:r>
          <a:r>
            <a:rPr lang="zh-CN" altLang="en-US" sz="1100" b="0">
              <a:latin typeface="+mn-lt"/>
              <a:ea typeface="+mn-ea"/>
              <a:cs typeface="+mn-cs"/>
            </a:rPr>
            <a:t>）、华北制药（</a:t>
          </a:r>
          <a:r>
            <a:rPr lang="en-US" altLang="zh-CN" sz="1100" b="0">
              <a:latin typeface="+mn-lt"/>
              <a:ea typeface="+mn-ea"/>
              <a:cs typeface="+mn-cs"/>
            </a:rPr>
            <a:t>600812</a:t>
          </a:r>
          <a:r>
            <a:rPr lang="zh-CN" altLang="en-US" sz="1100" b="0">
              <a:latin typeface="+mn-lt"/>
              <a:ea typeface="+mn-ea"/>
              <a:cs typeface="+mn-cs"/>
            </a:rPr>
            <a:t>）、福瑞股份（</a:t>
          </a:r>
          <a:r>
            <a:rPr lang="en-US" altLang="zh-CN" sz="1100" b="0">
              <a:latin typeface="+mn-lt"/>
              <a:ea typeface="+mn-ea"/>
              <a:cs typeface="+mn-cs"/>
            </a:rPr>
            <a:t>300049</a:t>
          </a:r>
          <a:r>
            <a:rPr lang="zh-CN" altLang="en-US" sz="1100" b="0">
              <a:latin typeface="+mn-lt"/>
              <a:ea typeface="+mn-ea"/>
              <a:cs typeface="+mn-cs"/>
            </a:rPr>
            <a:t>）、嘉事堂（</a:t>
          </a:r>
          <a:r>
            <a:rPr lang="en-US" altLang="zh-CN" sz="1100" b="0">
              <a:latin typeface="+mn-lt"/>
              <a:ea typeface="+mn-ea"/>
              <a:cs typeface="+mn-cs"/>
            </a:rPr>
            <a:t>002462</a:t>
          </a:r>
          <a:r>
            <a:rPr lang="zh-CN" altLang="en-US" sz="1100" b="0">
              <a:latin typeface="+mn-lt"/>
              <a:ea typeface="+mn-ea"/>
              <a:cs typeface="+mn-cs"/>
            </a:rPr>
            <a:t>）、莱美药业（</a:t>
          </a:r>
          <a:r>
            <a:rPr lang="en-US" altLang="zh-CN" sz="1100" b="0">
              <a:latin typeface="+mn-lt"/>
              <a:ea typeface="+mn-ea"/>
              <a:cs typeface="+mn-cs"/>
            </a:rPr>
            <a:t>300006</a:t>
          </a:r>
          <a:r>
            <a:rPr lang="zh-CN" altLang="en-US" sz="1100" b="0">
              <a:latin typeface="+mn-lt"/>
              <a:ea typeface="+mn-ea"/>
              <a:cs typeface="+mn-cs"/>
            </a:rPr>
            <a:t>）、桂林三金（</a:t>
          </a:r>
          <a:r>
            <a:rPr lang="en-US" altLang="zh-CN" sz="1100" b="0">
              <a:latin typeface="+mn-lt"/>
              <a:ea typeface="+mn-ea"/>
              <a:cs typeface="+mn-cs"/>
            </a:rPr>
            <a:t>002275</a:t>
          </a:r>
          <a:r>
            <a:rPr lang="zh-CN" altLang="en-US" sz="1100" b="0">
              <a:latin typeface="+mn-lt"/>
              <a:ea typeface="+mn-ea"/>
              <a:cs typeface="+mn-cs"/>
            </a:rPr>
            <a:t>）、片仔癀（</a:t>
          </a:r>
          <a:r>
            <a:rPr lang="en-US" altLang="zh-CN" sz="1100" b="0">
              <a:latin typeface="+mn-lt"/>
              <a:ea typeface="+mn-ea"/>
              <a:cs typeface="+mn-cs"/>
            </a:rPr>
            <a:t>600436</a:t>
          </a:r>
          <a:r>
            <a:rPr lang="zh-CN" altLang="en-US" sz="1100" b="0">
              <a:latin typeface="+mn-lt"/>
              <a:ea typeface="+mn-ea"/>
              <a:cs typeface="+mn-cs"/>
            </a:rPr>
            <a:t>）、嘉应制药（</a:t>
          </a:r>
          <a:r>
            <a:rPr lang="en-US" altLang="zh-CN" sz="1100" b="0">
              <a:latin typeface="+mn-lt"/>
              <a:ea typeface="+mn-ea"/>
              <a:cs typeface="+mn-cs"/>
            </a:rPr>
            <a:t>002198</a:t>
          </a:r>
          <a:r>
            <a:rPr lang="zh-CN" altLang="en-US" sz="1100" b="0">
              <a:latin typeface="+mn-lt"/>
              <a:ea typeface="+mn-ea"/>
              <a:cs typeface="+mn-cs"/>
            </a:rPr>
            <a:t>）、爱尔眼科（</a:t>
          </a:r>
          <a:r>
            <a:rPr lang="en-US" altLang="zh-CN" sz="1100" b="0">
              <a:latin typeface="+mn-lt"/>
              <a:ea typeface="+mn-ea"/>
              <a:cs typeface="+mn-cs"/>
            </a:rPr>
            <a:t>300015</a:t>
          </a:r>
          <a:r>
            <a:rPr lang="zh-CN" altLang="en-US" sz="1100" b="0">
              <a:latin typeface="+mn-lt"/>
              <a:ea typeface="+mn-ea"/>
              <a:cs typeface="+mn-cs"/>
            </a:rPr>
            <a:t>）、国药股份（</a:t>
          </a:r>
          <a:r>
            <a:rPr lang="en-US" altLang="zh-CN" sz="1100" b="0">
              <a:latin typeface="+mn-lt"/>
              <a:ea typeface="+mn-ea"/>
              <a:cs typeface="+mn-cs"/>
            </a:rPr>
            <a:t>600511</a:t>
          </a:r>
          <a:r>
            <a:rPr lang="zh-CN" altLang="en-US" sz="1100" b="0">
              <a:latin typeface="+mn-lt"/>
              <a:ea typeface="+mn-ea"/>
              <a:cs typeface="+mn-cs"/>
            </a:rPr>
            <a:t>）、振东制药（</a:t>
          </a:r>
          <a:r>
            <a:rPr lang="en-US" altLang="zh-CN" sz="1100" b="0">
              <a:latin typeface="+mn-lt"/>
              <a:ea typeface="+mn-ea"/>
              <a:cs typeface="+mn-cs"/>
            </a:rPr>
            <a:t>300158</a:t>
          </a:r>
          <a:r>
            <a:rPr lang="zh-CN" altLang="en-US" sz="1100" b="0">
              <a:latin typeface="+mn-lt"/>
              <a:ea typeface="+mn-ea"/>
              <a:cs typeface="+mn-cs"/>
            </a:rPr>
            <a:t>）、舒泰神（</a:t>
          </a:r>
          <a:r>
            <a:rPr lang="en-US" altLang="zh-CN" sz="1100" b="0">
              <a:latin typeface="+mn-lt"/>
              <a:ea typeface="+mn-ea"/>
              <a:cs typeface="+mn-cs"/>
            </a:rPr>
            <a:t>300204</a:t>
          </a:r>
          <a:r>
            <a:rPr lang="zh-CN" altLang="en-US" sz="1100" b="0">
              <a:latin typeface="+mn-lt"/>
              <a:ea typeface="+mn-ea"/>
              <a:cs typeface="+mn-cs"/>
            </a:rPr>
            <a:t>）、东宝生物（</a:t>
          </a:r>
          <a:r>
            <a:rPr lang="en-US" altLang="zh-CN" sz="1100" b="0">
              <a:latin typeface="+mn-lt"/>
              <a:ea typeface="+mn-ea"/>
              <a:cs typeface="+mn-cs"/>
            </a:rPr>
            <a:t>300239</a:t>
          </a:r>
          <a:r>
            <a:rPr lang="zh-CN" altLang="en-US" sz="1100" b="0">
              <a:latin typeface="+mn-lt"/>
              <a:ea typeface="+mn-ea"/>
              <a:cs typeface="+mn-cs"/>
            </a:rPr>
            <a:t>）、浙江震元（</a:t>
          </a:r>
          <a:r>
            <a:rPr lang="en-US" altLang="zh-CN" sz="1100" b="0">
              <a:latin typeface="+mn-lt"/>
              <a:ea typeface="+mn-ea"/>
              <a:cs typeface="+mn-cs"/>
            </a:rPr>
            <a:t>000705</a:t>
          </a:r>
          <a:r>
            <a:rPr lang="zh-CN" altLang="en-US" sz="1100" b="0">
              <a:latin typeface="+mn-lt"/>
              <a:ea typeface="+mn-ea"/>
              <a:cs typeface="+mn-cs"/>
            </a:rPr>
            <a:t>）、山大华特（</a:t>
          </a:r>
          <a:r>
            <a:rPr lang="en-US" altLang="zh-CN" sz="1100" b="0">
              <a:latin typeface="+mn-lt"/>
              <a:ea typeface="+mn-ea"/>
              <a:cs typeface="+mn-cs"/>
            </a:rPr>
            <a:t>000915</a:t>
          </a:r>
          <a:r>
            <a:rPr lang="zh-CN" altLang="en-US" sz="1100" b="0">
              <a:latin typeface="+mn-lt"/>
              <a:ea typeface="+mn-ea"/>
              <a:cs typeface="+mn-cs"/>
            </a:rPr>
            <a:t>）、华仁药业（</a:t>
          </a:r>
          <a:r>
            <a:rPr lang="en-US" altLang="zh-CN" sz="1100" b="0">
              <a:latin typeface="+mn-lt"/>
              <a:ea typeface="+mn-ea"/>
              <a:cs typeface="+mn-cs"/>
            </a:rPr>
            <a:t>300110</a:t>
          </a:r>
          <a:r>
            <a:rPr lang="zh-CN" altLang="en-US" sz="1100" b="0">
              <a:latin typeface="+mn-lt"/>
              <a:ea typeface="+mn-ea"/>
              <a:cs typeface="+mn-cs"/>
            </a:rPr>
            <a:t>）、长春高新（</a:t>
          </a:r>
          <a:r>
            <a:rPr lang="en-US" altLang="zh-CN" sz="1100" b="0">
              <a:latin typeface="+mn-lt"/>
              <a:ea typeface="+mn-ea"/>
              <a:cs typeface="+mn-cs"/>
            </a:rPr>
            <a:t>000661</a:t>
          </a:r>
          <a:r>
            <a:rPr lang="zh-CN" altLang="en-US" sz="1100" b="0">
              <a:latin typeface="+mn-lt"/>
              <a:ea typeface="+mn-ea"/>
              <a:cs typeface="+mn-cs"/>
            </a:rPr>
            <a:t>）、仟源制药（</a:t>
          </a:r>
          <a:r>
            <a:rPr lang="en-US" altLang="zh-CN" sz="1100" b="0">
              <a:latin typeface="+mn-lt"/>
              <a:ea typeface="+mn-ea"/>
              <a:cs typeface="+mn-cs"/>
            </a:rPr>
            <a:t>300254</a:t>
          </a:r>
          <a:r>
            <a:rPr lang="zh-CN" altLang="en-US" sz="1100" b="0">
              <a:latin typeface="+mn-lt"/>
              <a:ea typeface="+mn-ea"/>
              <a:cs typeface="+mn-cs"/>
            </a:rPr>
            <a:t>）、</a:t>
          </a:r>
        </a:p>
        <a:p>
          <a:r>
            <a:rPr lang="zh-CN" altLang="en-US" sz="1100" b="0">
              <a:latin typeface="+mn-lt"/>
              <a:ea typeface="+mn-ea"/>
              <a:cs typeface="+mn-cs"/>
            </a:rPr>
            <a:t>美罗药业（</a:t>
          </a:r>
          <a:r>
            <a:rPr lang="en-US" altLang="zh-CN" sz="1100" b="0">
              <a:latin typeface="+mn-lt"/>
              <a:ea typeface="+mn-ea"/>
              <a:cs typeface="+mn-cs"/>
            </a:rPr>
            <a:t>300297</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年第三季度报告</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指数下跌</a:t>
          </a:r>
          <a:r>
            <a:rPr lang="en-US" altLang="zh-CN" sz="1100" b="0">
              <a:latin typeface="+mn-lt"/>
              <a:ea typeface="+mn-ea"/>
              <a:cs typeface="+mn-cs"/>
            </a:rPr>
            <a:t>2.09%</a:t>
          </a:r>
          <a:r>
            <a:rPr lang="zh-CN" altLang="en-US" sz="1100" b="0">
              <a:latin typeface="+mn-lt"/>
              <a:ea typeface="+mn-ea"/>
              <a:cs typeface="+mn-cs"/>
            </a:rPr>
            <a:t>，同期医药指数下跌</a:t>
          </a:r>
          <a:r>
            <a:rPr lang="en-US" altLang="zh-CN" sz="1100" b="0">
              <a:latin typeface="+mn-lt"/>
              <a:ea typeface="+mn-ea"/>
              <a:cs typeface="+mn-cs"/>
            </a:rPr>
            <a:t>3.18%</a:t>
          </a:r>
          <a:r>
            <a:rPr lang="zh-CN" altLang="en-US" sz="1100" b="0">
              <a:latin typeface="+mn-lt"/>
              <a:ea typeface="+mn-ea"/>
              <a:cs typeface="+mn-cs"/>
            </a:rPr>
            <a:t>，跑输沪深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1.09</a:t>
          </a:r>
          <a:r>
            <a:rPr lang="zh-CN" altLang="en-US" sz="1100" b="0">
              <a:latin typeface="+mn-lt"/>
              <a:ea typeface="+mn-ea"/>
              <a:cs typeface="+mn-cs"/>
            </a:rPr>
            <a:t>个百分点。板块方面，医疗器械下跌</a:t>
          </a:r>
          <a:r>
            <a:rPr lang="en-US" altLang="zh-CN" sz="1100" b="0">
              <a:latin typeface="+mn-lt"/>
              <a:ea typeface="+mn-ea"/>
              <a:cs typeface="+mn-cs"/>
            </a:rPr>
            <a:t>4.44%</a:t>
          </a:r>
          <a:r>
            <a:rPr lang="zh-CN" altLang="en-US" sz="1100" b="0">
              <a:latin typeface="+mn-lt"/>
              <a:ea typeface="+mn-ea"/>
              <a:cs typeface="+mn-cs"/>
            </a:rPr>
            <a:t>，医药流通下跌</a:t>
          </a:r>
          <a:r>
            <a:rPr lang="en-US" altLang="zh-CN" sz="1100" b="0">
              <a:latin typeface="+mn-lt"/>
              <a:ea typeface="+mn-ea"/>
              <a:cs typeface="+mn-cs"/>
            </a:rPr>
            <a:t>4.38%</a:t>
          </a:r>
          <a:r>
            <a:rPr lang="zh-CN" altLang="en-US" sz="1100" b="0">
              <a:latin typeface="+mn-lt"/>
              <a:ea typeface="+mn-ea"/>
              <a:cs typeface="+mn-cs"/>
            </a:rPr>
            <a:t>，</a:t>
          </a:r>
        </a:p>
        <a:p>
          <a:r>
            <a:rPr lang="zh-CN" altLang="en-US" sz="1100" b="0">
              <a:latin typeface="+mn-lt"/>
              <a:ea typeface="+mn-ea"/>
              <a:cs typeface="+mn-cs"/>
            </a:rPr>
            <a:t>中成药下跌</a:t>
          </a:r>
          <a:r>
            <a:rPr lang="en-US" altLang="zh-CN" sz="1100" b="0">
              <a:latin typeface="+mn-lt"/>
              <a:ea typeface="+mn-ea"/>
              <a:cs typeface="+mn-cs"/>
            </a:rPr>
            <a:t>4.20%</a:t>
          </a:r>
          <a:r>
            <a:rPr lang="zh-CN" altLang="en-US" sz="1100" b="0">
              <a:latin typeface="+mn-lt"/>
              <a:ea typeface="+mn-ea"/>
              <a:cs typeface="+mn-cs"/>
            </a:rPr>
            <a:t>，中药饮片下跌</a:t>
          </a:r>
          <a:r>
            <a:rPr lang="en-US" altLang="zh-CN" sz="1100" b="0">
              <a:latin typeface="+mn-lt"/>
              <a:ea typeface="+mn-ea"/>
              <a:cs typeface="+mn-cs"/>
            </a:rPr>
            <a:t>4.06%</a:t>
          </a:r>
          <a:r>
            <a:rPr lang="zh-CN" altLang="en-US" sz="1100" b="0">
              <a:latin typeface="+mn-lt"/>
              <a:ea typeface="+mn-ea"/>
              <a:cs typeface="+mn-cs"/>
            </a:rPr>
            <a:t>，化学制剂下跌</a:t>
          </a:r>
          <a:r>
            <a:rPr lang="en-US" altLang="zh-CN" sz="1100" b="0">
              <a:latin typeface="+mn-lt"/>
              <a:ea typeface="+mn-ea"/>
              <a:cs typeface="+mn-cs"/>
            </a:rPr>
            <a:t>2.58%</a:t>
          </a:r>
          <a:r>
            <a:rPr lang="zh-CN" altLang="en-US" sz="1100" b="0">
              <a:latin typeface="+mn-lt"/>
              <a:ea typeface="+mn-ea"/>
              <a:cs typeface="+mn-cs"/>
            </a:rPr>
            <a:t>，化学原料药下跌</a:t>
          </a:r>
          <a:r>
            <a:rPr lang="en-US" altLang="zh-CN" sz="1100" b="0">
              <a:latin typeface="+mn-lt"/>
              <a:ea typeface="+mn-ea"/>
              <a:cs typeface="+mn-cs"/>
            </a:rPr>
            <a:t>2.40%</a:t>
          </a:r>
          <a:r>
            <a:rPr lang="zh-CN" altLang="en-US" sz="1100" b="0">
              <a:latin typeface="+mn-lt"/>
              <a:ea typeface="+mn-ea"/>
              <a:cs typeface="+mn-cs"/>
            </a:rPr>
            <a:t>，生物医药下跌</a:t>
          </a:r>
          <a:r>
            <a:rPr lang="en-US" altLang="zh-CN" sz="1100" b="0">
              <a:latin typeface="+mn-lt"/>
              <a:ea typeface="+mn-ea"/>
              <a:cs typeface="+mn-cs"/>
            </a:rPr>
            <a:t>1.86%</a:t>
          </a:r>
          <a:r>
            <a:rPr lang="zh-CN" altLang="en-US" sz="1100" b="0">
              <a:latin typeface="+mn-lt"/>
              <a:ea typeface="+mn-ea"/>
              <a:cs typeface="+mn-cs"/>
            </a:rPr>
            <a:t>，医疗服务下跌</a:t>
          </a:r>
          <a:r>
            <a:rPr lang="en-US" altLang="zh-CN" sz="1100" b="0">
              <a:latin typeface="+mn-lt"/>
              <a:ea typeface="+mn-ea"/>
              <a:cs typeface="+mn-cs"/>
            </a:rPr>
            <a:t>1.62%</a:t>
          </a:r>
          <a:r>
            <a:rPr lang="zh-CN" altLang="en-US" sz="1100" b="0">
              <a:latin typeface="+mn-lt"/>
              <a:ea typeface="+mn-ea"/>
              <a:cs typeface="+mn-cs"/>
            </a:rPr>
            <a:t>。</a:t>
          </a:r>
        </a:p>
        <a:p>
          <a:r>
            <a:rPr lang="zh-CN" altLang="en-US" sz="1100" b="0">
              <a:latin typeface="+mn-lt"/>
              <a:ea typeface="+mn-ea"/>
              <a:cs typeface="+mn-cs"/>
            </a:rPr>
            <a:t>太极集团（</a:t>
          </a:r>
          <a:r>
            <a:rPr lang="en-US" altLang="zh-CN" sz="1100" b="0">
              <a:latin typeface="+mn-lt"/>
              <a:ea typeface="+mn-ea"/>
              <a:cs typeface="+mn-cs"/>
            </a:rPr>
            <a:t>+11.04%</a:t>
          </a:r>
          <a:r>
            <a:rPr lang="zh-CN" altLang="en-US" sz="1100" b="0">
              <a:latin typeface="+mn-lt"/>
              <a:ea typeface="+mn-ea"/>
              <a:cs typeface="+mn-cs"/>
            </a:rPr>
            <a:t>）、戴维医疗（</a:t>
          </a:r>
          <a:r>
            <a:rPr lang="en-US" altLang="zh-CN" sz="1100" b="0">
              <a:latin typeface="+mn-lt"/>
              <a:ea typeface="+mn-ea"/>
              <a:cs typeface="+mn-cs"/>
            </a:rPr>
            <a:t>+10.48%</a:t>
          </a:r>
          <a:r>
            <a:rPr lang="zh-CN" altLang="en-US" sz="1100" b="0">
              <a:latin typeface="+mn-lt"/>
              <a:ea typeface="+mn-ea"/>
              <a:cs typeface="+mn-cs"/>
            </a:rPr>
            <a:t>）、福瑞股份（</a:t>
          </a:r>
          <a:r>
            <a:rPr lang="en-US" altLang="zh-CN" sz="1100" b="0">
              <a:latin typeface="+mn-lt"/>
              <a:ea typeface="+mn-ea"/>
              <a:cs typeface="+mn-cs"/>
            </a:rPr>
            <a:t>+6.99%</a:t>
          </a:r>
          <a:r>
            <a:rPr lang="zh-CN" altLang="en-US" sz="1100" b="0">
              <a:latin typeface="+mn-lt"/>
              <a:ea typeface="+mn-ea"/>
              <a:cs typeface="+mn-cs"/>
            </a:rPr>
            <a:t>）、尔康制药（</a:t>
          </a:r>
          <a:r>
            <a:rPr lang="en-US" altLang="zh-CN" sz="1100" b="0">
              <a:latin typeface="+mn-lt"/>
              <a:ea typeface="+mn-ea"/>
              <a:cs typeface="+mn-cs"/>
            </a:rPr>
            <a:t>+6.42%</a:t>
          </a:r>
          <a:r>
            <a:rPr lang="zh-CN" altLang="en-US" sz="1100" b="0">
              <a:latin typeface="+mn-lt"/>
              <a:ea typeface="+mn-ea"/>
              <a:cs typeface="+mn-cs"/>
            </a:rPr>
            <a:t>），华海药业（</a:t>
          </a:r>
          <a:r>
            <a:rPr lang="en-US" altLang="zh-CN" sz="1100" b="0">
              <a:latin typeface="+mn-lt"/>
              <a:ea typeface="+mn-ea"/>
              <a:cs typeface="+mn-cs"/>
            </a:rPr>
            <a:t>+6.41%</a:t>
          </a:r>
          <a:r>
            <a:rPr lang="zh-CN" altLang="en-US" sz="1100" b="0">
              <a:latin typeface="+mn-lt"/>
              <a:ea typeface="+mn-ea"/>
              <a:cs typeface="+mn-cs"/>
            </a:rPr>
            <a:t>）分居涨幅前五；新华医疗（</a:t>
          </a:r>
          <a:r>
            <a:rPr lang="en-US" altLang="zh-CN" sz="1100" b="0">
              <a:latin typeface="+mn-lt"/>
              <a:ea typeface="+mn-ea"/>
              <a:cs typeface="+mn-cs"/>
            </a:rPr>
            <a:t>-9.93%</a:t>
          </a:r>
          <a:r>
            <a:rPr lang="zh-CN" altLang="en-US" sz="1100" b="0">
              <a:latin typeface="+mn-lt"/>
              <a:ea typeface="+mn-ea"/>
              <a:cs typeface="+mn-cs"/>
            </a:rPr>
            <a:t>）、华润双鹤（</a:t>
          </a:r>
          <a:r>
            <a:rPr lang="en-US" altLang="zh-CN" sz="1100" b="0">
              <a:latin typeface="+mn-lt"/>
              <a:ea typeface="+mn-ea"/>
              <a:cs typeface="+mn-cs"/>
            </a:rPr>
            <a:t>-9.55%</a:t>
          </a:r>
          <a:r>
            <a:rPr lang="zh-CN" altLang="en-US" sz="1100" b="0">
              <a:latin typeface="+mn-lt"/>
              <a:ea typeface="+mn-ea"/>
              <a:cs typeface="+mn-cs"/>
            </a:rPr>
            <a:t>）、浙江震元（</a:t>
          </a:r>
          <a:r>
            <a:rPr lang="en-US" altLang="zh-CN" sz="1100" b="0">
              <a:latin typeface="+mn-lt"/>
              <a:ea typeface="+mn-ea"/>
              <a:cs typeface="+mn-cs"/>
            </a:rPr>
            <a:t>-8.90%</a:t>
          </a:r>
          <a:r>
            <a:rPr lang="zh-CN" altLang="en-US" sz="1100" b="0">
              <a:latin typeface="+mn-lt"/>
              <a:ea typeface="+mn-ea"/>
              <a:cs typeface="+mn-cs"/>
            </a:rPr>
            <a:t>）、*</a:t>
          </a:r>
          <a:r>
            <a:rPr lang="en-US" altLang="zh-CN" sz="1100" b="0">
              <a:latin typeface="+mn-lt"/>
              <a:ea typeface="+mn-ea"/>
              <a:cs typeface="+mn-cs"/>
            </a:rPr>
            <a:t>ST</a:t>
          </a:r>
          <a:r>
            <a:rPr lang="zh-CN" altLang="en-US" sz="1100" b="0">
              <a:latin typeface="+mn-lt"/>
              <a:ea typeface="+mn-ea"/>
              <a:cs typeface="+mn-cs"/>
            </a:rPr>
            <a:t>生化（</a:t>
          </a:r>
          <a:r>
            <a:rPr lang="en-US" altLang="zh-CN" sz="1100" b="0">
              <a:latin typeface="+mn-lt"/>
              <a:ea typeface="+mn-ea"/>
              <a:cs typeface="+mn-cs"/>
            </a:rPr>
            <a:t>-8.50%</a:t>
          </a:r>
          <a:r>
            <a:rPr lang="zh-CN" altLang="en-US" sz="1100" b="0">
              <a:latin typeface="+mn-lt"/>
              <a:ea typeface="+mn-ea"/>
              <a:cs typeface="+mn-cs"/>
            </a:rPr>
            <a:t>）、钱江生化（</a:t>
          </a:r>
          <a:r>
            <a:rPr lang="en-US" altLang="zh-CN" sz="1100" b="0">
              <a:latin typeface="+mn-lt"/>
              <a:ea typeface="+mn-ea"/>
              <a:cs typeface="+mn-cs"/>
            </a:rPr>
            <a:t>-8.49%</a:t>
          </a:r>
          <a:r>
            <a:rPr lang="zh-CN" altLang="en-US" sz="1100" b="0">
              <a:latin typeface="+mn-lt"/>
              <a:ea typeface="+mn-ea"/>
              <a:cs typeface="+mn-cs"/>
            </a:rPr>
            <a:t>）分居跌幅前五。</a:t>
          </a:r>
          <a:endParaRPr lang="en-US" altLang="zh-CN" sz="1100" b="0">
            <a:latin typeface="+mn-lt"/>
            <a:ea typeface="+mn-ea"/>
            <a:cs typeface="+mn-cs"/>
          </a:endParaRPr>
        </a:p>
        <a:p>
          <a:endParaRPr lang="zh-CN" altLang="en-US" sz="1100" b="0">
            <a:latin typeface="+mn-lt"/>
            <a:ea typeface="+mn-ea"/>
            <a:cs typeface="+mn-cs"/>
          </a:endParaRPr>
        </a:p>
        <a:p>
          <a:r>
            <a:rPr lang="zh-CN" altLang="en-US" sz="1100" b="1">
              <a:latin typeface="+mn-lt"/>
              <a:ea typeface="+mn-ea"/>
              <a:cs typeface="+mn-cs"/>
            </a:rPr>
            <a:t>本周观点： </a:t>
          </a:r>
          <a:endParaRPr lang="en-US" altLang="zh-CN" sz="1100" b="1">
            <a:latin typeface="+mn-lt"/>
            <a:ea typeface="+mn-ea"/>
            <a:cs typeface="+mn-cs"/>
          </a:endParaRPr>
        </a:p>
        <a:p>
          <a:r>
            <a:rPr lang="zh-CN" altLang="en-US" sz="1100" b="0">
              <a:latin typeface="+mn-lt"/>
              <a:ea typeface="+mn-ea"/>
              <a:cs typeface="+mn-cs"/>
            </a:rPr>
            <a:t>上周医药板块出现调整，各子板块和大多数个股均有下跌，可关注跌幅较大的绩优股。大部分医药上市公司已披露三季报，由于三季报和年报间业绩真空期较长在下一轮业绩预告公布前三季报都将是板块核心业绩驱动因素。我们建议可以以三季报业绩为基准，布局业绩改善或高增长的个股，首选超预期品种。</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9525</xdr:colOff>
      <xdr:row>15</xdr:row>
      <xdr:rowOff>123825</xdr:rowOff>
    </xdr:from>
    <xdr:to>
      <xdr:col>9</xdr:col>
      <xdr:colOff>952500</xdr:colOff>
      <xdr:row>24</xdr:row>
      <xdr:rowOff>123825</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3450;&#26399;&#25253;&#21578;/&#21326;&#34701;&#35777;&#21048;/&#21307;&#33647;&#34892;&#19994;&#21608;&#25253;/&#20010;&#32929;&#28072;&#36300;&#241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 val="医药(中信)"/>
      <sheetName val="医药(中信)1"/>
      <sheetName val="医药(中信)2"/>
    </sheetNames>
    <sheetDataSet>
      <sheetData sheetId="0"/>
      <sheetData sheetId="1"/>
      <sheetData sheetId="2"/>
      <sheetData sheetId="3"/>
      <sheetData sheetId="4"/>
      <sheetData sheetId="5">
        <row r="2">
          <cell r="B2" t="str">
            <v>医药(中信)</v>
          </cell>
          <cell r="C2" t="str">
            <v>沪深300(可比)</v>
          </cell>
        </row>
        <row r="3">
          <cell r="A3">
            <v>41571</v>
          </cell>
          <cell r="B3">
            <v>5862</v>
          </cell>
          <cell r="C3">
            <v>5862</v>
          </cell>
          <cell r="D3">
            <v>14588.768</v>
          </cell>
        </row>
        <row r="4">
          <cell r="A4">
            <v>41572</v>
          </cell>
          <cell r="B4">
            <v>5702.22</v>
          </cell>
          <cell r="C4">
            <v>5783.9786999999997</v>
          </cell>
          <cell r="D4">
            <v>16055.841</v>
          </cell>
        </row>
        <row r="5">
          <cell r="A5">
            <v>41575</v>
          </cell>
          <cell r="B5">
            <v>5660.59</v>
          </cell>
          <cell r="C5">
            <v>5777.6050999999998</v>
          </cell>
          <cell r="D5">
            <v>13171.312</v>
          </cell>
        </row>
        <row r="6">
          <cell r="A6">
            <v>41576</v>
          </cell>
          <cell r="B6">
            <v>5552.7</v>
          </cell>
          <cell r="C6">
            <v>5792.5011999999997</v>
          </cell>
          <cell r="D6">
            <v>16773.88</v>
          </cell>
        </row>
        <row r="7">
          <cell r="A7">
            <v>41577</v>
          </cell>
          <cell r="B7">
            <v>5628.75</v>
          </cell>
          <cell r="C7">
            <v>5878.9961999999996</v>
          </cell>
          <cell r="D7">
            <v>12582.37</v>
          </cell>
        </row>
        <row r="8">
          <cell r="A8">
            <v>41578</v>
          </cell>
          <cell r="B8">
            <v>5535.09</v>
          </cell>
          <cell r="C8">
            <v>5796.5793000000003</v>
          </cell>
          <cell r="D8">
            <v>11341.034</v>
          </cell>
        </row>
        <row r="9">
          <cell r="A9">
            <v>41579</v>
          </cell>
          <cell r="B9">
            <v>5553.54</v>
          </cell>
          <cell r="C9">
            <v>5824.0272000000004</v>
          </cell>
          <cell r="D9">
            <v>9458.5709999999999</v>
          </cell>
        </row>
        <row r="10">
          <cell r="A10">
            <v>41582</v>
          </cell>
          <cell r="B10">
            <v>5519.59</v>
          </cell>
          <cell r="C10">
            <v>5813.0138999999999</v>
          </cell>
          <cell r="D10">
            <v>10260.905000000001</v>
          </cell>
        </row>
        <row r="11">
          <cell r="A11">
            <v>41583</v>
          </cell>
          <cell r="B11">
            <v>5540.38</v>
          </cell>
          <cell r="C11">
            <v>5821.1211999999996</v>
          </cell>
          <cell r="D11">
            <v>11021.74</v>
          </cell>
        </row>
        <row r="12">
          <cell r="A12">
            <v>41584</v>
          </cell>
          <cell r="B12">
            <v>5464.82</v>
          </cell>
          <cell r="C12">
            <v>5747.3734000000004</v>
          </cell>
          <cell r="D12">
            <v>10982.352999999999</v>
          </cell>
        </row>
        <row r="13">
          <cell r="A13">
            <v>41585</v>
          </cell>
          <cell r="B13">
            <v>5368.59</v>
          </cell>
          <cell r="C13">
            <v>5715.5788000000002</v>
          </cell>
          <cell r="D13">
            <v>9798.4709999999995</v>
          </cell>
        </row>
        <row r="14">
          <cell r="A14">
            <v>41586</v>
          </cell>
          <cell r="B14">
            <v>5292.6</v>
          </cell>
          <cell r="C14">
            <v>5635.9701999999997</v>
          </cell>
          <cell r="D14">
            <v>8993.7909999999993</v>
          </cell>
        </row>
        <row r="15">
          <cell r="A15">
            <v>41589</v>
          </cell>
          <cell r="B15">
            <v>5421.22</v>
          </cell>
          <cell r="C15">
            <v>5655.3595999999998</v>
          </cell>
          <cell r="D15">
            <v>9882.1749999999993</v>
          </cell>
        </row>
        <row r="16">
          <cell r="A16">
            <v>41590</v>
          </cell>
          <cell r="B16">
            <v>5507.17</v>
          </cell>
          <cell r="C16">
            <v>5714.2357000000002</v>
          </cell>
          <cell r="D16">
            <v>11568.191999999999</v>
          </cell>
        </row>
        <row r="17">
          <cell r="A17">
            <v>41591</v>
          </cell>
          <cell r="B17">
            <v>5413.26</v>
          </cell>
          <cell r="C17">
            <v>5587.5456999999997</v>
          </cell>
          <cell r="D17">
            <v>8446.3230000000003</v>
          </cell>
        </row>
        <row r="18">
          <cell r="A18">
            <v>41592</v>
          </cell>
          <cell r="B18">
            <v>5504.88</v>
          </cell>
          <cell r="C18">
            <v>5627.5454</v>
          </cell>
          <cell r="D18">
            <v>9658.26</v>
          </cell>
        </row>
        <row r="19">
          <cell r="A19">
            <v>41593</v>
          </cell>
          <cell r="B19">
            <v>5560.62</v>
          </cell>
          <cell r="C19">
            <v>5740.4381999999996</v>
          </cell>
          <cell r="D19">
            <v>13872.215</v>
          </cell>
        </row>
        <row r="20">
          <cell r="A20">
            <v>41596</v>
          </cell>
          <cell r="B20">
            <v>5620.56</v>
          </cell>
          <cell r="C20">
            <v>5931.3278</v>
          </cell>
          <cell r="D20">
            <v>16830.838</v>
          </cell>
        </row>
        <row r="21">
          <cell r="A21">
            <v>41597</v>
          </cell>
          <cell r="B21">
            <v>5607.13</v>
          </cell>
          <cell r="C21">
            <v>5890.4490999999998</v>
          </cell>
          <cell r="D21">
            <v>13880.178</v>
          </cell>
        </row>
        <row r="22">
          <cell r="A22">
            <v>41598</v>
          </cell>
          <cell r="B22">
            <v>5631.77</v>
          </cell>
          <cell r="C22">
            <v>5921.4377999999997</v>
          </cell>
          <cell r="D22">
            <v>11620.419</v>
          </cell>
        </row>
        <row r="23">
          <cell r="A23">
            <v>41599</v>
          </cell>
          <cell r="B23">
            <v>5611.39</v>
          </cell>
          <cell r="C23">
            <v>5885.15</v>
          </cell>
          <cell r="D23">
            <v>11621.875</v>
          </cell>
        </row>
        <row r="24">
          <cell r="A24">
            <v>41600</v>
          </cell>
          <cell r="B24">
            <v>5573.61</v>
          </cell>
          <cell r="C24">
            <v>5855.7728999999999</v>
          </cell>
          <cell r="D24">
            <v>11923.495000000001</v>
          </cell>
        </row>
        <row r="25">
          <cell r="A25">
            <v>41603</v>
          </cell>
          <cell r="B25">
            <v>5589.54</v>
          </cell>
          <cell r="C25">
            <v>5832.9893000000002</v>
          </cell>
          <cell r="D25">
            <v>11203.157999999999</v>
          </cell>
        </row>
        <row r="26">
          <cell r="A26">
            <v>41604</v>
          </cell>
          <cell r="B26">
            <v>5611.78</v>
          </cell>
          <cell r="C26">
            <v>5830.0344999999998</v>
          </cell>
          <cell r="D26">
            <v>11785.643</v>
          </cell>
        </row>
        <row r="27">
          <cell r="A27">
            <v>41605</v>
          </cell>
          <cell r="B27">
            <v>5652.87</v>
          </cell>
          <cell r="C27">
            <v>5896.1144999999997</v>
          </cell>
          <cell r="D27">
            <v>11956.454</v>
          </cell>
        </row>
        <row r="28">
          <cell r="A28">
            <v>41606</v>
          </cell>
          <cell r="B28">
            <v>5708.08</v>
          </cell>
          <cell r="C28">
            <v>5957.2861000000003</v>
          </cell>
          <cell r="D28">
            <v>14436.8</v>
          </cell>
        </row>
        <row r="29">
          <cell r="A29">
            <v>41607</v>
          </cell>
          <cell r="B29">
            <v>5774.33</v>
          </cell>
          <cell r="C29">
            <v>5955.8453</v>
          </cell>
          <cell r="D29">
            <v>14938.183999999999</v>
          </cell>
        </row>
        <row r="30">
          <cell r="A30">
            <v>41610</v>
          </cell>
          <cell r="B30">
            <v>5524.82</v>
          </cell>
          <cell r="C30">
            <v>5906.6394</v>
          </cell>
          <cell r="D30">
            <v>17567.599999999999</v>
          </cell>
        </row>
        <row r="31">
          <cell r="A31">
            <v>41611</v>
          </cell>
          <cell r="B31">
            <v>5639.32</v>
          </cell>
          <cell r="C31">
            <v>5965.2224999999999</v>
          </cell>
          <cell r="D31">
            <v>12236.303</v>
          </cell>
        </row>
        <row r="32">
          <cell r="A32">
            <v>41612</v>
          </cell>
          <cell r="B32">
            <v>5706.17</v>
          </cell>
          <cell r="C32">
            <v>6044.2205999999996</v>
          </cell>
          <cell r="D32">
            <v>15206.687</v>
          </cell>
        </row>
        <row r="33">
          <cell r="A33">
            <v>41613</v>
          </cell>
          <cell r="B33">
            <v>5695.49</v>
          </cell>
          <cell r="C33">
            <v>6027.2977000000001</v>
          </cell>
          <cell r="D33">
            <v>13515.81</v>
          </cell>
        </row>
        <row r="34">
          <cell r="A34">
            <v>41614</v>
          </cell>
          <cell r="B34">
            <v>5680.03</v>
          </cell>
          <cell r="C34">
            <v>5988.4458000000004</v>
          </cell>
          <cell r="D34">
            <v>11126.157999999999</v>
          </cell>
        </row>
        <row r="35">
          <cell r="A35">
            <v>41617</v>
          </cell>
          <cell r="B35">
            <v>5705.47</v>
          </cell>
          <cell r="C35">
            <v>5984.9781999999996</v>
          </cell>
          <cell r="D35">
            <v>10495.231</v>
          </cell>
        </row>
        <row r="36">
          <cell r="A36">
            <v>41618</v>
          </cell>
          <cell r="B36">
            <v>5663.65</v>
          </cell>
          <cell r="C36">
            <v>5990.9610000000002</v>
          </cell>
          <cell r="D36">
            <v>11439.592000000001</v>
          </cell>
        </row>
        <row r="37">
          <cell r="A37">
            <v>41619</v>
          </cell>
          <cell r="B37">
            <v>5613.5</v>
          </cell>
          <cell r="C37">
            <v>5891.9143000000004</v>
          </cell>
          <cell r="D37">
            <v>9991.61</v>
          </cell>
        </row>
        <row r="38">
          <cell r="A38">
            <v>41620</v>
          </cell>
          <cell r="B38">
            <v>5662.5</v>
          </cell>
          <cell r="C38">
            <v>5885.1988000000001</v>
          </cell>
          <cell r="D38">
            <v>10488.215</v>
          </cell>
        </row>
        <row r="39">
          <cell r="A39">
            <v>41621</v>
          </cell>
          <cell r="B39">
            <v>5687.45</v>
          </cell>
          <cell r="C39">
            <v>5876.9692999999997</v>
          </cell>
          <cell r="D39">
            <v>10491.525</v>
          </cell>
        </row>
        <row r="40">
          <cell r="A40">
            <v>41624</v>
          </cell>
          <cell r="B40">
            <v>5602.91</v>
          </cell>
          <cell r="C40">
            <v>5782.4157999999998</v>
          </cell>
          <cell r="D40">
            <v>12065.525</v>
          </cell>
        </row>
        <row r="41">
          <cell r="A41">
            <v>41625</v>
          </cell>
          <cell r="B41">
            <v>5636.8</v>
          </cell>
          <cell r="C41">
            <v>5754.2353999999996</v>
          </cell>
          <cell r="D41">
            <v>11277.572</v>
          </cell>
        </row>
        <row r="42">
          <cell r="A42">
            <v>41626</v>
          </cell>
          <cell r="B42">
            <v>5670.55</v>
          </cell>
          <cell r="C42">
            <v>5756.3110999999999</v>
          </cell>
          <cell r="D42">
            <v>11929.198</v>
          </cell>
        </row>
        <row r="43">
          <cell r="A43">
            <v>41627</v>
          </cell>
          <cell r="B43">
            <v>5627.41</v>
          </cell>
          <cell r="C43">
            <v>5695.7011000000002</v>
          </cell>
          <cell r="D43">
            <v>12624.558999999999</v>
          </cell>
        </row>
        <row r="44">
          <cell r="A44">
            <v>41628</v>
          </cell>
          <cell r="B44">
            <v>5596.61</v>
          </cell>
          <cell r="C44">
            <v>5563.1747999999998</v>
          </cell>
          <cell r="D44">
            <v>13417.826999999999</v>
          </cell>
        </row>
        <row r="45">
          <cell r="A45">
            <v>41631</v>
          </cell>
          <cell r="B45">
            <v>5754.62</v>
          </cell>
          <cell r="C45">
            <v>5578.95</v>
          </cell>
          <cell r="D45">
            <v>18069.191999999999</v>
          </cell>
        </row>
        <row r="46">
          <cell r="A46">
            <v>41632</v>
          </cell>
          <cell r="B46">
            <v>5734.41</v>
          </cell>
          <cell r="C46">
            <v>5587.8631999999998</v>
          </cell>
          <cell r="D46">
            <v>16081.98</v>
          </cell>
        </row>
        <row r="47">
          <cell r="A47">
            <v>41633</v>
          </cell>
          <cell r="B47">
            <v>5757.97</v>
          </cell>
          <cell r="C47">
            <v>5629.0349999999999</v>
          </cell>
          <cell r="D47">
            <v>14855.316000000001</v>
          </cell>
        </row>
        <row r="48">
          <cell r="A48">
            <v>41634</v>
          </cell>
          <cell r="B48">
            <v>5709.78</v>
          </cell>
          <cell r="C48">
            <v>5531.893</v>
          </cell>
          <cell r="D48">
            <v>14828.856</v>
          </cell>
        </row>
        <row r="49">
          <cell r="A49">
            <v>41635</v>
          </cell>
          <cell r="B49">
            <v>5761.79</v>
          </cell>
          <cell r="C49">
            <v>5625.0546000000004</v>
          </cell>
          <cell r="D49">
            <v>13131.56</v>
          </cell>
        </row>
        <row r="50">
          <cell r="A50">
            <v>41638</v>
          </cell>
          <cell r="B50">
            <v>5767.98</v>
          </cell>
          <cell r="C50">
            <v>5615.2377999999999</v>
          </cell>
          <cell r="D50">
            <v>12407.612999999999</v>
          </cell>
        </row>
        <row r="51">
          <cell r="A51">
            <v>41639</v>
          </cell>
          <cell r="B51">
            <v>5813.24</v>
          </cell>
          <cell r="C51">
            <v>5689.8891999999996</v>
          </cell>
          <cell r="D51">
            <v>13985.903</v>
          </cell>
        </row>
        <row r="52">
          <cell r="A52">
            <v>41641</v>
          </cell>
          <cell r="B52">
            <v>5916.22</v>
          </cell>
          <cell r="C52">
            <v>5670.2312000000002</v>
          </cell>
          <cell r="D52">
            <v>17124.704000000002</v>
          </cell>
        </row>
        <row r="53">
          <cell r="A53">
            <v>41642</v>
          </cell>
          <cell r="B53">
            <v>5884.67</v>
          </cell>
          <cell r="C53">
            <v>5594.0414000000001</v>
          </cell>
          <cell r="D53">
            <v>14888.431</v>
          </cell>
        </row>
        <row r="54">
          <cell r="A54">
            <v>41645</v>
          </cell>
          <cell r="B54">
            <v>5751.18</v>
          </cell>
          <cell r="C54">
            <v>5466.7165000000005</v>
          </cell>
          <cell r="D54">
            <v>13539.543</v>
          </cell>
        </row>
        <row r="55">
          <cell r="A55">
            <v>41646</v>
          </cell>
          <cell r="B55">
            <v>5812.72</v>
          </cell>
          <cell r="C55">
            <v>5465.1536999999998</v>
          </cell>
          <cell r="D55">
            <v>11994.012000000001</v>
          </cell>
        </row>
        <row r="56">
          <cell r="A56">
            <v>41647</v>
          </cell>
          <cell r="B56">
            <v>5867</v>
          </cell>
          <cell r="C56">
            <v>5474.7017999999998</v>
          </cell>
          <cell r="D56">
            <v>14479.195</v>
          </cell>
        </row>
        <row r="57">
          <cell r="A57">
            <v>41648</v>
          </cell>
          <cell r="B57">
            <v>5812.56</v>
          </cell>
          <cell r="C57">
            <v>5426.6192000000001</v>
          </cell>
          <cell r="D57">
            <v>15363.213</v>
          </cell>
        </row>
        <row r="58">
          <cell r="A58">
            <v>41649</v>
          </cell>
          <cell r="B58">
            <v>5702.63</v>
          </cell>
          <cell r="C58">
            <v>5384.2020000000002</v>
          </cell>
          <cell r="D58">
            <v>12288.557000000001</v>
          </cell>
        </row>
        <row r="59">
          <cell r="A59">
            <v>41652</v>
          </cell>
          <cell r="B59">
            <v>5677.17</v>
          </cell>
          <cell r="C59">
            <v>5356.9251000000004</v>
          </cell>
          <cell r="D59">
            <v>10936.257</v>
          </cell>
        </row>
        <row r="60">
          <cell r="A60">
            <v>41653</v>
          </cell>
          <cell r="B60">
            <v>5760.76</v>
          </cell>
          <cell r="C60">
            <v>5403.7377999999999</v>
          </cell>
          <cell r="D60">
            <v>11123.322</v>
          </cell>
        </row>
        <row r="61">
          <cell r="A61">
            <v>41654</v>
          </cell>
          <cell r="B61">
            <v>5842.68</v>
          </cell>
          <cell r="C61">
            <v>5394.1896999999999</v>
          </cell>
          <cell r="D61">
            <v>12009.513999999999</v>
          </cell>
        </row>
        <row r="62">
          <cell r="A62">
            <v>41655</v>
          </cell>
          <cell r="B62">
            <v>5820.62</v>
          </cell>
          <cell r="C62">
            <v>5401.2713999999996</v>
          </cell>
          <cell r="D62">
            <v>11509.768</v>
          </cell>
        </row>
        <row r="63">
          <cell r="A63">
            <v>41656</v>
          </cell>
          <cell r="B63">
            <v>5746.76</v>
          </cell>
          <cell r="C63">
            <v>5319.8314</v>
          </cell>
          <cell r="D63">
            <v>9924.6260000000002</v>
          </cell>
        </row>
        <row r="64">
          <cell r="A64">
            <v>41659</v>
          </cell>
          <cell r="B64">
            <v>5681</v>
          </cell>
          <cell r="C64">
            <v>5289.3065999999999</v>
          </cell>
          <cell r="D64">
            <v>12221.371999999999</v>
          </cell>
        </row>
        <row r="65">
          <cell r="A65">
            <v>41660</v>
          </cell>
          <cell r="B65">
            <v>5718.59</v>
          </cell>
          <cell r="C65">
            <v>5341.6138000000001</v>
          </cell>
          <cell r="D65">
            <v>10717.002</v>
          </cell>
        </row>
        <row r="66">
          <cell r="A66">
            <v>41661</v>
          </cell>
          <cell r="B66">
            <v>5837.53</v>
          </cell>
          <cell r="C66">
            <v>5479.3171000000002</v>
          </cell>
          <cell r="D66">
            <v>13838.413</v>
          </cell>
        </row>
        <row r="67">
          <cell r="A67">
            <v>41662</v>
          </cell>
          <cell r="B67">
            <v>5850.3</v>
          </cell>
          <cell r="C67">
            <v>5450.2331999999997</v>
          </cell>
          <cell r="D67">
            <v>14177.121999999999</v>
          </cell>
        </row>
        <row r="68">
          <cell r="A68">
            <v>41663</v>
          </cell>
          <cell r="B68">
            <v>5937.46</v>
          </cell>
          <cell r="C68">
            <v>5483.9080999999996</v>
          </cell>
          <cell r="D68">
            <v>17388.394</v>
          </cell>
        </row>
        <row r="69">
          <cell r="A69">
            <v>41666</v>
          </cell>
          <cell r="B69">
            <v>5892.32</v>
          </cell>
          <cell r="C69">
            <v>5411.2347</v>
          </cell>
          <cell r="D69">
            <v>15326.689</v>
          </cell>
        </row>
        <row r="70">
          <cell r="A70">
            <v>41667</v>
          </cell>
          <cell r="B70">
            <v>5909.51</v>
          </cell>
          <cell r="C70">
            <v>5420.8316999999997</v>
          </cell>
          <cell r="D70">
            <v>15638.501</v>
          </cell>
        </row>
        <row r="71">
          <cell r="A71">
            <v>41668</v>
          </cell>
          <cell r="B71">
            <v>5964.66</v>
          </cell>
          <cell r="C71">
            <v>5440.1966000000002</v>
          </cell>
          <cell r="D71">
            <v>13805.091</v>
          </cell>
        </row>
        <row r="72">
          <cell r="A72">
            <v>41669</v>
          </cell>
          <cell r="B72">
            <v>5943.94</v>
          </cell>
          <cell r="C72">
            <v>5378.3411999999998</v>
          </cell>
          <cell r="D72">
            <v>10699.593999999999</v>
          </cell>
        </row>
        <row r="73">
          <cell r="A73">
            <v>41677</v>
          </cell>
          <cell r="B73">
            <v>5982.53</v>
          </cell>
          <cell r="C73">
            <v>5402.8343000000004</v>
          </cell>
          <cell r="D73">
            <v>13140.429</v>
          </cell>
        </row>
        <row r="74">
          <cell r="A74">
            <v>41680</v>
          </cell>
          <cell r="B74">
            <v>6167.1</v>
          </cell>
          <cell r="C74">
            <v>5537.2654000000002</v>
          </cell>
          <cell r="D74">
            <v>23558.312000000002</v>
          </cell>
        </row>
        <row r="75">
          <cell r="A75">
            <v>41681</v>
          </cell>
          <cell r="B75">
            <v>6182.33</v>
          </cell>
          <cell r="C75">
            <v>5581.2942999999996</v>
          </cell>
          <cell r="D75">
            <v>21742.17</v>
          </cell>
        </row>
        <row r="76">
          <cell r="A76">
            <v>41682</v>
          </cell>
          <cell r="B76">
            <v>6233.41</v>
          </cell>
          <cell r="C76">
            <v>5595.1890999999996</v>
          </cell>
          <cell r="D76">
            <v>20428.53</v>
          </cell>
        </row>
        <row r="77">
          <cell r="A77">
            <v>41683</v>
          </cell>
          <cell r="B77">
            <v>6118.04</v>
          </cell>
          <cell r="C77">
            <v>5566.6180000000004</v>
          </cell>
          <cell r="D77">
            <v>20414.813999999998</v>
          </cell>
        </row>
        <row r="78">
          <cell r="A78">
            <v>41684</v>
          </cell>
          <cell r="B78">
            <v>6263.12</v>
          </cell>
          <cell r="C78">
            <v>5605.7385000000004</v>
          </cell>
          <cell r="D78">
            <v>18318.312000000002</v>
          </cell>
        </row>
        <row r="79">
          <cell r="A79">
            <v>41687</v>
          </cell>
          <cell r="B79">
            <v>6364.7</v>
          </cell>
          <cell r="C79">
            <v>5645.0056000000004</v>
          </cell>
          <cell r="D79">
            <v>22586.673999999999</v>
          </cell>
        </row>
        <row r="80">
          <cell r="A80">
            <v>41688</v>
          </cell>
          <cell r="B80">
            <v>6387.09</v>
          </cell>
          <cell r="C80">
            <v>5573.6752999999999</v>
          </cell>
          <cell r="D80">
            <v>23194.504000000001</v>
          </cell>
        </row>
        <row r="81">
          <cell r="A81">
            <v>41689</v>
          </cell>
          <cell r="B81">
            <v>6420.09</v>
          </cell>
          <cell r="C81">
            <v>5637.7039999999997</v>
          </cell>
          <cell r="D81">
            <v>22727.108</v>
          </cell>
        </row>
        <row r="82">
          <cell r="A82">
            <v>41690</v>
          </cell>
          <cell r="B82">
            <v>6328.75</v>
          </cell>
          <cell r="C82">
            <v>5585.8851999999997</v>
          </cell>
          <cell r="D82">
            <v>21466.313999999998</v>
          </cell>
        </row>
        <row r="83">
          <cell r="A83">
            <v>41691</v>
          </cell>
          <cell r="B83">
            <v>6329.16</v>
          </cell>
          <cell r="C83">
            <v>5529.3532999999998</v>
          </cell>
          <cell r="D83">
            <v>17374.169999999998</v>
          </cell>
        </row>
        <row r="84">
          <cell r="A84">
            <v>41694</v>
          </cell>
          <cell r="B84">
            <v>6417.46</v>
          </cell>
          <cell r="C84">
            <v>5407.7915000000003</v>
          </cell>
          <cell r="D84">
            <v>23941.828000000001</v>
          </cell>
        </row>
        <row r="85">
          <cell r="A85">
            <v>41695</v>
          </cell>
          <cell r="B85">
            <v>6228.28</v>
          </cell>
          <cell r="C85">
            <v>5269.5753999999997</v>
          </cell>
          <cell r="D85">
            <v>32471.288</v>
          </cell>
        </row>
        <row r="86">
          <cell r="A86">
            <v>41696</v>
          </cell>
          <cell r="B86">
            <v>6265.08</v>
          </cell>
          <cell r="C86">
            <v>5282.9818999999998</v>
          </cell>
          <cell r="D86">
            <v>22358.506000000001</v>
          </cell>
        </row>
        <row r="87">
          <cell r="A87">
            <v>41697</v>
          </cell>
          <cell r="B87">
            <v>6067.69</v>
          </cell>
          <cell r="C87">
            <v>5260.2959000000001</v>
          </cell>
          <cell r="D87">
            <v>23941.633999999998</v>
          </cell>
        </row>
        <row r="88">
          <cell r="A88">
            <v>41698</v>
          </cell>
          <cell r="B88">
            <v>6076.25</v>
          </cell>
          <cell r="C88">
            <v>5321.0034999999998</v>
          </cell>
          <cell r="D88">
            <v>19212.588</v>
          </cell>
        </row>
        <row r="89">
          <cell r="A89">
            <v>41701</v>
          </cell>
          <cell r="B89">
            <v>6182.22</v>
          </cell>
          <cell r="C89">
            <v>5348.8420999999998</v>
          </cell>
          <cell r="D89">
            <v>18122.342000000001</v>
          </cell>
        </row>
        <row r="90">
          <cell r="A90">
            <v>41702</v>
          </cell>
          <cell r="B90">
            <v>6141.35</v>
          </cell>
          <cell r="C90">
            <v>5333.9459999999999</v>
          </cell>
          <cell r="D90">
            <v>16810.554</v>
          </cell>
        </row>
        <row r="91">
          <cell r="A91">
            <v>41703</v>
          </cell>
          <cell r="B91">
            <v>6087.43</v>
          </cell>
          <cell r="C91">
            <v>5284.3981999999996</v>
          </cell>
          <cell r="D91">
            <v>15059.065000000001</v>
          </cell>
        </row>
        <row r="92">
          <cell r="A92">
            <v>41704</v>
          </cell>
          <cell r="B92">
            <v>6052.96</v>
          </cell>
          <cell r="C92">
            <v>5307.9633000000003</v>
          </cell>
          <cell r="D92">
            <v>16304.223</v>
          </cell>
        </row>
        <row r="93">
          <cell r="A93">
            <v>41705</v>
          </cell>
          <cell r="B93">
            <v>6112.64</v>
          </cell>
          <cell r="C93">
            <v>5295.0941000000003</v>
          </cell>
          <cell r="D93">
            <v>17744.232</v>
          </cell>
        </row>
        <row r="94">
          <cell r="A94">
            <v>41708</v>
          </cell>
          <cell r="B94">
            <v>5950.62</v>
          </cell>
          <cell r="C94">
            <v>5122.7635</v>
          </cell>
          <cell r="D94">
            <v>17324.903999999999</v>
          </cell>
        </row>
        <row r="95">
          <cell r="A95">
            <v>41709</v>
          </cell>
          <cell r="B95">
            <v>5976.61</v>
          </cell>
          <cell r="C95">
            <v>5149.3077999999996</v>
          </cell>
          <cell r="D95">
            <v>13497.904</v>
          </cell>
        </row>
        <row r="96">
          <cell r="A96">
            <v>41710</v>
          </cell>
          <cell r="B96">
            <v>5958.66</v>
          </cell>
          <cell r="C96">
            <v>5162.6655000000001</v>
          </cell>
          <cell r="D96">
            <v>13759.684999999999</v>
          </cell>
        </row>
        <row r="97">
          <cell r="A97">
            <v>41711</v>
          </cell>
          <cell r="B97">
            <v>6040.99</v>
          </cell>
          <cell r="C97">
            <v>5226.6454000000003</v>
          </cell>
          <cell r="D97">
            <v>12332.575000000001</v>
          </cell>
        </row>
        <row r="98">
          <cell r="A98">
            <v>41712</v>
          </cell>
          <cell r="B98">
            <v>6009.3</v>
          </cell>
          <cell r="C98">
            <v>5183.9350999999997</v>
          </cell>
          <cell r="D98">
            <v>11262.764999999999</v>
          </cell>
        </row>
        <row r="99">
          <cell r="A99">
            <v>41715</v>
          </cell>
          <cell r="B99">
            <v>6140.5</v>
          </cell>
          <cell r="C99">
            <v>5233.2631000000001</v>
          </cell>
          <cell r="D99">
            <v>13930.349</v>
          </cell>
        </row>
        <row r="100">
          <cell r="A100">
            <v>41716</v>
          </cell>
          <cell r="B100">
            <v>6164.43</v>
          </cell>
          <cell r="C100">
            <v>5221.2730000000001</v>
          </cell>
          <cell r="D100">
            <v>16813.766</v>
          </cell>
        </row>
        <row r="101">
          <cell r="A101">
            <v>41717</v>
          </cell>
          <cell r="B101">
            <v>6135.03</v>
          </cell>
          <cell r="C101">
            <v>5179.1243999999997</v>
          </cell>
          <cell r="D101">
            <v>14862.787</v>
          </cell>
        </row>
        <row r="102">
          <cell r="A102">
            <v>41718</v>
          </cell>
          <cell r="B102">
            <v>5985.23</v>
          </cell>
          <cell r="C102">
            <v>5096.3413</v>
          </cell>
          <cell r="D102">
            <v>15214.308000000001</v>
          </cell>
        </row>
        <row r="103">
          <cell r="A103">
            <v>41719</v>
          </cell>
          <cell r="B103">
            <v>6046.11</v>
          </cell>
          <cell r="C103">
            <v>5271.7488000000003</v>
          </cell>
          <cell r="D103">
            <v>14028.267</v>
          </cell>
        </row>
        <row r="104">
          <cell r="A104">
            <v>41722</v>
          </cell>
          <cell r="B104">
            <v>6023.7</v>
          </cell>
          <cell r="C104">
            <v>5315.0938999999998</v>
          </cell>
          <cell r="D104">
            <v>13155.722</v>
          </cell>
        </row>
        <row r="105">
          <cell r="A105">
            <v>41723</v>
          </cell>
          <cell r="B105">
            <v>6000.07</v>
          </cell>
          <cell r="C105">
            <v>5309.9413000000004</v>
          </cell>
          <cell r="D105">
            <v>12890.616</v>
          </cell>
        </row>
        <row r="106">
          <cell r="A106">
            <v>41724</v>
          </cell>
          <cell r="B106">
            <v>6067.72</v>
          </cell>
          <cell r="C106">
            <v>5301.6629999999996</v>
          </cell>
          <cell r="D106">
            <v>14042.236000000001</v>
          </cell>
        </row>
        <row r="107">
          <cell r="A107">
            <v>41725</v>
          </cell>
          <cell r="B107">
            <v>5950.21</v>
          </cell>
          <cell r="C107">
            <v>5264.2030000000004</v>
          </cell>
          <cell r="D107">
            <v>13644.057000000001</v>
          </cell>
        </row>
        <row r="108">
          <cell r="A108">
            <v>41726</v>
          </cell>
          <cell r="B108">
            <v>5794.79</v>
          </cell>
          <cell r="C108">
            <v>5255.07</v>
          </cell>
          <cell r="D108">
            <v>14248.326999999999</v>
          </cell>
        </row>
        <row r="109">
          <cell r="A109">
            <v>41729</v>
          </cell>
          <cell r="B109">
            <v>5761.82</v>
          </cell>
          <cell r="C109">
            <v>5241.2240000000002</v>
          </cell>
          <cell r="D109">
            <v>10476.300999999999</v>
          </cell>
        </row>
        <row r="110">
          <cell r="A110">
            <v>41730</v>
          </cell>
          <cell r="B110">
            <v>5827.66</v>
          </cell>
          <cell r="C110">
            <v>5282.2736999999997</v>
          </cell>
          <cell r="D110">
            <v>9767.5920000000006</v>
          </cell>
        </row>
        <row r="111">
          <cell r="A111">
            <v>41731</v>
          </cell>
          <cell r="B111">
            <v>5765.73</v>
          </cell>
          <cell r="C111">
            <v>5325.3014000000003</v>
          </cell>
          <cell r="D111">
            <v>10503.267</v>
          </cell>
        </row>
        <row r="112">
          <cell r="A112">
            <v>41732</v>
          </cell>
          <cell r="B112">
            <v>5750.33</v>
          </cell>
          <cell r="C112">
            <v>5286.9134999999997</v>
          </cell>
          <cell r="D112">
            <v>9360.4940000000006</v>
          </cell>
        </row>
        <row r="113">
          <cell r="A113">
            <v>41733</v>
          </cell>
          <cell r="B113">
            <v>5815.86</v>
          </cell>
          <cell r="C113">
            <v>5336.8764000000001</v>
          </cell>
          <cell r="D113">
            <v>9251.98</v>
          </cell>
        </row>
        <row r="114">
          <cell r="A114">
            <v>41737</v>
          </cell>
          <cell r="B114">
            <v>5901.36</v>
          </cell>
          <cell r="C114">
            <v>5463.4930999999997</v>
          </cell>
          <cell r="D114">
            <v>13144.951999999999</v>
          </cell>
        </row>
        <row r="115">
          <cell r="A115">
            <v>41738</v>
          </cell>
          <cell r="B115">
            <v>5964.32</v>
          </cell>
          <cell r="C115">
            <v>5466.6677</v>
          </cell>
          <cell r="D115">
            <v>14531.879000000001</v>
          </cell>
        </row>
        <row r="116">
          <cell r="A116">
            <v>41739</v>
          </cell>
          <cell r="B116">
            <v>5975.38</v>
          </cell>
          <cell r="C116">
            <v>5552.4789000000001</v>
          </cell>
          <cell r="D116">
            <v>15228.505999999999</v>
          </cell>
        </row>
        <row r="117">
          <cell r="A117">
            <v>41740</v>
          </cell>
          <cell r="B117">
            <v>6003.1</v>
          </cell>
          <cell r="C117">
            <v>5544.9332000000004</v>
          </cell>
          <cell r="D117">
            <v>14477.242</v>
          </cell>
        </row>
        <row r="118">
          <cell r="A118">
            <v>41743</v>
          </cell>
          <cell r="B118">
            <v>6029.77</v>
          </cell>
          <cell r="C118">
            <v>5539.9026999999996</v>
          </cell>
          <cell r="D118">
            <v>12192.94</v>
          </cell>
        </row>
        <row r="119">
          <cell r="A119">
            <v>41744</v>
          </cell>
          <cell r="B119">
            <v>5996.03</v>
          </cell>
          <cell r="C119">
            <v>5444.2991000000002</v>
          </cell>
          <cell r="D119">
            <v>12633.529</v>
          </cell>
        </row>
        <row r="120">
          <cell r="A120">
            <v>41745</v>
          </cell>
          <cell r="B120">
            <v>5979.67</v>
          </cell>
          <cell r="C120">
            <v>5451.7960000000003</v>
          </cell>
          <cell r="D120">
            <v>10516.877</v>
          </cell>
        </row>
        <row r="121">
          <cell r="A121">
            <v>41746</v>
          </cell>
          <cell r="B121">
            <v>5961.96</v>
          </cell>
          <cell r="C121">
            <v>5432.9195</v>
          </cell>
          <cell r="D121">
            <v>10600.528</v>
          </cell>
        </row>
        <row r="122">
          <cell r="A122">
            <v>41747</v>
          </cell>
          <cell r="B122">
            <v>5986.39</v>
          </cell>
          <cell r="C122">
            <v>5432.1381000000001</v>
          </cell>
          <cell r="D122">
            <v>9812.1319999999996</v>
          </cell>
        </row>
        <row r="123">
          <cell r="A123">
            <v>41750</v>
          </cell>
          <cell r="B123">
            <v>5898.2</v>
          </cell>
          <cell r="C123">
            <v>5341.2231000000002</v>
          </cell>
          <cell r="D123">
            <v>11455.665000000001</v>
          </cell>
        </row>
        <row r="124">
          <cell r="A124">
            <v>41751</v>
          </cell>
          <cell r="B124">
            <v>5830.76</v>
          </cell>
          <cell r="C124">
            <v>5364.5195999999996</v>
          </cell>
          <cell r="D124">
            <v>11217.142</v>
          </cell>
        </row>
        <row r="125">
          <cell r="A125">
            <v>41752</v>
          </cell>
          <cell r="B125">
            <v>5806.25</v>
          </cell>
          <cell r="C125">
            <v>5359.3425999999999</v>
          </cell>
          <cell r="D125">
            <v>9155.5679999999993</v>
          </cell>
        </row>
        <row r="126">
          <cell r="A126">
            <v>41753</v>
          </cell>
          <cell r="B126">
            <v>5735.31</v>
          </cell>
          <cell r="C126">
            <v>5349.0862999999999</v>
          </cell>
          <cell r="D126">
            <v>9068.1910000000007</v>
          </cell>
        </row>
        <row r="127">
          <cell r="A127">
            <v>41754</v>
          </cell>
          <cell r="B127">
            <v>5627.97</v>
          </cell>
          <cell r="C127">
            <v>5293.7997999999998</v>
          </cell>
          <cell r="D127">
            <v>10345.661</v>
          </cell>
        </row>
        <row r="128">
          <cell r="A128">
            <v>41757</v>
          </cell>
          <cell r="B128">
            <v>5433.84</v>
          </cell>
          <cell r="C128">
            <v>5213.5563000000002</v>
          </cell>
          <cell r="D128">
            <v>11932.102000000001</v>
          </cell>
        </row>
        <row r="129">
          <cell r="A129">
            <v>41758</v>
          </cell>
          <cell r="B129">
            <v>5502.08</v>
          </cell>
          <cell r="C129">
            <v>5270.9429</v>
          </cell>
          <cell r="D129">
            <v>9150.2129999999997</v>
          </cell>
        </row>
        <row r="130">
          <cell r="A130">
            <v>41759</v>
          </cell>
          <cell r="B130">
            <v>5580.71</v>
          </cell>
          <cell r="C130">
            <v>5271.4069</v>
          </cell>
          <cell r="D130">
            <v>8079.7110000000002</v>
          </cell>
        </row>
        <row r="131">
          <cell r="A131">
            <v>41764</v>
          </cell>
          <cell r="B131">
            <v>5633.11</v>
          </cell>
          <cell r="C131">
            <v>5266.0589</v>
          </cell>
          <cell r="D131">
            <v>7955.9579999999996</v>
          </cell>
        </row>
        <row r="132">
          <cell r="A132">
            <v>41765</v>
          </cell>
          <cell r="B132">
            <v>5664.41</v>
          </cell>
          <cell r="C132">
            <v>5268.1589999999997</v>
          </cell>
          <cell r="D132">
            <v>9559.9079999999994</v>
          </cell>
        </row>
        <row r="133">
          <cell r="A133">
            <v>41766</v>
          </cell>
          <cell r="B133">
            <v>5574.09</v>
          </cell>
          <cell r="C133">
            <v>5219.2950000000001</v>
          </cell>
          <cell r="D133">
            <v>8629.4519999999993</v>
          </cell>
        </row>
        <row r="134">
          <cell r="A134">
            <v>41767</v>
          </cell>
          <cell r="B134">
            <v>5567.79</v>
          </cell>
          <cell r="C134">
            <v>5214.8505999999998</v>
          </cell>
          <cell r="D134">
            <v>7837.0950000000003</v>
          </cell>
        </row>
        <row r="135">
          <cell r="A135">
            <v>41768</v>
          </cell>
          <cell r="B135">
            <v>5520.73</v>
          </cell>
          <cell r="C135">
            <v>5210.9678000000004</v>
          </cell>
          <cell r="D135">
            <v>8007.8540000000003</v>
          </cell>
        </row>
        <row r="136">
          <cell r="A136">
            <v>41771</v>
          </cell>
          <cell r="B136">
            <v>5598.22</v>
          </cell>
          <cell r="C136">
            <v>5323.6409000000003</v>
          </cell>
          <cell r="D136">
            <v>10086.044</v>
          </cell>
        </row>
        <row r="137">
          <cell r="A137">
            <v>41772</v>
          </cell>
          <cell r="B137">
            <v>5589.64</v>
          </cell>
          <cell r="C137">
            <v>5310.9425000000001</v>
          </cell>
          <cell r="D137">
            <v>8130.7860000000001</v>
          </cell>
        </row>
        <row r="138">
          <cell r="A138">
            <v>41773</v>
          </cell>
          <cell r="B138">
            <v>5602.55</v>
          </cell>
          <cell r="C138">
            <v>5304.8864000000003</v>
          </cell>
          <cell r="D138">
            <v>7433.7520000000004</v>
          </cell>
        </row>
        <row r="139">
          <cell r="A139">
            <v>41774</v>
          </cell>
          <cell r="B139">
            <v>5517.55</v>
          </cell>
          <cell r="C139">
            <v>5235.8028000000004</v>
          </cell>
          <cell r="D139">
            <v>8832.8060000000005</v>
          </cell>
        </row>
        <row r="140">
          <cell r="A140">
            <v>41775</v>
          </cell>
          <cell r="B140">
            <v>5467.74</v>
          </cell>
          <cell r="C140">
            <v>5240.3693000000003</v>
          </cell>
          <cell r="D140">
            <v>7736.3649999999998</v>
          </cell>
        </row>
        <row r="141">
          <cell r="A141">
            <v>41778</v>
          </cell>
          <cell r="B141">
            <v>5409.7</v>
          </cell>
          <cell r="C141">
            <v>5165.1319000000003</v>
          </cell>
          <cell r="D141">
            <v>7318.1509999999998</v>
          </cell>
        </row>
        <row r="142">
          <cell r="A142">
            <v>41779</v>
          </cell>
          <cell r="B142">
            <v>5429.44</v>
          </cell>
          <cell r="C142">
            <v>5166.6702999999998</v>
          </cell>
          <cell r="D142">
            <v>7497.2849999999999</v>
          </cell>
        </row>
        <row r="143">
          <cell r="A143">
            <v>41780</v>
          </cell>
          <cell r="B143">
            <v>5486.02</v>
          </cell>
          <cell r="C143">
            <v>5215.8274000000001</v>
          </cell>
          <cell r="D143">
            <v>6997.1729999999998</v>
          </cell>
        </row>
        <row r="144">
          <cell r="A144">
            <v>41781</v>
          </cell>
          <cell r="B144">
            <v>5499.49</v>
          </cell>
          <cell r="C144">
            <v>5203.5442000000003</v>
          </cell>
          <cell r="D144">
            <v>9025.4120000000003</v>
          </cell>
        </row>
        <row r="145">
          <cell r="A145">
            <v>41782</v>
          </cell>
          <cell r="B145">
            <v>5558.33</v>
          </cell>
          <cell r="C145">
            <v>5246.3765999999996</v>
          </cell>
          <cell r="D145">
            <v>8381.7369999999992</v>
          </cell>
        </row>
        <row r="146">
          <cell r="A146">
            <v>41785</v>
          </cell>
          <cell r="B146">
            <v>5674.41</v>
          </cell>
          <cell r="C146">
            <v>5264.8624</v>
          </cell>
          <cell r="D146">
            <v>12579.965</v>
          </cell>
        </row>
        <row r="147">
          <cell r="A147">
            <v>41786</v>
          </cell>
          <cell r="B147">
            <v>5646.88</v>
          </cell>
          <cell r="C147">
            <v>5243.6171000000004</v>
          </cell>
          <cell r="D147">
            <v>8862.0429999999997</v>
          </cell>
        </row>
        <row r="148">
          <cell r="A148">
            <v>41787</v>
          </cell>
          <cell r="B148">
            <v>5714.74</v>
          </cell>
          <cell r="C148">
            <v>5297.5117</v>
          </cell>
          <cell r="D148">
            <v>9819.1560000000009</v>
          </cell>
        </row>
        <row r="149">
          <cell r="A149">
            <v>41788</v>
          </cell>
          <cell r="B149">
            <v>5690.82</v>
          </cell>
          <cell r="C149">
            <v>5262.8599000000004</v>
          </cell>
          <cell r="D149">
            <v>11939.299000000001</v>
          </cell>
        </row>
        <row r="150">
          <cell r="A150">
            <v>41789</v>
          </cell>
          <cell r="B150">
            <v>5687.84</v>
          </cell>
          <cell r="C150">
            <v>5266.0344999999998</v>
          </cell>
          <cell r="D150">
            <v>8067.357</v>
          </cell>
        </row>
        <row r="151">
          <cell r="A151">
            <v>41793</v>
          </cell>
          <cell r="B151">
            <v>5691.61</v>
          </cell>
          <cell r="C151">
            <v>5250.0640000000003</v>
          </cell>
          <cell r="D151">
            <v>8021.5720000000001</v>
          </cell>
        </row>
        <row r="152">
          <cell r="A152">
            <v>41794</v>
          </cell>
          <cell r="B152">
            <v>5627.1</v>
          </cell>
          <cell r="C152">
            <v>5197.1950999999999</v>
          </cell>
          <cell r="D152">
            <v>8088.9</v>
          </cell>
        </row>
        <row r="153">
          <cell r="A153">
            <v>41795</v>
          </cell>
          <cell r="B153">
            <v>5689.61</v>
          </cell>
          <cell r="C153">
            <v>5251.7245000000003</v>
          </cell>
          <cell r="D153">
            <v>7852.4179999999997</v>
          </cell>
        </row>
        <row r="154">
          <cell r="A154">
            <v>41796</v>
          </cell>
          <cell r="B154">
            <v>5694.79</v>
          </cell>
          <cell r="C154">
            <v>5212.9458000000004</v>
          </cell>
          <cell r="D154">
            <v>9119.6239999999998</v>
          </cell>
        </row>
        <row r="155">
          <cell r="A155">
            <v>41799</v>
          </cell>
          <cell r="B155">
            <v>5663.23</v>
          </cell>
          <cell r="C155">
            <v>5211.8714</v>
          </cell>
          <cell r="D155">
            <v>8335.3719999999994</v>
          </cell>
        </row>
        <row r="156">
          <cell r="A156">
            <v>41800</v>
          </cell>
          <cell r="B156">
            <v>5705.48</v>
          </cell>
          <cell r="C156">
            <v>5277.7803999999996</v>
          </cell>
          <cell r="D156">
            <v>8901.98</v>
          </cell>
        </row>
        <row r="157">
          <cell r="A157">
            <v>41801</v>
          </cell>
          <cell r="B157">
            <v>5761.32</v>
          </cell>
          <cell r="C157">
            <v>5276.5595000000003</v>
          </cell>
          <cell r="D157">
            <v>10322.654</v>
          </cell>
        </row>
        <row r="158">
          <cell r="A158">
            <v>41802</v>
          </cell>
          <cell r="B158">
            <v>5746.61</v>
          </cell>
          <cell r="C158">
            <v>5258.5865000000003</v>
          </cell>
          <cell r="D158">
            <v>9929.1820000000007</v>
          </cell>
        </row>
        <row r="159">
          <cell r="A159">
            <v>41803</v>
          </cell>
          <cell r="B159">
            <v>5783.05</v>
          </cell>
          <cell r="C159">
            <v>5314.3369000000002</v>
          </cell>
          <cell r="D159">
            <v>10959.989</v>
          </cell>
        </row>
        <row r="160">
          <cell r="A160">
            <v>41806</v>
          </cell>
          <cell r="B160">
            <v>5780.04</v>
          </cell>
          <cell r="C160">
            <v>5352.4561999999996</v>
          </cell>
          <cell r="D160">
            <v>11162.51</v>
          </cell>
        </row>
        <row r="161">
          <cell r="A161">
            <v>41807</v>
          </cell>
          <cell r="B161">
            <v>5719.24</v>
          </cell>
          <cell r="C161">
            <v>5298.2930999999999</v>
          </cell>
          <cell r="D161">
            <v>9999.64</v>
          </cell>
        </row>
        <row r="162">
          <cell r="A162">
            <v>41808</v>
          </cell>
          <cell r="B162">
            <v>5684.27</v>
          </cell>
          <cell r="C162">
            <v>5275.2651999999998</v>
          </cell>
          <cell r="D162">
            <v>8967.3349999999991</v>
          </cell>
        </row>
        <row r="163">
          <cell r="A163">
            <v>41809</v>
          </cell>
          <cell r="B163">
            <v>5574.81</v>
          </cell>
          <cell r="C163">
            <v>5193.8739999999998</v>
          </cell>
          <cell r="D163">
            <v>10118.814</v>
          </cell>
        </row>
        <row r="164">
          <cell r="A164">
            <v>41810</v>
          </cell>
          <cell r="B164">
            <v>5617.36</v>
          </cell>
          <cell r="C164">
            <v>5217.8541999999998</v>
          </cell>
          <cell r="D164">
            <v>7346.768</v>
          </cell>
        </row>
        <row r="165">
          <cell r="A165">
            <v>41813</v>
          </cell>
          <cell r="B165">
            <v>5663.92</v>
          </cell>
          <cell r="C165">
            <v>5211.4561999999996</v>
          </cell>
          <cell r="D165">
            <v>9679.9619999999995</v>
          </cell>
        </row>
        <row r="166">
          <cell r="A166">
            <v>41814</v>
          </cell>
          <cell r="B166">
            <v>5717.03</v>
          </cell>
          <cell r="C166">
            <v>5237.6099000000004</v>
          </cell>
          <cell r="D166">
            <v>8955.7389999999996</v>
          </cell>
        </row>
        <row r="167">
          <cell r="A167">
            <v>41815</v>
          </cell>
          <cell r="B167">
            <v>5699.23</v>
          </cell>
          <cell r="C167">
            <v>5209.6491999999998</v>
          </cell>
          <cell r="D167">
            <v>8029.3789999999999</v>
          </cell>
        </row>
        <row r="168">
          <cell r="A168">
            <v>41816</v>
          </cell>
          <cell r="B168">
            <v>5772.63</v>
          </cell>
          <cell r="C168">
            <v>5248.0127000000002</v>
          </cell>
          <cell r="D168">
            <v>11355.898999999999</v>
          </cell>
        </row>
        <row r="169">
          <cell r="A169">
            <v>41817</v>
          </cell>
          <cell r="B169">
            <v>5796.02</v>
          </cell>
          <cell r="C169">
            <v>5250.8941999999997</v>
          </cell>
          <cell r="D169">
            <v>11496.739</v>
          </cell>
        </row>
        <row r="170">
          <cell r="A170">
            <v>41820</v>
          </cell>
          <cell r="B170">
            <v>5854.42</v>
          </cell>
          <cell r="C170">
            <v>5287.1821</v>
          </cell>
          <cell r="D170">
            <v>13081.496999999999</v>
          </cell>
        </row>
        <row r="171">
          <cell r="A171">
            <v>41821</v>
          </cell>
          <cell r="B171">
            <v>5876.29</v>
          </cell>
          <cell r="C171">
            <v>5285.8145999999997</v>
          </cell>
          <cell r="D171">
            <v>14451.501</v>
          </cell>
        </row>
        <row r="172">
          <cell r="A172">
            <v>41822</v>
          </cell>
          <cell r="B172">
            <v>5908.51</v>
          </cell>
          <cell r="C172">
            <v>5301.2235000000001</v>
          </cell>
          <cell r="D172">
            <v>14819.629000000001</v>
          </cell>
        </row>
        <row r="173">
          <cell r="A173">
            <v>41823</v>
          </cell>
          <cell r="B173">
            <v>6023.42</v>
          </cell>
          <cell r="C173">
            <v>5323.9826999999996</v>
          </cell>
          <cell r="D173">
            <v>20022.516</v>
          </cell>
        </row>
        <row r="174">
          <cell r="A174">
            <v>41824</v>
          </cell>
          <cell r="B174">
            <v>5994.5</v>
          </cell>
          <cell r="C174">
            <v>5320.3441999999995</v>
          </cell>
          <cell r="D174">
            <v>15824.45</v>
          </cell>
        </row>
        <row r="175">
          <cell r="A175">
            <v>41827</v>
          </cell>
          <cell r="B175">
            <v>5967.72</v>
          </cell>
          <cell r="C175">
            <v>5314.4589999999998</v>
          </cell>
          <cell r="D175">
            <v>15628.59</v>
          </cell>
        </row>
        <row r="176">
          <cell r="A176">
            <v>41828</v>
          </cell>
          <cell r="B176">
            <v>6005.12</v>
          </cell>
          <cell r="C176">
            <v>5324.6665000000003</v>
          </cell>
          <cell r="D176">
            <v>14340.16</v>
          </cell>
        </row>
        <row r="177">
          <cell r="A177">
            <v>41829</v>
          </cell>
          <cell r="B177">
            <v>5905.98</v>
          </cell>
          <cell r="C177">
            <v>5247.1091999999999</v>
          </cell>
          <cell r="D177">
            <v>16199.69</v>
          </cell>
        </row>
        <row r="178">
          <cell r="A178">
            <v>41830</v>
          </cell>
          <cell r="B178">
            <v>5916.78</v>
          </cell>
          <cell r="C178">
            <v>5232.7992000000004</v>
          </cell>
          <cell r="D178">
            <v>14801.828</v>
          </cell>
        </row>
        <row r="179">
          <cell r="A179">
            <v>41831</v>
          </cell>
          <cell r="B179">
            <v>5930.36</v>
          </cell>
          <cell r="C179">
            <v>5245.3998000000001</v>
          </cell>
          <cell r="D179">
            <v>14227.15</v>
          </cell>
        </row>
        <row r="180">
          <cell r="A180">
            <v>41834</v>
          </cell>
          <cell r="B180">
            <v>5979.54</v>
          </cell>
          <cell r="C180">
            <v>5303.3968000000004</v>
          </cell>
          <cell r="D180">
            <v>14874.877</v>
          </cell>
        </row>
        <row r="181">
          <cell r="A181">
            <v>41835</v>
          </cell>
          <cell r="B181">
            <v>5993.65</v>
          </cell>
          <cell r="C181">
            <v>5311.26</v>
          </cell>
          <cell r="D181">
            <v>18794.29</v>
          </cell>
        </row>
        <row r="182">
          <cell r="A182">
            <v>41836</v>
          </cell>
          <cell r="B182">
            <v>5924.17</v>
          </cell>
          <cell r="C182">
            <v>5301.2235000000001</v>
          </cell>
          <cell r="D182">
            <v>18051.322</v>
          </cell>
        </row>
        <row r="183">
          <cell r="A183">
            <v>41837</v>
          </cell>
          <cell r="B183">
            <v>5883.9</v>
          </cell>
          <cell r="C183">
            <v>5267.5240999999996</v>
          </cell>
          <cell r="D183">
            <v>12193.447</v>
          </cell>
        </row>
        <row r="184">
          <cell r="A184">
            <v>41838</v>
          </cell>
          <cell r="B184">
            <v>5885.19</v>
          </cell>
          <cell r="C184">
            <v>5284.7888999999996</v>
          </cell>
          <cell r="D184">
            <v>11624.2</v>
          </cell>
        </row>
        <row r="185">
          <cell r="A185">
            <v>41841</v>
          </cell>
          <cell r="B185">
            <v>5901.33</v>
          </cell>
          <cell r="C185">
            <v>5290.0392000000002</v>
          </cell>
          <cell r="D185">
            <v>11652.661</v>
          </cell>
        </row>
        <row r="186">
          <cell r="A186">
            <v>41842</v>
          </cell>
          <cell r="B186">
            <v>5954.93</v>
          </cell>
          <cell r="C186">
            <v>5354.5319</v>
          </cell>
          <cell r="D186">
            <v>11879.923000000001</v>
          </cell>
        </row>
        <row r="187">
          <cell r="A187">
            <v>41843</v>
          </cell>
          <cell r="B187">
            <v>5860.9</v>
          </cell>
          <cell r="C187">
            <v>5367.0592999999999</v>
          </cell>
          <cell r="D187">
            <v>13312.901</v>
          </cell>
        </row>
        <row r="188">
          <cell r="A188">
            <v>41844</v>
          </cell>
          <cell r="B188">
            <v>5841.68</v>
          </cell>
          <cell r="C188">
            <v>5462.7361000000001</v>
          </cell>
          <cell r="D188">
            <v>14166.985000000001</v>
          </cell>
        </row>
        <row r="189">
          <cell r="A189">
            <v>41845</v>
          </cell>
          <cell r="B189">
            <v>5883.86</v>
          </cell>
          <cell r="C189">
            <v>5519.9760999999999</v>
          </cell>
          <cell r="D189">
            <v>13001.913</v>
          </cell>
        </row>
        <row r="190">
          <cell r="A190">
            <v>41848</v>
          </cell>
          <cell r="B190">
            <v>5981.11</v>
          </cell>
          <cell r="C190">
            <v>5674.9197999999997</v>
          </cell>
          <cell r="D190">
            <v>17604.743999999999</v>
          </cell>
        </row>
        <row r="191">
          <cell r="A191">
            <v>41849</v>
          </cell>
          <cell r="B191">
            <v>6028.8</v>
          </cell>
          <cell r="C191">
            <v>5693.1614</v>
          </cell>
          <cell r="D191">
            <v>16976.732</v>
          </cell>
        </row>
        <row r="192">
          <cell r="A192">
            <v>41850</v>
          </cell>
          <cell r="B192">
            <v>6089.56</v>
          </cell>
          <cell r="C192">
            <v>5670.3045000000002</v>
          </cell>
          <cell r="D192">
            <v>18057.092000000001</v>
          </cell>
        </row>
        <row r="193">
          <cell r="A193">
            <v>41851</v>
          </cell>
          <cell r="B193">
            <v>6106.93</v>
          </cell>
          <cell r="C193">
            <v>5739.2659999999996</v>
          </cell>
          <cell r="D193">
            <v>15638.201999999999</v>
          </cell>
        </row>
        <row r="194">
          <cell r="A194">
            <v>41852</v>
          </cell>
          <cell r="B194">
            <v>6135.36</v>
          </cell>
          <cell r="C194">
            <v>5688.3507</v>
          </cell>
          <cell r="D194">
            <v>26399.851999999999</v>
          </cell>
        </row>
        <row r="195">
          <cell r="A195">
            <v>41855</v>
          </cell>
          <cell r="B195">
            <v>6191.4</v>
          </cell>
          <cell r="C195">
            <v>5801.2191000000003</v>
          </cell>
          <cell r="D195">
            <v>20325.157999999999</v>
          </cell>
        </row>
        <row r="196">
          <cell r="A196">
            <v>41856</v>
          </cell>
          <cell r="B196">
            <v>6193.94</v>
          </cell>
          <cell r="C196">
            <v>5785.9079000000002</v>
          </cell>
          <cell r="D196">
            <v>19833.414000000001</v>
          </cell>
        </row>
        <row r="197">
          <cell r="A197">
            <v>41857</v>
          </cell>
          <cell r="B197">
            <v>6210.56</v>
          </cell>
          <cell r="C197">
            <v>5770.9385000000002</v>
          </cell>
          <cell r="D197">
            <v>17663.276000000002</v>
          </cell>
        </row>
        <row r="198">
          <cell r="A198">
            <v>41858</v>
          </cell>
          <cell r="B198">
            <v>6151.64</v>
          </cell>
          <cell r="C198">
            <v>5683.6133</v>
          </cell>
          <cell r="D198">
            <v>16011.416999999999</v>
          </cell>
        </row>
        <row r="199">
          <cell r="A199">
            <v>41859</v>
          </cell>
          <cell r="B199">
            <v>6179.82</v>
          </cell>
          <cell r="C199">
            <v>5692.5753999999997</v>
          </cell>
          <cell r="D199">
            <v>13497.225</v>
          </cell>
        </row>
        <row r="200">
          <cell r="A200">
            <v>41862</v>
          </cell>
          <cell r="B200">
            <v>6271.22</v>
          </cell>
          <cell r="C200">
            <v>5776.1399000000001</v>
          </cell>
          <cell r="D200">
            <v>18291.446</v>
          </cell>
        </row>
        <row r="201">
          <cell r="A201">
            <v>41863</v>
          </cell>
          <cell r="B201">
            <v>6273.52</v>
          </cell>
          <cell r="C201">
            <v>5755.8715000000002</v>
          </cell>
          <cell r="D201">
            <v>18656.088</v>
          </cell>
        </row>
        <row r="202">
          <cell r="A202">
            <v>41864</v>
          </cell>
          <cell r="B202">
            <v>6254.25</v>
          </cell>
          <cell r="C202">
            <v>5760.3891999999996</v>
          </cell>
          <cell r="D202">
            <v>18377.081999999999</v>
          </cell>
        </row>
        <row r="203">
          <cell r="A203">
            <v>41865</v>
          </cell>
          <cell r="B203">
            <v>6219.93</v>
          </cell>
          <cell r="C203">
            <v>5704.3456999999999</v>
          </cell>
          <cell r="D203">
            <v>19338.560000000001</v>
          </cell>
        </row>
        <row r="204">
          <cell r="A204">
            <v>41866</v>
          </cell>
          <cell r="B204">
            <v>6281.39</v>
          </cell>
          <cell r="C204">
            <v>5764.6138000000001</v>
          </cell>
          <cell r="D204">
            <v>15682.322</v>
          </cell>
        </row>
        <row r="205">
          <cell r="A205">
            <v>41869</v>
          </cell>
          <cell r="B205">
            <v>6367.08</v>
          </cell>
          <cell r="C205">
            <v>5798.6306000000004</v>
          </cell>
          <cell r="D205">
            <v>20257.281999999999</v>
          </cell>
        </row>
        <row r="206">
          <cell r="A206">
            <v>41870</v>
          </cell>
          <cell r="B206">
            <v>6358.08</v>
          </cell>
          <cell r="C206">
            <v>5799.1433999999999</v>
          </cell>
          <cell r="D206">
            <v>19572.498</v>
          </cell>
        </row>
        <row r="207">
          <cell r="A207">
            <v>41871</v>
          </cell>
          <cell r="B207">
            <v>6357.08</v>
          </cell>
          <cell r="C207">
            <v>5778.0690999999997</v>
          </cell>
          <cell r="D207">
            <v>19826.227999999999</v>
          </cell>
        </row>
        <row r="208">
          <cell r="A208">
            <v>41872</v>
          </cell>
          <cell r="B208">
            <v>6355.32</v>
          </cell>
          <cell r="C208">
            <v>5749.0095000000001</v>
          </cell>
          <cell r="D208">
            <v>18767.991999999998</v>
          </cell>
        </row>
        <row r="209">
          <cell r="A209">
            <v>41873</v>
          </cell>
          <cell r="B209">
            <v>6405.74</v>
          </cell>
          <cell r="C209">
            <v>5776.1643999999997</v>
          </cell>
          <cell r="D209">
            <v>21087.204000000002</v>
          </cell>
        </row>
        <row r="210">
          <cell r="A210">
            <v>41876</v>
          </cell>
          <cell r="B210">
            <v>6377</v>
          </cell>
          <cell r="C210">
            <v>5721.2197999999999</v>
          </cell>
          <cell r="D210">
            <v>22217.078000000001</v>
          </cell>
        </row>
        <row r="211">
          <cell r="A211">
            <v>41877</v>
          </cell>
          <cell r="B211">
            <v>6282.69</v>
          </cell>
          <cell r="C211">
            <v>5675.3837999999996</v>
          </cell>
          <cell r="D211">
            <v>21913.962</v>
          </cell>
        </row>
        <row r="212">
          <cell r="A212">
            <v>41878</v>
          </cell>
          <cell r="B212">
            <v>6296.22</v>
          </cell>
          <cell r="C212">
            <v>5683.9306999999999</v>
          </cell>
          <cell r="D212">
            <v>16838.335999999999</v>
          </cell>
        </row>
        <row r="213">
          <cell r="A213">
            <v>41879</v>
          </cell>
          <cell r="B213">
            <v>6245.63</v>
          </cell>
          <cell r="C213">
            <v>5644.1019999999999</v>
          </cell>
          <cell r="D213">
            <v>14865.108</v>
          </cell>
        </row>
        <row r="214">
          <cell r="A214">
            <v>41880</v>
          </cell>
          <cell r="B214">
            <v>6296.78</v>
          </cell>
          <cell r="C214">
            <v>5710.0599000000002</v>
          </cell>
          <cell r="D214">
            <v>12527.591</v>
          </cell>
        </row>
        <row r="215">
          <cell r="A215">
            <v>41883</v>
          </cell>
          <cell r="B215">
            <v>6390.48</v>
          </cell>
          <cell r="C215">
            <v>5751.6468999999997</v>
          </cell>
          <cell r="D215">
            <v>16587.311000000002</v>
          </cell>
        </row>
        <row r="216">
          <cell r="A216">
            <v>41884</v>
          </cell>
          <cell r="B216">
            <v>6459.16</v>
          </cell>
          <cell r="C216">
            <v>5827.6902</v>
          </cell>
          <cell r="D216">
            <v>21479.797999999999</v>
          </cell>
        </row>
        <row r="217">
          <cell r="A217">
            <v>41885</v>
          </cell>
          <cell r="B217">
            <v>6501.5</v>
          </cell>
          <cell r="C217">
            <v>5882.3416999999999</v>
          </cell>
          <cell r="D217">
            <v>23598.11</v>
          </cell>
        </row>
        <row r="218">
          <cell r="A218">
            <v>41886</v>
          </cell>
          <cell r="B218">
            <v>6528.81</v>
          </cell>
          <cell r="C218">
            <v>5924.7833000000001</v>
          </cell>
          <cell r="D218">
            <v>23984.383999999998</v>
          </cell>
        </row>
        <row r="219">
          <cell r="A219">
            <v>41887</v>
          </cell>
          <cell r="B219">
            <v>6574.58</v>
          </cell>
          <cell r="C219">
            <v>5981.0465999999997</v>
          </cell>
          <cell r="D219">
            <v>25337.46</v>
          </cell>
        </row>
        <row r="220">
          <cell r="A220">
            <v>41891</v>
          </cell>
          <cell r="B220">
            <v>6629.65</v>
          </cell>
          <cell r="C220">
            <v>5971.1809999999996</v>
          </cell>
          <cell r="D220">
            <v>28180.797999999999</v>
          </cell>
        </row>
        <row r="221">
          <cell r="A221">
            <v>41892</v>
          </cell>
          <cell r="B221">
            <v>6638.31</v>
          </cell>
          <cell r="C221">
            <v>5939.9480000000003</v>
          </cell>
          <cell r="D221">
            <v>23642.243999999999</v>
          </cell>
        </row>
        <row r="222">
          <cell r="A222">
            <v>41893</v>
          </cell>
          <cell r="B222">
            <v>6617.39</v>
          </cell>
          <cell r="C222">
            <v>5918.0190000000002</v>
          </cell>
          <cell r="D222">
            <v>28619.432000000001</v>
          </cell>
        </row>
        <row r="223">
          <cell r="A223">
            <v>41894</v>
          </cell>
          <cell r="B223">
            <v>6668.05</v>
          </cell>
          <cell r="C223">
            <v>5954.4290000000001</v>
          </cell>
          <cell r="D223">
            <v>19727.002</v>
          </cell>
        </row>
        <row r="224">
          <cell r="A224">
            <v>41897</v>
          </cell>
          <cell r="B224">
            <v>6701.54</v>
          </cell>
          <cell r="C224">
            <v>5951.5718999999999</v>
          </cell>
          <cell r="D224">
            <v>25534.846000000001</v>
          </cell>
        </row>
        <row r="225">
          <cell r="A225">
            <v>41898</v>
          </cell>
          <cell r="B225">
            <v>6504.98</v>
          </cell>
          <cell r="C225">
            <v>5833.3067000000001</v>
          </cell>
          <cell r="D225">
            <v>29830.941999999999</v>
          </cell>
        </row>
        <row r="226">
          <cell r="A226">
            <v>41899</v>
          </cell>
          <cell r="B226">
            <v>6574.07</v>
          </cell>
          <cell r="C226">
            <v>5864.0024000000003</v>
          </cell>
          <cell r="D226">
            <v>21328.05</v>
          </cell>
        </row>
        <row r="227">
          <cell r="A227">
            <v>41900</v>
          </cell>
          <cell r="B227">
            <v>6676.63</v>
          </cell>
          <cell r="C227">
            <v>5881.9021000000002</v>
          </cell>
          <cell r="D227">
            <v>24190.896000000001</v>
          </cell>
        </row>
        <row r="228">
          <cell r="A228">
            <v>41901</v>
          </cell>
          <cell r="B228">
            <v>6742.4</v>
          </cell>
          <cell r="C228">
            <v>5922.3168999999998</v>
          </cell>
          <cell r="D228">
            <v>22090.538</v>
          </cell>
        </row>
        <row r="229">
          <cell r="A229">
            <v>41904</v>
          </cell>
          <cell r="B229">
            <v>6680.33</v>
          </cell>
          <cell r="C229">
            <v>5809.2776000000003</v>
          </cell>
          <cell r="D229">
            <v>24277.168000000001</v>
          </cell>
        </row>
        <row r="230">
          <cell r="A230">
            <v>41905</v>
          </cell>
          <cell r="B230">
            <v>6736.63</v>
          </cell>
          <cell r="C230">
            <v>5859.4359000000004</v>
          </cell>
          <cell r="D230">
            <v>20749.103999999999</v>
          </cell>
        </row>
        <row r="231">
          <cell r="A231">
            <v>41906</v>
          </cell>
          <cell r="B231">
            <v>6798.35</v>
          </cell>
          <cell r="C231">
            <v>5962.9759000000004</v>
          </cell>
          <cell r="D231">
            <v>25365.14</v>
          </cell>
        </row>
        <row r="232">
          <cell r="A232">
            <v>41907</v>
          </cell>
          <cell r="B232">
            <v>6784.84</v>
          </cell>
          <cell r="C232">
            <v>5951.0346</v>
          </cell>
          <cell r="D232">
            <v>25043.614000000001</v>
          </cell>
        </row>
        <row r="233">
          <cell r="A233">
            <v>41908</v>
          </cell>
          <cell r="B233">
            <v>6806.46</v>
          </cell>
          <cell r="C233">
            <v>5951.5963000000002</v>
          </cell>
          <cell r="D233">
            <v>20723.68</v>
          </cell>
        </row>
        <row r="234">
          <cell r="A234">
            <v>41911</v>
          </cell>
          <cell r="B234">
            <v>6859.25</v>
          </cell>
          <cell r="C234">
            <v>5977.4813000000004</v>
          </cell>
          <cell r="D234">
            <v>24518.164000000001</v>
          </cell>
        </row>
        <row r="235">
          <cell r="A235">
            <v>41912</v>
          </cell>
          <cell r="B235">
            <v>6907.76</v>
          </cell>
          <cell r="C235">
            <v>5985.2712000000001</v>
          </cell>
          <cell r="D235">
            <v>22733.006000000001</v>
          </cell>
        </row>
        <row r="236">
          <cell r="A236">
            <v>41920</v>
          </cell>
          <cell r="B236">
            <v>7116.66</v>
          </cell>
          <cell r="C236">
            <v>6052.1571000000004</v>
          </cell>
          <cell r="D236">
            <v>38035.879999999997</v>
          </cell>
        </row>
        <row r="237">
          <cell r="A237">
            <v>41921</v>
          </cell>
          <cell r="B237">
            <v>7111.16</v>
          </cell>
          <cell r="C237">
            <v>6060.8994000000002</v>
          </cell>
          <cell r="D237">
            <v>35429.095999999998</v>
          </cell>
        </row>
        <row r="238">
          <cell r="A238">
            <v>41922</v>
          </cell>
          <cell r="B238">
            <v>7117.27</v>
          </cell>
          <cell r="C238">
            <v>6023.8545000000004</v>
          </cell>
          <cell r="D238">
            <v>31953.578000000001</v>
          </cell>
        </row>
        <row r="239">
          <cell r="A239">
            <v>41925</v>
          </cell>
          <cell r="B239">
            <v>7162.05</v>
          </cell>
          <cell r="C239">
            <v>5994.9413999999997</v>
          </cell>
          <cell r="D239">
            <v>29328.128000000001</v>
          </cell>
        </row>
        <row r="240">
          <cell r="A240">
            <v>41926</v>
          </cell>
          <cell r="B240">
            <v>7140.5</v>
          </cell>
          <cell r="C240">
            <v>5974.4531999999999</v>
          </cell>
          <cell r="D240">
            <v>31973.35</v>
          </cell>
        </row>
        <row r="241">
          <cell r="A241">
            <v>41927</v>
          </cell>
          <cell r="B241">
            <v>7293.09</v>
          </cell>
          <cell r="C241">
            <v>6016.7239</v>
          </cell>
          <cell r="D241">
            <v>43130.936000000002</v>
          </cell>
        </row>
        <row r="242">
          <cell r="A242">
            <v>41928</v>
          </cell>
          <cell r="B242">
            <v>7204.8</v>
          </cell>
          <cell r="C242">
            <v>5969.1540999999997</v>
          </cell>
          <cell r="D242">
            <v>49913.991999999998</v>
          </cell>
        </row>
        <row r="243">
          <cell r="A243">
            <v>41929</v>
          </cell>
          <cell r="B243">
            <v>7106.04</v>
          </cell>
          <cell r="C243">
            <v>5962.6584999999995</v>
          </cell>
          <cell r="D243">
            <v>34176.423999999999</v>
          </cell>
        </row>
        <row r="244">
          <cell r="A244">
            <v>41932</v>
          </cell>
          <cell r="B244">
            <v>7219.26</v>
          </cell>
          <cell r="C244">
            <v>5994.3554000000004</v>
          </cell>
          <cell r="D244">
            <v>28668.588</v>
          </cell>
        </row>
        <row r="245">
          <cell r="A245">
            <v>41933</v>
          </cell>
          <cell r="B245">
            <v>7101.72</v>
          </cell>
          <cell r="C245">
            <v>5942.2923000000001</v>
          </cell>
          <cell r="D245">
            <v>27352.554</v>
          </cell>
        </row>
        <row r="246">
          <cell r="A246">
            <v>41934</v>
          </cell>
          <cell r="B246">
            <v>6962.2</v>
          </cell>
          <cell r="C246">
            <v>5906.2731000000003</v>
          </cell>
          <cell r="D246">
            <v>22618.563999999998</v>
          </cell>
        </row>
        <row r="247">
          <cell r="A247">
            <v>41935</v>
          </cell>
          <cell r="B247">
            <v>6860.67</v>
          </cell>
          <cell r="C247">
            <v>5850.8401000000003</v>
          </cell>
          <cell r="D247">
            <v>21933.82</v>
          </cell>
        </row>
        <row r="248">
          <cell r="A248">
            <v>41936</v>
          </cell>
          <cell r="B248">
            <v>6879.79</v>
          </cell>
          <cell r="C248">
            <v>5838.0685999999996</v>
          </cell>
          <cell r="D248">
            <v>15981.394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topLeftCell="A4" workbookViewId="0">
      <pane xSplit="10" topLeftCell="K1" activePane="topRight" state="frozenSplit"/>
      <selection pane="topRight" activeCell="J30" sqref="J30"/>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7" t="s">
        <v>3</v>
      </c>
      <c r="H1" s="157"/>
      <c r="I1" s="157"/>
      <c r="J1" s="158"/>
    </row>
    <row r="2" spans="1:10" ht="14.25" customHeight="1">
      <c r="A2" s="5"/>
      <c r="B2" s="1"/>
      <c r="C2" s="1"/>
      <c r="D2" s="1"/>
      <c r="E2" s="1"/>
      <c r="F2" s="1"/>
      <c r="G2" s="157"/>
      <c r="H2" s="157"/>
      <c r="I2" s="157"/>
      <c r="J2" s="158"/>
    </row>
    <row r="3" spans="1:10" ht="14.25" customHeight="1">
      <c r="A3" s="5"/>
      <c r="B3" s="1"/>
      <c r="C3" s="1"/>
      <c r="D3" s="1"/>
      <c r="E3" s="1"/>
      <c r="F3" s="1"/>
      <c r="G3" s="157"/>
      <c r="H3" s="157"/>
      <c r="I3" s="157"/>
      <c r="J3" s="158"/>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354</v>
      </c>
      <c r="B7" s="35"/>
      <c r="C7" s="35"/>
      <c r="D7" s="35"/>
      <c r="E7" s="35"/>
      <c r="F7" s="35"/>
      <c r="G7" s="35"/>
      <c r="H7" s="166">
        <f>E11+3</f>
        <v>41939</v>
      </c>
      <c r="I7" s="167"/>
      <c r="J7" s="168"/>
    </row>
    <row r="8" spans="1:10" ht="12" customHeight="1">
      <c r="A8" s="7"/>
      <c r="B8" s="8"/>
      <c r="C8" s="8"/>
      <c r="D8" s="8"/>
      <c r="E8" s="8"/>
      <c r="F8" s="8"/>
      <c r="G8" s="9"/>
      <c r="H8" s="13"/>
      <c r="I8" s="14"/>
      <c r="J8" s="15"/>
    </row>
    <row r="9" spans="1:10" ht="14.25" customHeight="1">
      <c r="A9" s="163" t="s">
        <v>207</v>
      </c>
      <c r="B9" s="164"/>
      <c r="C9" s="164"/>
      <c r="D9" s="164"/>
      <c r="E9" s="164"/>
      <c r="F9" s="164"/>
      <c r="G9" s="165"/>
      <c r="H9" s="159" t="s">
        <v>206</v>
      </c>
      <c r="I9" s="160"/>
      <c r="J9" s="161"/>
    </row>
    <row r="10" spans="1:10" ht="14.25" customHeight="1">
      <c r="A10" s="163"/>
      <c r="B10" s="164"/>
      <c r="C10" s="164"/>
      <c r="D10" s="164"/>
      <c r="E10" s="164"/>
      <c r="F10" s="164"/>
      <c r="G10" s="165"/>
      <c r="H10" s="38"/>
      <c r="I10" s="32"/>
      <c r="J10" s="39"/>
    </row>
    <row r="11" spans="1:10" ht="15.75">
      <c r="A11" s="89"/>
      <c r="B11" s="89"/>
      <c r="C11" s="92">
        <f>E11-4</f>
        <v>41932</v>
      </c>
      <c r="D11" s="93" t="s">
        <v>57</v>
      </c>
      <c r="E11" s="92">
        <v>41936</v>
      </c>
      <c r="F11" s="89"/>
      <c r="G11" s="90"/>
      <c r="H11" s="159" t="s">
        <v>121</v>
      </c>
      <c r="I11" s="160"/>
      <c r="J11" s="161"/>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2"/>
      <c r="B14" s="162"/>
      <c r="C14" s="162"/>
      <c r="D14" s="162"/>
      <c r="E14" s="162"/>
      <c r="F14" s="162"/>
      <c r="G14" s="162"/>
      <c r="H14" s="19"/>
      <c r="I14" s="20"/>
      <c r="J14" s="21"/>
    </row>
    <row r="15" spans="1:10">
      <c r="A15" s="162"/>
      <c r="B15" s="162"/>
      <c r="C15" s="162"/>
      <c r="D15" s="162"/>
      <c r="E15" s="162"/>
      <c r="F15" s="162"/>
      <c r="G15" s="162"/>
      <c r="H15" s="36" t="s">
        <v>336</v>
      </c>
      <c r="I15" s="35"/>
      <c r="J15" s="37"/>
    </row>
    <row r="16" spans="1:10">
      <c r="A16" s="162"/>
      <c r="B16" s="162"/>
      <c r="C16" s="162"/>
      <c r="D16" s="162"/>
      <c r="E16" s="162"/>
      <c r="F16" s="162"/>
      <c r="G16" s="162"/>
      <c r="H16" s="17"/>
      <c r="I16" s="17"/>
      <c r="J16" s="18"/>
    </row>
    <row r="17" spans="1:10">
      <c r="A17" s="162"/>
      <c r="B17" s="162"/>
      <c r="C17" s="162"/>
      <c r="D17" s="162"/>
      <c r="E17" s="162"/>
      <c r="F17" s="162"/>
      <c r="G17" s="162"/>
      <c r="H17" s="17"/>
      <c r="I17" s="17"/>
      <c r="J17" s="18"/>
    </row>
    <row r="18" spans="1:10">
      <c r="A18" s="162"/>
      <c r="B18" s="162"/>
      <c r="C18" s="162"/>
      <c r="D18" s="162"/>
      <c r="E18" s="162"/>
      <c r="F18" s="162"/>
      <c r="G18" s="162"/>
      <c r="H18" s="17"/>
      <c r="I18" s="17"/>
      <c r="J18" s="18"/>
    </row>
    <row r="19" spans="1:10">
      <c r="A19" s="162"/>
      <c r="B19" s="162"/>
      <c r="C19" s="162"/>
      <c r="D19" s="162"/>
      <c r="E19" s="162"/>
      <c r="F19" s="162"/>
      <c r="G19" s="162"/>
      <c r="H19" s="17"/>
      <c r="I19" s="17"/>
      <c r="J19" s="18"/>
    </row>
    <row r="20" spans="1:10">
      <c r="A20" s="162"/>
      <c r="B20" s="162"/>
      <c r="C20" s="162"/>
      <c r="D20" s="162"/>
      <c r="E20" s="162"/>
      <c r="F20" s="162"/>
      <c r="G20" s="162"/>
      <c r="H20" s="17"/>
      <c r="I20" s="17"/>
      <c r="J20" s="18"/>
    </row>
    <row r="21" spans="1:10">
      <c r="A21" s="162"/>
      <c r="B21" s="162"/>
      <c r="C21" s="162"/>
      <c r="D21" s="162"/>
      <c r="E21" s="162"/>
      <c r="F21" s="162"/>
      <c r="G21" s="162"/>
      <c r="H21" s="17"/>
      <c r="I21" s="17"/>
      <c r="J21" s="18"/>
    </row>
    <row r="22" spans="1:10">
      <c r="A22" s="162"/>
      <c r="B22" s="162"/>
      <c r="C22" s="162"/>
      <c r="D22" s="162"/>
      <c r="E22" s="162"/>
      <c r="F22" s="162"/>
      <c r="G22" s="162"/>
      <c r="H22" s="17"/>
      <c r="I22" s="17"/>
      <c r="J22" s="18"/>
    </row>
    <row r="23" spans="1:10">
      <c r="A23" s="162"/>
      <c r="B23" s="162"/>
      <c r="C23" s="162"/>
      <c r="D23" s="162"/>
      <c r="E23" s="162"/>
      <c r="F23" s="162"/>
      <c r="G23" s="162"/>
      <c r="H23" s="17"/>
      <c r="I23" s="17"/>
      <c r="J23" s="18"/>
    </row>
    <row r="24" spans="1:10">
      <c r="A24" s="162"/>
      <c r="B24" s="162"/>
      <c r="C24" s="162"/>
      <c r="D24" s="162"/>
      <c r="E24" s="162"/>
      <c r="F24" s="162"/>
      <c r="G24" s="162"/>
      <c r="H24" s="17"/>
      <c r="I24" s="17"/>
      <c r="J24" s="18"/>
    </row>
    <row r="25" spans="1:10">
      <c r="A25" s="162"/>
      <c r="B25" s="162"/>
      <c r="C25" s="162"/>
      <c r="D25" s="162"/>
      <c r="E25" s="162"/>
      <c r="F25" s="162"/>
      <c r="G25" s="162"/>
      <c r="H25" s="17"/>
      <c r="I25" s="17"/>
      <c r="J25" s="18"/>
    </row>
    <row r="26" spans="1:10">
      <c r="A26" s="162"/>
      <c r="B26" s="162"/>
      <c r="C26" s="162"/>
      <c r="D26" s="162"/>
      <c r="E26" s="162"/>
      <c r="F26" s="162"/>
      <c r="G26" s="162"/>
      <c r="H26" s="22"/>
      <c r="I26" s="17"/>
      <c r="J26" s="18"/>
    </row>
    <row r="27" spans="1:10">
      <c r="A27" s="162"/>
      <c r="B27" s="162"/>
      <c r="C27" s="162"/>
      <c r="D27" s="162"/>
      <c r="E27" s="162"/>
      <c r="F27" s="162"/>
      <c r="G27" s="162"/>
      <c r="H27" s="17"/>
      <c r="I27" s="17"/>
      <c r="J27" s="18"/>
    </row>
    <row r="28" spans="1:10">
      <c r="A28" s="162"/>
      <c r="B28" s="162"/>
      <c r="C28" s="162"/>
      <c r="D28" s="162"/>
      <c r="E28" s="162"/>
      <c r="F28" s="162"/>
      <c r="G28" s="162"/>
      <c r="H28" s="17"/>
      <c r="I28" s="17"/>
      <c r="J28" s="18"/>
    </row>
    <row r="29" spans="1:10">
      <c r="A29" s="162"/>
      <c r="B29" s="162"/>
      <c r="C29" s="162"/>
      <c r="D29" s="162"/>
      <c r="E29" s="162"/>
      <c r="F29" s="162"/>
      <c r="G29" s="162"/>
      <c r="H29" s="17"/>
      <c r="I29" s="17"/>
      <c r="J29" s="18"/>
    </row>
    <row r="30" spans="1:10">
      <c r="A30" s="162"/>
      <c r="B30" s="162"/>
      <c r="C30" s="162"/>
      <c r="D30" s="162"/>
      <c r="E30" s="162"/>
      <c r="F30" s="162"/>
      <c r="G30" s="162"/>
      <c r="H30" s="17"/>
      <c r="I30" s="17"/>
      <c r="J30" s="18"/>
    </row>
    <row r="31" spans="1:10">
      <c r="A31" s="162"/>
      <c r="B31" s="162"/>
      <c r="C31" s="162"/>
      <c r="D31" s="162"/>
      <c r="E31" s="162"/>
      <c r="F31" s="162"/>
      <c r="G31" s="162"/>
      <c r="H31" s="17"/>
      <c r="I31" s="17"/>
      <c r="J31" s="18"/>
    </row>
    <row r="32" spans="1:10">
      <c r="A32" s="162"/>
      <c r="B32" s="162"/>
      <c r="C32" s="162"/>
      <c r="D32" s="162"/>
      <c r="E32" s="162"/>
      <c r="F32" s="162"/>
      <c r="G32" s="162"/>
      <c r="H32" s="17"/>
      <c r="I32" s="17"/>
      <c r="J32" s="18"/>
    </row>
    <row r="33" spans="1:10">
      <c r="A33" s="162"/>
      <c r="B33" s="162"/>
      <c r="C33" s="162"/>
      <c r="D33" s="162"/>
      <c r="E33" s="162"/>
      <c r="F33" s="162"/>
      <c r="G33" s="162"/>
      <c r="H33" s="17"/>
      <c r="I33" s="17"/>
      <c r="J33" s="18"/>
    </row>
    <row r="34" spans="1:10">
      <c r="A34" s="162"/>
      <c r="B34" s="162"/>
      <c r="C34" s="162"/>
      <c r="D34" s="162"/>
      <c r="E34" s="162"/>
      <c r="F34" s="162"/>
      <c r="G34" s="162"/>
      <c r="H34" s="17"/>
      <c r="I34" s="17"/>
      <c r="J34" s="18"/>
    </row>
    <row r="35" spans="1:10">
      <c r="A35" s="162"/>
      <c r="B35" s="162"/>
      <c r="C35" s="162"/>
      <c r="D35" s="162"/>
      <c r="E35" s="162"/>
      <c r="F35" s="162"/>
      <c r="G35" s="162"/>
      <c r="H35" s="17"/>
      <c r="I35" s="17"/>
      <c r="J35" s="18"/>
    </row>
    <row r="36" spans="1:10">
      <c r="A36" s="162"/>
      <c r="B36" s="162"/>
      <c r="C36" s="162"/>
      <c r="D36" s="162"/>
      <c r="E36" s="162"/>
      <c r="F36" s="162"/>
      <c r="G36" s="162"/>
      <c r="H36" s="17"/>
      <c r="I36" s="17"/>
      <c r="J36" s="17"/>
    </row>
    <row r="37" spans="1:10">
      <c r="A37" s="162"/>
      <c r="B37" s="162"/>
      <c r="C37" s="162"/>
      <c r="D37" s="162"/>
      <c r="E37" s="162"/>
      <c r="F37" s="162"/>
      <c r="G37" s="162"/>
      <c r="H37" s="17"/>
      <c r="I37" s="17"/>
      <c r="J37" s="17"/>
    </row>
    <row r="38" spans="1:10">
      <c r="A38" s="162"/>
      <c r="B38" s="162"/>
      <c r="C38" s="162"/>
      <c r="D38" s="162"/>
      <c r="E38" s="162"/>
      <c r="F38" s="162"/>
      <c r="G38" s="162"/>
      <c r="H38" s="17"/>
      <c r="I38" s="17"/>
      <c r="J38" s="17"/>
    </row>
    <row r="39" spans="1:10">
      <c r="A39" s="162"/>
      <c r="B39" s="162"/>
      <c r="C39" s="162"/>
      <c r="D39" s="162"/>
      <c r="E39" s="162"/>
      <c r="F39" s="162"/>
      <c r="G39" s="162"/>
      <c r="H39" s="17"/>
      <c r="I39" s="17"/>
      <c r="J39" s="17"/>
    </row>
    <row r="40" spans="1:10">
      <c r="A40" s="162"/>
      <c r="B40" s="162"/>
      <c r="C40" s="162"/>
      <c r="D40" s="162"/>
      <c r="E40" s="162"/>
      <c r="F40" s="162"/>
      <c r="G40" s="162"/>
      <c r="H40" s="86" t="s">
        <v>361</v>
      </c>
      <c r="I40" s="86"/>
      <c r="J40" s="18"/>
    </row>
    <row r="41" spans="1:10">
      <c r="A41" s="162"/>
      <c r="B41" s="162"/>
      <c r="C41" s="162"/>
      <c r="D41" s="162"/>
      <c r="E41" s="162"/>
      <c r="F41" s="162"/>
      <c r="G41" s="162"/>
      <c r="H41" s="86" t="s">
        <v>362</v>
      </c>
      <c r="I41" s="31"/>
      <c r="J41" s="18"/>
    </row>
    <row r="42" spans="1:10">
      <c r="A42" s="162"/>
      <c r="B42" s="162"/>
      <c r="C42" s="162"/>
      <c r="D42" s="162"/>
      <c r="E42" s="162"/>
      <c r="F42" s="162"/>
      <c r="G42" s="162"/>
      <c r="H42" s="86" t="s">
        <v>363</v>
      </c>
      <c r="I42" s="86"/>
      <c r="J42" s="86"/>
    </row>
    <row r="43" spans="1:10">
      <c r="A43" s="1"/>
      <c r="B43" s="1"/>
      <c r="C43" s="1"/>
      <c r="D43" s="1"/>
      <c r="E43" s="1"/>
      <c r="F43" s="1"/>
      <c r="G43" s="1"/>
      <c r="H43" s="86" t="s">
        <v>364</v>
      </c>
      <c r="I43" s="31"/>
      <c r="J43" s="18"/>
    </row>
    <row r="44" spans="1:10">
      <c r="A44" s="1"/>
      <c r="B44" s="1"/>
      <c r="C44" s="1"/>
      <c r="D44" s="1"/>
      <c r="E44" s="1"/>
      <c r="F44" s="1"/>
      <c r="G44" s="1"/>
      <c r="H44" s="86"/>
      <c r="I44" s="31"/>
      <c r="J44" s="18"/>
    </row>
    <row r="45" spans="1:10">
      <c r="A45" s="1"/>
      <c r="B45" s="1"/>
      <c r="C45" s="1"/>
      <c r="D45" s="1"/>
      <c r="E45" s="1"/>
      <c r="F45" s="1"/>
      <c r="G45" s="1"/>
      <c r="H45" s="86" t="s">
        <v>357</v>
      </c>
      <c r="I45" s="31"/>
      <c r="J45" s="18"/>
    </row>
    <row r="46" spans="1:10">
      <c r="A46" s="1"/>
      <c r="B46" s="1"/>
      <c r="C46" s="1"/>
      <c r="D46" s="1"/>
      <c r="E46" s="1"/>
      <c r="F46" s="1"/>
      <c r="G46" s="1"/>
      <c r="H46" s="86" t="s">
        <v>358</v>
      </c>
      <c r="I46" s="18"/>
      <c r="J46" s="18"/>
    </row>
    <row r="47" spans="1:10">
      <c r="A47" s="1"/>
      <c r="B47" s="1"/>
      <c r="C47" s="1"/>
      <c r="D47" s="1"/>
      <c r="E47" s="1"/>
      <c r="F47" s="1"/>
      <c r="G47" s="1"/>
      <c r="H47" s="86" t="s">
        <v>359</v>
      </c>
      <c r="I47" s="86"/>
      <c r="J47" s="18"/>
    </row>
    <row r="48" spans="1:10">
      <c r="A48" s="1"/>
      <c r="B48" s="1"/>
      <c r="C48" s="1"/>
      <c r="D48" s="1"/>
      <c r="E48" s="1"/>
      <c r="F48" s="1"/>
      <c r="G48" s="1"/>
      <c r="H48" s="86" t="s">
        <v>360</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C7" sqref="C7"/>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339</v>
      </c>
      <c r="B6" s="119" t="s">
        <v>356</v>
      </c>
      <c r="C6" s="119" t="s">
        <v>355</v>
      </c>
    </row>
    <row r="7" spans="1:7">
      <c r="A7" s="71" t="s">
        <v>340</v>
      </c>
      <c r="B7" s="153">
        <f>[5]!s_pq_pctchange(A7,"华融行业周报!C11","华融行业周报!E11")</f>
        <v>0</v>
      </c>
      <c r="C7" s="153">
        <f>[5]!s_pq_volume(A7,"华融行业周报!C11","华融行业周报!E11")</f>
        <v>0</v>
      </c>
      <c r="E7" s="71"/>
      <c r="F7" s="155"/>
      <c r="G7" s="155"/>
    </row>
    <row r="8" spans="1:7">
      <c r="A8" s="71" t="s">
        <v>341</v>
      </c>
      <c r="B8" s="153">
        <f>[5]!s_pq_pctchange(A8,"华融行业周报!C11","华融行业周报!E11")</f>
        <v>0</v>
      </c>
      <c r="C8" s="153">
        <f>[5]!s_pq_volume(A8,"华融行业周报!C11","华融行业周报!E11")</f>
        <v>0</v>
      </c>
      <c r="E8" s="71"/>
      <c r="F8" s="155"/>
      <c r="G8" s="155"/>
    </row>
    <row r="9" spans="1:7">
      <c r="A9" s="71" t="s">
        <v>342</v>
      </c>
      <c r="B9" s="153">
        <f>[5]!s_pq_pctchange(A9,"华融行业周报!C11","华融行业周报!E11")</f>
        <v>0</v>
      </c>
      <c r="C9" s="153">
        <f>[5]!s_pq_volume(A9,"华融行业周报!C11","华融行业周报!E11")</f>
        <v>0</v>
      </c>
      <c r="E9" s="71"/>
      <c r="F9" s="155"/>
      <c r="G9" s="155"/>
    </row>
    <row r="10" spans="1:7">
      <c r="A10" s="71" t="s">
        <v>343</v>
      </c>
      <c r="B10" s="153">
        <f>[5]!s_pq_pctchange(A10,"华融行业周报!C11","华融行业周报!E11")</f>
        <v>0</v>
      </c>
      <c r="C10" s="153">
        <f>[5]!s_pq_volume(A10,"华融行业周报!C11","华融行业周报!E11")</f>
        <v>0</v>
      </c>
      <c r="E10" s="71"/>
      <c r="F10" s="155"/>
      <c r="G10" s="155"/>
    </row>
    <row r="11" spans="1:7">
      <c r="A11" s="71" t="s">
        <v>344</v>
      </c>
      <c r="B11" s="153">
        <f>[5]!s_pq_pctchange(A11,"华融行业周报!C11","华融行业周报!E11")</f>
        <v>0</v>
      </c>
      <c r="C11" s="153">
        <f>[5]!s_pq_volume(A11,"华融行业周报!C11","华融行业周报!E11")</f>
        <v>0</v>
      </c>
      <c r="E11" s="71"/>
      <c r="F11" s="155"/>
      <c r="G11" s="155"/>
    </row>
    <row r="12" spans="1:7">
      <c r="A12" s="71" t="s">
        <v>345</v>
      </c>
      <c r="B12" s="153">
        <f>[5]!s_pq_pctchange(A12,"华融行业周报!C11","华融行业周报!E11")</f>
        <v>0</v>
      </c>
      <c r="C12" s="153">
        <f>[5]!s_pq_volume(A12,"华融行业周报!C11","华融行业周报!E11")</f>
        <v>0</v>
      </c>
      <c r="E12" s="71"/>
      <c r="F12" s="155"/>
      <c r="G12" s="155"/>
    </row>
    <row r="13" spans="1:7">
      <c r="A13" s="71" t="s">
        <v>346</v>
      </c>
      <c r="B13" s="153">
        <f>[5]!s_pq_pctchange(A13,"华融行业周报!C11","华融行业周报!E11")</f>
        <v>0</v>
      </c>
      <c r="C13" s="153">
        <f>[5]!s_pq_volume(A13,"华融行业周报!C11","华融行业周报!E11")</f>
        <v>0</v>
      </c>
      <c r="E13" s="71"/>
      <c r="F13" s="155"/>
      <c r="G13" s="155"/>
    </row>
    <row r="14" spans="1:7">
      <c r="A14" s="71" t="s">
        <v>347</v>
      </c>
      <c r="B14" s="153">
        <f>[5]!s_pq_pctchange(A14,"华融行业周报!C11","华融行业周报!E11")</f>
        <v>0</v>
      </c>
      <c r="C14" s="153">
        <f>[5]!s_pq_volume(A14,"华融行业周报!C11","华融行业周报!E11")</f>
        <v>0</v>
      </c>
      <c r="E14" s="71"/>
      <c r="F14" s="155"/>
      <c r="G14" s="155"/>
    </row>
    <row r="15" spans="1:7">
      <c r="A15" s="71" t="s">
        <v>348</v>
      </c>
      <c r="B15" s="153">
        <f>[5]!s_pq_pctchange(A15,"华融行业周报!C11","华融行业周报!E11")</f>
        <v>0</v>
      </c>
      <c r="C15" s="153">
        <f>[5]!s_pq_volume(A15,"华融行业周报!C11","华融行业周报!E11")</f>
        <v>0</v>
      </c>
      <c r="E15" s="71"/>
      <c r="F15" s="155"/>
      <c r="G15" s="155"/>
    </row>
    <row r="16" spans="1:7">
      <c r="A16" s="71" t="s">
        <v>349</v>
      </c>
      <c r="B16" s="153">
        <f>[5]!s_pq_pctchange(A16,"华融行业周报!C11","华融行业周报!E11")</f>
        <v>0</v>
      </c>
      <c r="C16" s="153">
        <f>[5]!s_pq_volume(A16,"华融行业周报!C11","华融行业周报!E11")</f>
        <v>0</v>
      </c>
      <c r="E16" s="71"/>
      <c r="F16" s="155"/>
      <c r="G16" s="155"/>
    </row>
    <row r="17" spans="1:6">
      <c r="A17" s="71" t="s">
        <v>350</v>
      </c>
      <c r="B17" s="153">
        <f>[5]!s_pq_pctchange(A17,"华融行业周报!C11","华融行业周报!E11")</f>
        <v>0</v>
      </c>
      <c r="C17" s="153">
        <f>[5]!s_pq_volume(A17,"华融行业周报!C11","华融行业周报!E11")</f>
        <v>0</v>
      </c>
      <c r="E17" s="129"/>
      <c r="F17" s="154"/>
    </row>
    <row r="18" spans="1:6">
      <c r="A18" s="129" t="s">
        <v>352</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5" t="s">
        <v>0</v>
      </c>
      <c r="B8" s="175"/>
      <c r="C8" s="175"/>
      <c r="D8" s="175"/>
      <c r="E8" s="175"/>
      <c r="F8" s="175" t="s">
        <v>7</v>
      </c>
      <c r="G8" s="175"/>
      <c r="H8" s="175"/>
      <c r="I8" s="175"/>
      <c r="J8" s="175"/>
    </row>
    <row r="9" spans="1:10" ht="31.5" customHeight="1">
      <c r="A9" s="29" t="s">
        <v>1</v>
      </c>
      <c r="B9" s="176" t="s">
        <v>8</v>
      </c>
      <c r="C9" s="177"/>
      <c r="D9" s="177"/>
      <c r="E9" s="178"/>
      <c r="F9" s="29" t="s">
        <v>16</v>
      </c>
      <c r="G9" s="173" t="s">
        <v>9</v>
      </c>
      <c r="H9" s="173"/>
      <c r="I9" s="173"/>
      <c r="J9" s="173"/>
    </row>
    <row r="10" spans="1:10" ht="31.5" customHeight="1">
      <c r="A10" s="29" t="s">
        <v>10</v>
      </c>
      <c r="B10" s="173" t="s">
        <v>11</v>
      </c>
      <c r="C10" s="173"/>
      <c r="D10" s="173"/>
      <c r="E10" s="173"/>
      <c r="F10" s="29" t="s">
        <v>2</v>
      </c>
      <c r="G10" s="173" t="s">
        <v>4</v>
      </c>
      <c r="H10" s="173"/>
      <c r="I10" s="173"/>
      <c r="J10" s="173"/>
    </row>
    <row r="11" spans="1:10" ht="31.5" customHeight="1">
      <c r="A11" s="29" t="s">
        <v>12</v>
      </c>
      <c r="B11" s="173" t="s">
        <v>13</v>
      </c>
      <c r="C11" s="173"/>
      <c r="D11" s="173"/>
      <c r="E11" s="173"/>
      <c r="F11" s="29" t="s">
        <v>17</v>
      </c>
      <c r="G11" s="173" t="s">
        <v>5</v>
      </c>
      <c r="H11" s="173"/>
      <c r="I11" s="173"/>
      <c r="J11" s="173"/>
    </row>
    <row r="12" spans="1:10" ht="31.5" customHeight="1">
      <c r="A12" s="29" t="s">
        <v>14</v>
      </c>
      <c r="B12" s="173" t="s">
        <v>15</v>
      </c>
      <c r="C12" s="173"/>
      <c r="D12" s="173"/>
      <c r="E12" s="173"/>
      <c r="F12" s="29"/>
      <c r="G12" s="174"/>
      <c r="H12" s="174"/>
      <c r="I12" s="174"/>
      <c r="J12" s="174"/>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2"/>
      <c r="B15" s="162"/>
      <c r="C15" s="162"/>
      <c r="D15" s="162"/>
      <c r="E15" s="162"/>
      <c r="F15" s="162"/>
      <c r="G15" s="162"/>
    </row>
    <row r="16" spans="1:10" ht="12" customHeight="1">
      <c r="A16" s="162"/>
      <c r="B16" s="162"/>
      <c r="C16" s="162"/>
      <c r="D16" s="162"/>
      <c r="E16" s="162"/>
      <c r="F16" s="162"/>
      <c r="G16" s="162"/>
    </row>
    <row r="17" spans="1:7" ht="14.25" customHeight="1">
      <c r="A17" s="162"/>
      <c r="B17" s="162"/>
      <c r="C17" s="162"/>
      <c r="D17" s="162"/>
      <c r="E17" s="162"/>
      <c r="F17" s="162"/>
      <c r="G17" s="162"/>
    </row>
    <row r="18" spans="1:7" ht="14.25" customHeight="1">
      <c r="A18" s="162"/>
      <c r="B18" s="162"/>
      <c r="C18" s="162"/>
      <c r="D18" s="162"/>
      <c r="E18" s="162"/>
      <c r="F18" s="162"/>
      <c r="G18" s="162"/>
    </row>
    <row r="19" spans="1:7">
      <c r="A19" s="162"/>
      <c r="B19" s="162"/>
      <c r="C19" s="162"/>
      <c r="D19" s="162"/>
      <c r="E19" s="162"/>
      <c r="F19" s="162"/>
      <c r="G19" s="162"/>
    </row>
    <row r="20" spans="1:7" ht="6.75" customHeight="1">
      <c r="A20" s="162"/>
      <c r="B20" s="162"/>
      <c r="C20" s="162"/>
      <c r="D20" s="162"/>
      <c r="E20" s="162"/>
      <c r="F20" s="162"/>
      <c r="G20" s="162"/>
    </row>
    <row r="21" spans="1:7" ht="8.25" customHeight="1">
      <c r="A21" s="162"/>
      <c r="B21" s="162"/>
      <c r="C21" s="162"/>
      <c r="D21" s="162"/>
      <c r="E21" s="162"/>
      <c r="F21" s="162"/>
      <c r="G21" s="162"/>
    </row>
    <row r="22" spans="1:7">
      <c r="A22" s="162"/>
      <c r="B22" s="162"/>
      <c r="C22" s="162"/>
      <c r="D22" s="162"/>
      <c r="E22" s="162"/>
      <c r="F22" s="162"/>
      <c r="G22" s="162"/>
    </row>
    <row r="23" spans="1:7">
      <c r="A23" s="162"/>
      <c r="B23" s="162"/>
      <c r="C23" s="162"/>
      <c r="D23" s="162"/>
      <c r="E23" s="162"/>
      <c r="F23" s="162"/>
      <c r="G23" s="162"/>
    </row>
    <row r="24" spans="1:7">
      <c r="A24" s="162"/>
      <c r="B24" s="162"/>
      <c r="C24" s="162"/>
      <c r="D24" s="162"/>
      <c r="E24" s="162"/>
      <c r="F24" s="162"/>
      <c r="G24" s="162"/>
    </row>
    <row r="25" spans="1:7">
      <c r="A25" s="162"/>
      <c r="B25" s="162"/>
      <c r="C25" s="162"/>
      <c r="D25" s="162"/>
      <c r="E25" s="162"/>
      <c r="F25" s="162"/>
      <c r="G25" s="162"/>
    </row>
    <row r="26" spans="1:7">
      <c r="A26" s="162"/>
      <c r="B26" s="162"/>
      <c r="C26" s="162"/>
      <c r="D26" s="162"/>
      <c r="E26" s="162"/>
      <c r="F26" s="162"/>
      <c r="G26" s="162"/>
    </row>
    <row r="27" spans="1:7">
      <c r="A27" s="162"/>
      <c r="B27" s="162"/>
      <c r="C27" s="162"/>
      <c r="D27" s="162"/>
      <c r="E27" s="162"/>
      <c r="F27" s="162"/>
      <c r="G27" s="162"/>
    </row>
    <row r="28" spans="1:7">
      <c r="A28" s="162"/>
      <c r="B28" s="162"/>
      <c r="C28" s="162"/>
      <c r="D28" s="162"/>
      <c r="E28" s="162"/>
      <c r="F28" s="162"/>
      <c r="G28" s="162"/>
    </row>
    <row r="29" spans="1:7">
      <c r="A29" s="162"/>
      <c r="B29" s="162"/>
      <c r="C29" s="162"/>
      <c r="D29" s="162"/>
      <c r="E29" s="162"/>
      <c r="F29" s="162"/>
      <c r="G29" s="162"/>
    </row>
    <row r="30" spans="1:7">
      <c r="A30" s="162"/>
      <c r="B30" s="162"/>
      <c r="C30" s="162"/>
      <c r="D30" s="162"/>
      <c r="E30" s="162"/>
      <c r="F30" s="162"/>
      <c r="G30" s="162"/>
    </row>
    <row r="31" spans="1:7">
      <c r="A31" s="162"/>
      <c r="B31" s="162"/>
      <c r="C31" s="162"/>
      <c r="D31" s="162"/>
      <c r="E31" s="162"/>
      <c r="F31" s="162"/>
      <c r="G31" s="162"/>
    </row>
    <row r="32" spans="1:7">
      <c r="A32" s="162"/>
      <c r="B32" s="162"/>
      <c r="C32" s="162"/>
      <c r="D32" s="162"/>
      <c r="E32" s="162"/>
      <c r="F32" s="162"/>
      <c r="G32" s="162"/>
    </row>
    <row r="33" spans="1:7">
      <c r="A33" s="162"/>
      <c r="B33" s="162"/>
      <c r="C33" s="162"/>
      <c r="D33" s="162"/>
      <c r="E33" s="162"/>
      <c r="F33" s="162"/>
      <c r="G33" s="162"/>
    </row>
    <row r="34" spans="1:7">
      <c r="A34" s="162"/>
      <c r="B34" s="162"/>
      <c r="C34" s="162"/>
      <c r="D34" s="162"/>
      <c r="E34" s="162"/>
      <c r="F34" s="162"/>
      <c r="G34" s="162"/>
    </row>
    <row r="35" spans="1:7">
      <c r="A35" s="162"/>
      <c r="B35" s="162"/>
      <c r="C35" s="162"/>
      <c r="D35" s="162"/>
      <c r="E35" s="162"/>
      <c r="F35" s="162"/>
      <c r="G35" s="162"/>
    </row>
    <row r="36" spans="1:7">
      <c r="A36" s="162"/>
      <c r="B36" s="162"/>
      <c r="C36" s="162"/>
      <c r="D36" s="162"/>
      <c r="E36" s="162"/>
      <c r="F36" s="162"/>
      <c r="G36" s="162"/>
    </row>
    <row r="37" spans="1:7">
      <c r="A37" s="162"/>
      <c r="B37" s="162"/>
      <c r="C37" s="162"/>
      <c r="D37" s="162"/>
      <c r="E37" s="162"/>
      <c r="F37" s="162"/>
      <c r="G37" s="162"/>
    </row>
    <row r="38" spans="1:7">
      <c r="A38" s="162"/>
      <c r="B38" s="162"/>
      <c r="C38" s="162"/>
      <c r="D38" s="162"/>
      <c r="E38" s="162"/>
      <c r="F38" s="162"/>
      <c r="G38" s="162"/>
    </row>
    <row r="39" spans="1:7">
      <c r="A39" s="162"/>
      <c r="B39" s="162"/>
      <c r="C39" s="162"/>
      <c r="D39" s="162"/>
      <c r="E39" s="162"/>
      <c r="F39" s="162"/>
      <c r="G39" s="162"/>
    </row>
    <row r="40" spans="1:7">
      <c r="A40" s="162"/>
      <c r="B40" s="162"/>
      <c r="C40" s="162"/>
      <c r="D40" s="162"/>
      <c r="E40" s="162"/>
      <c r="F40" s="162"/>
      <c r="G40" s="162"/>
    </row>
    <row r="41" spans="1:7">
      <c r="A41" s="162"/>
      <c r="B41" s="162"/>
      <c r="C41" s="162"/>
      <c r="D41" s="162"/>
      <c r="E41" s="162"/>
      <c r="F41" s="162"/>
      <c r="G41" s="162"/>
    </row>
    <row r="42" spans="1:7">
      <c r="A42" s="162"/>
      <c r="B42" s="162"/>
      <c r="C42" s="162"/>
      <c r="D42" s="162"/>
      <c r="E42" s="162"/>
      <c r="F42" s="162"/>
      <c r="G42" s="162"/>
    </row>
    <row r="43" spans="1:7">
      <c r="A43" s="162"/>
      <c r="B43" s="162"/>
      <c r="C43" s="162"/>
      <c r="D43" s="162"/>
      <c r="E43" s="162"/>
      <c r="F43" s="162"/>
      <c r="G43" s="162"/>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H1" sqref="H1:H1048576"/>
    </sheetView>
  </sheetViews>
  <sheetFormatPr defaultRowHeight="14.25"/>
  <cols>
    <col min="1" max="7" width="9" style="42"/>
    <col min="8" max="8" width="11.375"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368</v>
      </c>
      <c r="J2" s="151" t="s">
        <v>86</v>
      </c>
      <c r="K2" s="151" t="s">
        <v>368</v>
      </c>
      <c r="L2" s="151" t="s">
        <v>86</v>
      </c>
      <c r="M2" s="48" t="s">
        <v>20</v>
      </c>
      <c r="N2" s="48" t="s">
        <v>338</v>
      </c>
    </row>
    <row r="3" spans="1:18">
      <c r="H3" s="152"/>
      <c r="I3" s="152" t="s">
        <v>369</v>
      </c>
      <c r="J3" s="152" t="s">
        <v>87</v>
      </c>
      <c r="K3" s="152" t="s">
        <v>369</v>
      </c>
      <c r="L3" s="152" t="s">
        <v>87</v>
      </c>
      <c r="M3" s="68" t="s">
        <v>37</v>
      </c>
      <c r="N3" s="68" t="s">
        <v>205</v>
      </c>
      <c r="P3" s="59" t="s">
        <v>27</v>
      </c>
      <c r="Q3" s="59" t="s">
        <v>28</v>
      </c>
      <c r="R3" s="48" t="s">
        <v>26</v>
      </c>
    </row>
    <row r="4" spans="1:18">
      <c r="H4" s="94" t="s">
        <v>367</v>
      </c>
      <c r="I4" s="94" t="s">
        <v>370</v>
      </c>
      <c r="J4" s="94" t="s">
        <v>370</v>
      </c>
      <c r="K4" s="94" t="s">
        <v>371</v>
      </c>
      <c r="L4" s="94" t="s">
        <v>371</v>
      </c>
      <c r="M4" s="110" t="s">
        <v>19</v>
      </c>
      <c r="N4" s="110" t="s">
        <v>19</v>
      </c>
      <c r="O4" s="54"/>
      <c r="P4" s="55" t="s">
        <v>21</v>
      </c>
      <c r="Q4" s="58" t="s">
        <v>22</v>
      </c>
      <c r="R4" s="91">
        <f>[5]!s_pq_pctchange(Q4,$Q$18,$Q$19)</f>
        <v>-2.0897461310250165</v>
      </c>
    </row>
    <row r="5" spans="1:18">
      <c r="A5" s="53" t="s">
        <v>335</v>
      </c>
      <c r="H5" s="95">
        <v>41575</v>
      </c>
      <c r="I5" s="103">
        <v>2365.9540000000002</v>
      </c>
      <c r="J5" s="103">
        <v>5660.5886</v>
      </c>
      <c r="K5" s="103">
        <v>-0.109982</v>
      </c>
      <c r="L5" s="103">
        <v>-0.73006800000000005</v>
      </c>
      <c r="M5" s="49">
        <f>I5/$I$5-1</f>
        <v>0</v>
      </c>
      <c r="N5" s="49">
        <f>J5/$J$5-1</f>
        <v>0</v>
      </c>
      <c r="O5" s="54"/>
      <c r="P5" s="110" t="s">
        <v>204</v>
      </c>
      <c r="Q5" s="58" t="s">
        <v>203</v>
      </c>
      <c r="R5" s="91">
        <f>[5]!s_pq_pctchange(Q5,$Q$18,$Q$19)</f>
        <v>-3.1839931490416307</v>
      </c>
    </row>
    <row r="6" spans="1:18">
      <c r="H6" s="95">
        <v>41576</v>
      </c>
      <c r="I6" s="103">
        <v>2372.0529999999999</v>
      </c>
      <c r="J6" s="103">
        <v>5552.6968999999999</v>
      </c>
      <c r="K6" s="103">
        <v>0.25778200000000001</v>
      </c>
      <c r="L6" s="103">
        <v>-1.9060159999999999</v>
      </c>
      <c r="M6" s="49">
        <f t="shared" ref="M6:M69" si="0">I6/$I$5-1</f>
        <v>2.5778185036562373E-3</v>
      </c>
      <c r="N6" s="49">
        <f t="shared" ref="N6:N69" si="1">J6/$J$5-1</f>
        <v>-1.9060155687696478E-2</v>
      </c>
      <c r="O6" s="54"/>
      <c r="P6" s="110" t="s">
        <v>187</v>
      </c>
      <c r="Q6" s="58" t="s">
        <v>188</v>
      </c>
      <c r="R6" s="91">
        <f>[5]!s_pq_pctchange(Q6,$Q$18,$Q$19)</f>
        <v>-2.3995310047400853</v>
      </c>
    </row>
    <row r="7" spans="1:18">
      <c r="H7" s="95">
        <v>41577</v>
      </c>
      <c r="I7" s="103">
        <v>2407.471</v>
      </c>
      <c r="J7" s="103">
        <v>5628.7476999999999</v>
      </c>
      <c r="K7" s="103">
        <v>1.4931369999999999</v>
      </c>
      <c r="L7" s="103">
        <v>1.3696189999999999</v>
      </c>
      <c r="M7" s="49">
        <f t="shared" si="0"/>
        <v>1.7547678441761638E-2</v>
      </c>
      <c r="N7" s="49">
        <f t="shared" si="1"/>
        <v>-5.6250157448290983E-3</v>
      </c>
      <c r="O7" s="54"/>
      <c r="P7" s="55" t="s">
        <v>189</v>
      </c>
      <c r="Q7" s="58" t="s">
        <v>190</v>
      </c>
      <c r="R7" s="91">
        <f>[5]!s_pq_pctchange(Q7,$Q$18,$Q$19)</f>
        <v>-2.5793253527744198</v>
      </c>
    </row>
    <row r="8" spans="1:18">
      <c r="H8" s="95">
        <v>41578</v>
      </c>
      <c r="I8" s="103">
        <v>2373.7179999999998</v>
      </c>
      <c r="J8" s="103">
        <v>5535.0907999999999</v>
      </c>
      <c r="K8" s="103">
        <v>-1.4020109999999999</v>
      </c>
      <c r="L8" s="103">
        <v>-1.6639029999999999</v>
      </c>
      <c r="M8" s="49">
        <f t="shared" si="0"/>
        <v>3.2815515432673692E-3</v>
      </c>
      <c r="N8" s="49">
        <f t="shared" si="1"/>
        <v>-2.2170450613563375E-2</v>
      </c>
      <c r="O8" s="54"/>
      <c r="P8" s="55" t="s">
        <v>192</v>
      </c>
      <c r="Q8" s="58" t="s">
        <v>191</v>
      </c>
      <c r="R8" s="91">
        <f>[5]!s_pq_pctchange(Q8,$Q$18,$Q$19)</f>
        <v>-4.0615385609227506</v>
      </c>
    </row>
    <row r="9" spans="1:18">
      <c r="H9" s="95">
        <v>41579</v>
      </c>
      <c r="I9" s="103">
        <v>2384.96</v>
      </c>
      <c r="J9" s="103">
        <v>5553.5380999999998</v>
      </c>
      <c r="K9" s="103">
        <v>0.473603</v>
      </c>
      <c r="L9" s="103">
        <v>0.33327899999999999</v>
      </c>
      <c r="M9" s="49">
        <f t="shared" si="0"/>
        <v>8.033123213722515E-3</v>
      </c>
      <c r="N9" s="49">
        <f t="shared" si="1"/>
        <v>-1.8911549233590397E-2</v>
      </c>
      <c r="O9" s="54"/>
      <c r="P9" s="55" t="s">
        <v>194</v>
      </c>
      <c r="Q9" s="58" t="s">
        <v>193</v>
      </c>
      <c r="R9" s="91">
        <f>[5]!s_pq_pctchange(Q9,$Q$18,$Q$19)</f>
        <v>-4.1971469317800718</v>
      </c>
    </row>
    <row r="10" spans="1:18">
      <c r="H10" s="95">
        <v>41582</v>
      </c>
      <c r="I10" s="103">
        <v>2380.4540000000002</v>
      </c>
      <c r="J10" s="103">
        <v>5519.5877</v>
      </c>
      <c r="K10" s="103">
        <v>-0.18893399999999999</v>
      </c>
      <c r="L10" s="103">
        <v>-0.61132900000000001</v>
      </c>
      <c r="M10" s="49">
        <f t="shared" si="0"/>
        <v>6.1286060506671181E-3</v>
      </c>
      <c r="N10" s="49">
        <f t="shared" si="1"/>
        <v>-2.4909229404164734E-2</v>
      </c>
      <c r="O10" s="54"/>
      <c r="P10" s="55" t="s">
        <v>196</v>
      </c>
      <c r="Q10" s="58" t="s">
        <v>195</v>
      </c>
      <c r="R10" s="91">
        <f>[5]!s_pq_pctchange(Q10,$Q$18,$Q$19)</f>
        <v>-1.8553720323666867</v>
      </c>
    </row>
    <row r="11" spans="1:18">
      <c r="H11" s="95">
        <v>41583</v>
      </c>
      <c r="I11" s="103">
        <v>2383.7689999999998</v>
      </c>
      <c r="J11" s="103">
        <v>5540.3759</v>
      </c>
      <c r="K11" s="103">
        <v>0.13925899999999999</v>
      </c>
      <c r="L11" s="103">
        <v>0.37662600000000002</v>
      </c>
      <c r="M11" s="49">
        <f t="shared" si="0"/>
        <v>7.5297321925953398E-3</v>
      </c>
      <c r="N11" s="49">
        <f t="shared" si="1"/>
        <v>-2.1236784457361879E-2</v>
      </c>
      <c r="O11" s="54"/>
      <c r="P11" s="55" t="s">
        <v>198</v>
      </c>
      <c r="Q11" s="58" t="s">
        <v>197</v>
      </c>
      <c r="R11" s="91">
        <f>[5]!s_pq_pctchange(Q11,$Q$18,$Q$19)</f>
        <v>-4.3830576907006868</v>
      </c>
    </row>
    <row r="12" spans="1:18">
      <c r="H12" s="95">
        <v>41584</v>
      </c>
      <c r="I12" s="103">
        <v>2353.5680000000002</v>
      </c>
      <c r="J12" s="103">
        <v>5464.8157000000001</v>
      </c>
      <c r="K12" s="103">
        <v>-1.2669429999999999</v>
      </c>
      <c r="L12" s="103">
        <v>-1.36381</v>
      </c>
      <c r="M12" s="49">
        <f t="shared" si="0"/>
        <v>-5.2350975547283962E-3</v>
      </c>
      <c r="N12" s="49">
        <f t="shared" si="1"/>
        <v>-3.4585254968008128E-2</v>
      </c>
      <c r="O12" s="54"/>
      <c r="P12" s="55" t="s">
        <v>200</v>
      </c>
      <c r="Q12" s="58" t="s">
        <v>199</v>
      </c>
      <c r="R12" s="91">
        <f>[5]!s_pq_pctchange(Q12,$Q$18,$Q$19)</f>
        <v>-4.43948077076457</v>
      </c>
    </row>
    <row r="13" spans="1:18">
      <c r="H13" s="95">
        <v>41585</v>
      </c>
      <c r="I13" s="103">
        <v>2340.5520000000001</v>
      </c>
      <c r="J13" s="103">
        <v>5368.5895</v>
      </c>
      <c r="K13" s="103">
        <v>-0.553033</v>
      </c>
      <c r="L13" s="103">
        <v>-1.760832</v>
      </c>
      <c r="M13" s="49">
        <f t="shared" si="0"/>
        <v>-1.0736472475796233E-2</v>
      </c>
      <c r="N13" s="49">
        <f t="shared" si="1"/>
        <v>-5.15845825644351E-2</v>
      </c>
      <c r="O13" s="54"/>
      <c r="P13" s="55" t="s">
        <v>202</v>
      </c>
      <c r="Q13" s="58" t="s">
        <v>201</v>
      </c>
      <c r="R13" s="91">
        <f>[5]!s_pq_pctchange(Q13,$Q$18,$Q$19)</f>
        <v>-1.6189579586518676</v>
      </c>
    </row>
    <row r="14" spans="1:18">
      <c r="H14" s="95">
        <v>41586</v>
      </c>
      <c r="I14" s="103">
        <v>2307.9450000000002</v>
      </c>
      <c r="J14" s="103">
        <v>5292.5973000000004</v>
      </c>
      <c r="K14" s="103">
        <v>-1.393133</v>
      </c>
      <c r="L14" s="103">
        <v>-1.415497</v>
      </c>
      <c r="M14" s="49">
        <f t="shared" si="0"/>
        <v>-2.4518228165044675E-2</v>
      </c>
      <c r="N14" s="49">
        <f t="shared" si="1"/>
        <v>-6.5009370226975949E-2</v>
      </c>
      <c r="O14" s="54"/>
      <c r="Q14" s="58"/>
      <c r="R14" s="91"/>
    </row>
    <row r="15" spans="1:18">
      <c r="H15" s="95">
        <v>41589</v>
      </c>
      <c r="I15" s="103">
        <v>2315.8890000000001</v>
      </c>
      <c r="J15" s="103">
        <v>5421.2163</v>
      </c>
      <c r="K15" s="103">
        <v>0.34420200000000001</v>
      </c>
      <c r="L15" s="103">
        <v>2.4301680000000001</v>
      </c>
      <c r="M15" s="49">
        <f t="shared" si="0"/>
        <v>-2.1160597374251577E-2</v>
      </c>
      <c r="N15" s="49">
        <f t="shared" si="1"/>
        <v>-4.2287528190972923E-2</v>
      </c>
      <c r="O15" s="54"/>
    </row>
    <row r="16" spans="1:18">
      <c r="H16" s="95">
        <v>41590</v>
      </c>
      <c r="I16" s="103">
        <v>2340</v>
      </c>
      <c r="J16" s="103">
        <v>5507.1736000000001</v>
      </c>
      <c r="K16" s="103">
        <v>1.041112</v>
      </c>
      <c r="L16" s="103">
        <v>1.585572</v>
      </c>
      <c r="M16" s="49">
        <f t="shared" si="0"/>
        <v>-1.0969782168207876E-2</v>
      </c>
      <c r="N16" s="49">
        <f t="shared" si="1"/>
        <v>-2.710230522670376E-2</v>
      </c>
      <c r="O16" s="54"/>
    </row>
    <row r="17" spans="1:18">
      <c r="H17" s="95">
        <v>41591</v>
      </c>
      <c r="I17" s="103">
        <v>2288.116</v>
      </c>
      <c r="J17" s="103">
        <v>5413.2587999999996</v>
      </c>
      <c r="K17" s="103">
        <v>-2.2172649999999998</v>
      </c>
      <c r="L17" s="103">
        <v>-1.7053179999999999</v>
      </c>
      <c r="M17" s="49">
        <f t="shared" si="0"/>
        <v>-3.2899202604953492E-2</v>
      </c>
      <c r="N17" s="49">
        <f t="shared" si="1"/>
        <v>-4.3693300728479101E-2</v>
      </c>
      <c r="O17" s="54"/>
      <c r="P17" s="54"/>
    </row>
    <row r="18" spans="1:18">
      <c r="H18" s="95">
        <v>41592</v>
      </c>
      <c r="I18" s="103">
        <v>2304.5010000000002</v>
      </c>
      <c r="J18" s="103">
        <v>5504.8760000000002</v>
      </c>
      <c r="K18" s="103">
        <v>0.71609100000000003</v>
      </c>
      <c r="L18" s="103">
        <v>1.6924589999999999</v>
      </c>
      <c r="M18" s="49">
        <f t="shared" si="0"/>
        <v>-2.597387776769966E-2</v>
      </c>
      <c r="N18" s="49">
        <f t="shared" si="1"/>
        <v>-2.7508199412336731E-2</v>
      </c>
      <c r="O18" s="54"/>
      <c r="P18" s="55" t="s">
        <v>24</v>
      </c>
      <c r="Q18" s="60">
        <f>Q19-4</f>
        <v>41932</v>
      </c>
      <c r="R18"/>
    </row>
    <row r="19" spans="1:18">
      <c r="H19" s="95">
        <v>41593</v>
      </c>
      <c r="I19" s="103">
        <v>2350.7339999999999</v>
      </c>
      <c r="J19" s="103">
        <v>5560.6184000000003</v>
      </c>
      <c r="K19" s="103">
        <v>2.0062039999999999</v>
      </c>
      <c r="L19" s="103">
        <v>1.0125999999999999</v>
      </c>
      <c r="M19" s="49">
        <f t="shared" si="0"/>
        <v>-6.4329230407692561E-3</v>
      </c>
      <c r="N19" s="49">
        <f t="shared" si="1"/>
        <v>-1.7660742912848248E-2</v>
      </c>
      <c r="O19" s="54"/>
      <c r="P19" s="55" t="s">
        <v>25</v>
      </c>
      <c r="Q19" s="60">
        <f>华融行业周报!E11</f>
        <v>41936</v>
      </c>
      <c r="R19"/>
    </row>
    <row r="20" spans="1:18">
      <c r="H20" s="95">
        <v>41596</v>
      </c>
      <c r="I20" s="103">
        <v>2428.9029999999998</v>
      </c>
      <c r="J20" s="103">
        <v>5620.5567000000001</v>
      </c>
      <c r="K20" s="103">
        <v>3.3253020000000002</v>
      </c>
      <c r="L20" s="103">
        <v>1.0779069999999999</v>
      </c>
      <c r="M20" s="49">
        <f t="shared" si="0"/>
        <v>2.6606180847133842E-2</v>
      </c>
      <c r="N20" s="49">
        <f t="shared" si="1"/>
        <v>-7.0720384095745992E-3</v>
      </c>
      <c r="O20" s="54"/>
      <c r="P20" s="54"/>
      <c r="Q20" s="60"/>
    </row>
    <row r="21" spans="1:18">
      <c r="H21" s="95">
        <v>41597</v>
      </c>
      <c r="I21" s="103">
        <v>2412.163</v>
      </c>
      <c r="J21" s="103">
        <v>5607.1268</v>
      </c>
      <c r="K21" s="103">
        <v>-0.68920000000000003</v>
      </c>
      <c r="L21" s="103">
        <v>-0.23894299999999999</v>
      </c>
      <c r="M21" s="49">
        <f t="shared" si="0"/>
        <v>1.953081082726027E-2</v>
      </c>
      <c r="N21" s="49">
        <f t="shared" si="1"/>
        <v>-9.4445655351106383E-3</v>
      </c>
      <c r="O21" s="54"/>
      <c r="P21" s="54"/>
    </row>
    <row r="22" spans="1:18">
      <c r="A22" s="87" t="s">
        <v>31</v>
      </c>
      <c r="H22" s="95">
        <v>41598</v>
      </c>
      <c r="I22" s="103">
        <v>2424.85</v>
      </c>
      <c r="J22" s="103">
        <v>5631.7712000000001</v>
      </c>
      <c r="K22" s="103">
        <v>0.52595899999999995</v>
      </c>
      <c r="L22" s="103">
        <v>0.43951899999999999</v>
      </c>
      <c r="M22" s="49">
        <f t="shared" si="0"/>
        <v>2.4893129790350743E-2</v>
      </c>
      <c r="N22" s="49">
        <f t="shared" si="1"/>
        <v>-5.0908840116026255E-3</v>
      </c>
      <c r="O22" s="54"/>
      <c r="P22" s="59" t="s">
        <v>58</v>
      </c>
      <c r="Q22" s="59" t="s">
        <v>59</v>
      </c>
      <c r="R22" s="48" t="s">
        <v>60</v>
      </c>
    </row>
    <row r="23" spans="1:18">
      <c r="H23" s="95">
        <v>41599</v>
      </c>
      <c r="I23" s="103">
        <v>2409.989</v>
      </c>
      <c r="J23" s="103">
        <v>5611.3932000000004</v>
      </c>
      <c r="K23" s="103">
        <v>-0.61286300000000005</v>
      </c>
      <c r="L23" s="103">
        <v>-0.36183999999999999</v>
      </c>
      <c r="M23" s="49">
        <f t="shared" si="0"/>
        <v>1.861194258214649E-2</v>
      </c>
      <c r="N23" s="49">
        <f t="shared" si="1"/>
        <v>-8.6908629961202077E-3</v>
      </c>
      <c r="O23" s="54"/>
      <c r="P23" s="55" t="s">
        <v>23</v>
      </c>
      <c r="Q23" s="58" t="s">
        <v>88</v>
      </c>
      <c r="R23" s="91">
        <f>[5]!s_pq_pctchange(P23,$Q$18,$Q$19)</f>
        <v>-3.1324894409535453</v>
      </c>
    </row>
    <row r="24" spans="1:18">
      <c r="A24" s="53" t="s">
        <v>29</v>
      </c>
      <c r="H24" s="95">
        <v>41600</v>
      </c>
      <c r="I24" s="103">
        <v>2397.962</v>
      </c>
      <c r="J24" s="103">
        <v>5573.6073999999999</v>
      </c>
      <c r="K24" s="103">
        <v>-0.49904799999999999</v>
      </c>
      <c r="L24" s="103">
        <v>-0.67337599999999997</v>
      </c>
      <c r="M24" s="49">
        <f t="shared" si="0"/>
        <v>1.3528580859982764E-2</v>
      </c>
      <c r="N24" s="49">
        <f t="shared" si="1"/>
        <v>-1.5366105213864167E-2</v>
      </c>
      <c r="O24" s="54"/>
      <c r="P24" s="55" t="s">
        <v>114</v>
      </c>
      <c r="Q24" s="58" t="s">
        <v>95</v>
      </c>
      <c r="R24" s="91">
        <f>[5]!s_pq_pctchange(P24,$Q$18,$Q$19)</f>
        <v>-2.9927968688139073</v>
      </c>
    </row>
    <row r="25" spans="1:18">
      <c r="H25" s="95">
        <v>41603</v>
      </c>
      <c r="I25" s="103">
        <v>2388.6289999999999</v>
      </c>
      <c r="J25" s="103">
        <v>5589.5437000000002</v>
      </c>
      <c r="K25" s="103">
        <v>-0.389206</v>
      </c>
      <c r="L25" s="103">
        <v>0.28592400000000001</v>
      </c>
      <c r="M25" s="49">
        <f t="shared" si="0"/>
        <v>9.5838718757843555E-3</v>
      </c>
      <c r="N25" s="49">
        <f t="shared" si="1"/>
        <v>-1.2550797279279324E-2</v>
      </c>
      <c r="O25" s="54"/>
      <c r="P25" s="55" t="s">
        <v>108</v>
      </c>
      <c r="Q25" s="58" t="s">
        <v>68</v>
      </c>
      <c r="R25" s="91">
        <f>[5]!s_pq_pctchange(P25,$Q$18,$Q$19)</f>
        <v>-2.6220416877328567</v>
      </c>
    </row>
    <row r="26" spans="1:18">
      <c r="H26" s="95">
        <v>41604</v>
      </c>
      <c r="I26" s="103">
        <v>2387.4160000000002</v>
      </c>
      <c r="J26" s="103">
        <v>5611.7790999999997</v>
      </c>
      <c r="K26" s="103">
        <v>-5.0782000000000001E-2</v>
      </c>
      <c r="L26" s="103">
        <v>0.39780300000000002</v>
      </c>
      <c r="M26" s="49">
        <f t="shared" si="0"/>
        <v>9.0711822799598441E-3</v>
      </c>
      <c r="N26" s="49">
        <f t="shared" si="1"/>
        <v>-8.6226898736291302E-3</v>
      </c>
      <c r="O26" s="54"/>
      <c r="P26" s="55" t="s">
        <v>83</v>
      </c>
      <c r="Q26" s="58" t="s">
        <v>84</v>
      </c>
      <c r="R26" s="91">
        <f>[5]!s_pq_pctchange(P26,$Q$18,$Q$19)</f>
        <v>-1.9581920751162607</v>
      </c>
    </row>
    <row r="27" spans="1:18">
      <c r="H27" s="95">
        <v>41605</v>
      </c>
      <c r="I27" s="103">
        <v>2414.4810000000002</v>
      </c>
      <c r="J27" s="103">
        <v>5652.8665000000001</v>
      </c>
      <c r="K27" s="103">
        <v>1.1336520000000001</v>
      </c>
      <c r="L27" s="103">
        <v>0.73216400000000004</v>
      </c>
      <c r="M27" s="49">
        <f t="shared" si="0"/>
        <v>2.0510542470394633E-2</v>
      </c>
      <c r="N27" s="49">
        <f t="shared" si="1"/>
        <v>-1.3641867561263732E-3</v>
      </c>
      <c r="O27" s="54"/>
      <c r="P27" s="55" t="s">
        <v>91</v>
      </c>
      <c r="Q27" s="58" t="s">
        <v>92</v>
      </c>
      <c r="R27" s="91">
        <f>[5]!s_pq_pctchange(P27,$Q$18,$Q$19)</f>
        <v>-0.47823102531316941</v>
      </c>
    </row>
    <row r="28" spans="1:18">
      <c r="H28" s="95">
        <v>41606</v>
      </c>
      <c r="I28" s="103">
        <v>2439.5300000000002</v>
      </c>
      <c r="J28" s="103">
        <v>5708.0808999999999</v>
      </c>
      <c r="K28" s="103">
        <v>1.0374490000000001</v>
      </c>
      <c r="L28" s="103">
        <v>0.97675000000000001</v>
      </c>
      <c r="M28" s="49">
        <f t="shared" si="0"/>
        <v>3.1097815088543479E-2</v>
      </c>
      <c r="N28" s="49">
        <f t="shared" si="1"/>
        <v>8.3899932243796105E-3</v>
      </c>
      <c r="O28" s="54"/>
      <c r="P28" s="55" t="s">
        <v>86</v>
      </c>
      <c r="Q28" s="58" t="s">
        <v>87</v>
      </c>
      <c r="R28" s="91">
        <f>[5]!s_pq_pctchange(P28,$Q$18,$Q$19)</f>
        <v>-3.1839931490416307</v>
      </c>
    </row>
    <row r="29" spans="1:18">
      <c r="H29" s="95">
        <v>41607</v>
      </c>
      <c r="I29" s="103">
        <v>2438.944</v>
      </c>
      <c r="J29" s="103">
        <v>5774.3321999999998</v>
      </c>
      <c r="K29" s="103">
        <v>-2.4021000000000001E-2</v>
      </c>
      <c r="L29" s="103">
        <v>1.160658</v>
      </c>
      <c r="M29" s="49">
        <f t="shared" si="0"/>
        <v>3.0850134871599266E-2</v>
      </c>
      <c r="N29" s="49">
        <f t="shared" si="1"/>
        <v>2.009395277374515E-2</v>
      </c>
      <c r="O29" s="54"/>
      <c r="P29" s="55" t="s">
        <v>109</v>
      </c>
      <c r="Q29" s="58" t="s">
        <v>71</v>
      </c>
      <c r="R29" s="91">
        <f>[5]!s_pq_pctchange(P29,$Q$18,$Q$19)</f>
        <v>-2.4998483975982366</v>
      </c>
    </row>
    <row r="30" spans="1:18">
      <c r="H30" s="95">
        <v>41610</v>
      </c>
      <c r="I30" s="103">
        <v>2418.788</v>
      </c>
      <c r="J30" s="103">
        <v>5524.8162000000002</v>
      </c>
      <c r="K30" s="103">
        <v>-0.82642300000000002</v>
      </c>
      <c r="L30" s="103">
        <v>-4.321123</v>
      </c>
      <c r="M30" s="49">
        <f t="shared" si="0"/>
        <v>2.2330949798685884E-2</v>
      </c>
      <c r="N30" s="49">
        <f t="shared" si="1"/>
        <v>-2.3985562208142075E-2</v>
      </c>
      <c r="O30" s="54"/>
      <c r="P30" s="55" t="s">
        <v>64</v>
      </c>
      <c r="Q30" s="58" t="s">
        <v>65</v>
      </c>
      <c r="R30" s="91">
        <f>[5]!s_pq_pctchange(P30,$Q$18,$Q$19)</f>
        <v>-1.4752746609360434</v>
      </c>
    </row>
    <row r="31" spans="1:18">
      <c r="H31" s="95">
        <v>41611</v>
      </c>
      <c r="I31" s="103">
        <v>2442.7840000000001</v>
      </c>
      <c r="J31" s="103">
        <v>5639.3207000000002</v>
      </c>
      <c r="K31" s="103">
        <v>0.99206700000000003</v>
      </c>
      <c r="L31" s="103">
        <v>2.072549</v>
      </c>
      <c r="M31" s="49">
        <f t="shared" si="0"/>
        <v>3.2473158818810521E-2</v>
      </c>
      <c r="N31" s="49">
        <f t="shared" si="1"/>
        <v>-3.7571887842193785E-3</v>
      </c>
      <c r="O31" s="54"/>
      <c r="P31" s="55" t="s">
        <v>117</v>
      </c>
      <c r="Q31" s="58" t="s">
        <v>102</v>
      </c>
      <c r="R31" s="91">
        <f>[5]!s_pq_pctchange(P31,$Q$18,$Q$19)</f>
        <v>-2.4027507696738892</v>
      </c>
    </row>
    <row r="32" spans="1:18">
      <c r="H32" s="95">
        <v>41612</v>
      </c>
      <c r="I32" s="103">
        <v>2475.1350000000002</v>
      </c>
      <c r="J32" s="103">
        <v>5706.1691000000001</v>
      </c>
      <c r="K32" s="103">
        <v>1.3243499999999999</v>
      </c>
      <c r="L32" s="103">
        <v>1.185398</v>
      </c>
      <c r="M32" s="49">
        <f t="shared" si="0"/>
        <v>4.6146712911578236E-2</v>
      </c>
      <c r="N32" s="49">
        <f t="shared" si="1"/>
        <v>8.0522544952303932E-3</v>
      </c>
      <c r="O32" s="54"/>
      <c r="P32" s="55" t="s">
        <v>113</v>
      </c>
      <c r="Q32" s="58" t="s">
        <v>85</v>
      </c>
      <c r="R32" s="91">
        <f>[5]!s_pq_pctchange(P32,$Q$18,$Q$19)</f>
        <v>-1.8969849837322417</v>
      </c>
    </row>
    <row r="33" spans="1:18">
      <c r="H33" s="95">
        <v>41613</v>
      </c>
      <c r="I33" s="103">
        <v>2468.1970000000001</v>
      </c>
      <c r="J33" s="103">
        <v>5695.4938000000002</v>
      </c>
      <c r="K33" s="103">
        <v>-0.280308</v>
      </c>
      <c r="L33" s="103">
        <v>-0.187083</v>
      </c>
      <c r="M33" s="49">
        <f t="shared" si="0"/>
        <v>4.3214280581955533E-2</v>
      </c>
      <c r="N33" s="49">
        <f t="shared" si="1"/>
        <v>6.1663552090678309E-3</v>
      </c>
      <c r="O33" s="54"/>
      <c r="P33" s="55" t="s">
        <v>116</v>
      </c>
      <c r="Q33" s="58" t="s">
        <v>97</v>
      </c>
      <c r="R33" s="91">
        <f>[5]!s_pq_pctchange(P33,$Q$18,$Q$19)</f>
        <v>-1.82942301165262</v>
      </c>
    </row>
    <row r="34" spans="1:18">
      <c r="H34" s="95">
        <v>41614</v>
      </c>
      <c r="I34" s="103">
        <v>2452.2869999999998</v>
      </c>
      <c r="J34" s="103">
        <v>5680.0304999999998</v>
      </c>
      <c r="K34" s="103">
        <v>-0.64459999999999995</v>
      </c>
      <c r="L34" s="103">
        <v>-0.27150099999999999</v>
      </c>
      <c r="M34" s="49">
        <f t="shared" si="0"/>
        <v>3.6489720425671779E-2</v>
      </c>
      <c r="N34" s="49">
        <f t="shared" si="1"/>
        <v>3.4346074894049394E-3</v>
      </c>
      <c r="O34" s="54"/>
      <c r="P34" s="55" t="s">
        <v>74</v>
      </c>
      <c r="Q34" s="58" t="s">
        <v>75</v>
      </c>
      <c r="R34" s="91">
        <f>[5]!s_pq_pctchange(P34,$Q$18,$Q$19)</f>
        <v>-1.7975871925638431</v>
      </c>
    </row>
    <row r="35" spans="1:18">
      <c r="H35" s="95">
        <v>41617</v>
      </c>
      <c r="I35" s="103">
        <v>2450.8719999999998</v>
      </c>
      <c r="J35" s="103">
        <v>5705.4655000000002</v>
      </c>
      <c r="K35" s="103">
        <v>-5.7701000000000002E-2</v>
      </c>
      <c r="L35" s="103">
        <v>0.447797</v>
      </c>
      <c r="M35" s="49">
        <f t="shared" si="0"/>
        <v>3.5891653007623869E-2</v>
      </c>
      <c r="N35" s="49">
        <f t="shared" si="1"/>
        <v>7.9279564672833924E-3</v>
      </c>
      <c r="O35" s="54"/>
      <c r="P35" s="55" t="s">
        <v>106</v>
      </c>
      <c r="Q35" s="58" t="s">
        <v>62</v>
      </c>
      <c r="R35" s="91">
        <f>[5]!s_pq_pctchange(P35,$Q$18,$Q$19)</f>
        <v>-3.7299533630983817</v>
      </c>
    </row>
    <row r="36" spans="1:18">
      <c r="H36" s="95">
        <v>41618</v>
      </c>
      <c r="I36" s="103">
        <v>2453.3220000000001</v>
      </c>
      <c r="J36" s="103">
        <v>5663.6508000000003</v>
      </c>
      <c r="K36" s="103">
        <v>9.9963999999999997E-2</v>
      </c>
      <c r="L36" s="103">
        <v>-0.73288799999999998</v>
      </c>
      <c r="M36" s="49">
        <f t="shared" si="0"/>
        <v>3.6927176098943582E-2</v>
      </c>
      <c r="N36" s="49">
        <f t="shared" si="1"/>
        <v>5.4096847808371429E-4</v>
      </c>
      <c r="O36" s="54"/>
      <c r="P36" s="55" t="s">
        <v>66</v>
      </c>
      <c r="Q36" s="58" t="s">
        <v>67</v>
      </c>
      <c r="R36" s="91">
        <f>[5]!s_pq_pctchange(P36,$Q$18,$Q$19)</f>
        <v>-5.3611149974711498</v>
      </c>
    </row>
    <row r="37" spans="1:18">
      <c r="H37" s="95">
        <v>41619</v>
      </c>
      <c r="I37" s="103">
        <v>2412.7629999999999</v>
      </c>
      <c r="J37" s="103">
        <v>5613.4948999999997</v>
      </c>
      <c r="K37" s="103">
        <v>-1.6532279999999999</v>
      </c>
      <c r="L37" s="103">
        <v>-0.885575</v>
      </c>
      <c r="M37" s="49">
        <f t="shared" si="0"/>
        <v>1.9784408319011959E-2</v>
      </c>
      <c r="N37" s="49">
        <f t="shared" si="1"/>
        <v>-8.3195765189507664E-3</v>
      </c>
      <c r="O37" s="54"/>
      <c r="P37" s="55" t="s">
        <v>69</v>
      </c>
      <c r="Q37" s="58" t="s">
        <v>70</v>
      </c>
      <c r="R37" s="91">
        <f>[5]!s_pq_pctchange(P37,$Q$18,$Q$19)</f>
        <v>-2.782105419306613</v>
      </c>
    </row>
    <row r="38" spans="1:18">
      <c r="H38" s="95">
        <v>41620</v>
      </c>
      <c r="I38" s="103">
        <v>2410.0149999999999</v>
      </c>
      <c r="J38" s="103">
        <v>5662.5016999999998</v>
      </c>
      <c r="K38" s="103">
        <v>-0.113894</v>
      </c>
      <c r="L38" s="103">
        <v>0.87301799999999996</v>
      </c>
      <c r="M38" s="49">
        <f t="shared" si="0"/>
        <v>1.8622931806788978E-2</v>
      </c>
      <c r="N38" s="49">
        <f t="shared" si="1"/>
        <v>3.3796838724509115E-4</v>
      </c>
      <c r="O38" s="54"/>
      <c r="P38" s="55" t="s">
        <v>93</v>
      </c>
      <c r="Q38" s="58" t="s">
        <v>94</v>
      </c>
      <c r="R38" s="91">
        <f>[5]!s_pq_pctchange(P38,$Q$18,$Q$19)</f>
        <v>-1.9037594882591602</v>
      </c>
    </row>
    <row r="39" spans="1:18">
      <c r="H39" s="95">
        <v>41621</v>
      </c>
      <c r="I39" s="103">
        <v>2406.6390000000001</v>
      </c>
      <c r="J39" s="103">
        <v>5687.4529000000002</v>
      </c>
      <c r="K39" s="103">
        <v>-0.14008200000000001</v>
      </c>
      <c r="L39" s="103">
        <v>0.440639</v>
      </c>
      <c r="M39" s="49">
        <f t="shared" si="0"/>
        <v>1.7196023253199355E-2</v>
      </c>
      <c r="N39" s="49">
        <f t="shared" si="1"/>
        <v>4.745849221404308E-3</v>
      </c>
      <c r="O39" s="54"/>
      <c r="P39" s="55" t="s">
        <v>111</v>
      </c>
      <c r="Q39" s="58" t="s">
        <v>79</v>
      </c>
      <c r="R39" s="91">
        <f>[5]!s_pq_pctchange(P39,$Q$18,$Q$19)</f>
        <v>-1.5685777772918241</v>
      </c>
    </row>
    <row r="40" spans="1:18">
      <c r="H40" s="95">
        <v>41624</v>
      </c>
      <c r="I40" s="103">
        <v>2367.9229999999998</v>
      </c>
      <c r="J40" s="103">
        <v>5602.9089000000004</v>
      </c>
      <c r="K40" s="103">
        <v>-1.608717</v>
      </c>
      <c r="L40" s="103">
        <v>-1.4864999999999999</v>
      </c>
      <c r="M40" s="49">
        <f t="shared" si="0"/>
        <v>8.322224354317953E-4</v>
      </c>
      <c r="N40" s="49">
        <f t="shared" si="1"/>
        <v>-1.0189700060520113E-2</v>
      </c>
      <c r="O40" s="54"/>
      <c r="P40" s="55" t="s">
        <v>107</v>
      </c>
      <c r="Q40" s="58" t="s">
        <v>63</v>
      </c>
      <c r="R40" s="91">
        <f>[5]!s_pq_pctchange(P40,$Q$18,$Q$19)</f>
        <v>-3.4158542585020713</v>
      </c>
    </row>
    <row r="41" spans="1:18">
      <c r="A41" s="87" t="s">
        <v>31</v>
      </c>
      <c r="H41" s="95">
        <v>41625</v>
      </c>
      <c r="I41" s="103">
        <v>2356.3760000000002</v>
      </c>
      <c r="J41" s="103">
        <v>5636.8029999999999</v>
      </c>
      <c r="K41" s="103">
        <v>-0.48764299999999999</v>
      </c>
      <c r="L41" s="103">
        <v>0.60493799999999998</v>
      </c>
      <c r="M41" s="49">
        <f t="shared" si="0"/>
        <v>-4.0482612933302464E-3</v>
      </c>
      <c r="N41" s="49">
        <f t="shared" si="1"/>
        <v>-4.2019658521024184E-3</v>
      </c>
      <c r="O41" s="54"/>
      <c r="P41" s="55" t="s">
        <v>89</v>
      </c>
      <c r="Q41" s="58" t="s">
        <v>90</v>
      </c>
      <c r="R41" s="91">
        <f>[5]!s_pq_pctchange(P41,$Q$18,$Q$19)</f>
        <v>-1.3713724881073364</v>
      </c>
    </row>
    <row r="42" spans="1:18">
      <c r="H42" s="95">
        <v>41626</v>
      </c>
      <c r="I42" s="103">
        <v>2357.2260000000001</v>
      </c>
      <c r="J42" s="103">
        <v>5670.5479999999998</v>
      </c>
      <c r="K42" s="103">
        <v>3.6072E-2</v>
      </c>
      <c r="L42" s="103">
        <v>0.59865500000000005</v>
      </c>
      <c r="M42" s="49">
        <f t="shared" si="0"/>
        <v>-3.6889981800153349E-3</v>
      </c>
      <c r="N42" s="49">
        <f t="shared" si="1"/>
        <v>1.7594283393072008E-3</v>
      </c>
      <c r="O42" s="54"/>
      <c r="P42" s="55" t="s">
        <v>81</v>
      </c>
      <c r="Q42" s="58" t="s">
        <v>82</v>
      </c>
      <c r="R42" s="91">
        <f>[5]!s_pq_pctchange(P42,$Q$18,$Q$19)</f>
        <v>-1.3851599633615264</v>
      </c>
    </row>
    <row r="43" spans="1:18">
      <c r="A43" s="53" t="s">
        <v>29</v>
      </c>
      <c r="H43" s="95">
        <v>41627</v>
      </c>
      <c r="I43" s="103">
        <v>2332.41</v>
      </c>
      <c r="J43" s="103">
        <v>5627.4085999999998</v>
      </c>
      <c r="K43" s="103">
        <v>-1.0527629999999999</v>
      </c>
      <c r="L43" s="103">
        <v>-0.76076200000000005</v>
      </c>
      <c r="M43" s="49">
        <f t="shared" si="0"/>
        <v>-1.4177790438867466E-2</v>
      </c>
      <c r="N43" s="49">
        <f t="shared" si="1"/>
        <v>-5.8615812496954911E-3</v>
      </c>
      <c r="O43" s="54"/>
      <c r="P43" s="55" t="s">
        <v>72</v>
      </c>
      <c r="Q43" s="58" t="s">
        <v>73</v>
      </c>
      <c r="R43" s="91">
        <f>[5]!s_pq_pctchange(P43,$Q$18,$Q$19)</f>
        <v>-3.6898926716039115</v>
      </c>
    </row>
    <row r="44" spans="1:18">
      <c r="H44" s="95">
        <v>41628</v>
      </c>
      <c r="I44" s="103">
        <v>2278.136</v>
      </c>
      <c r="J44" s="103">
        <v>5596.6125000000002</v>
      </c>
      <c r="K44" s="103">
        <v>-2.3269489999999999</v>
      </c>
      <c r="L44" s="103">
        <v>-0.54725199999999996</v>
      </c>
      <c r="M44" s="49">
        <f t="shared" si="0"/>
        <v>-3.7117374217757515E-2</v>
      </c>
      <c r="N44" s="49">
        <f t="shared" si="1"/>
        <v>-1.1302022549386392E-2</v>
      </c>
      <c r="O44" s="54"/>
      <c r="P44" s="55" t="s">
        <v>115</v>
      </c>
      <c r="Q44" s="58" t="s">
        <v>96</v>
      </c>
      <c r="R44" s="91">
        <f>[5]!s_pq_pctchange(P44,$Q$18,$Q$19)</f>
        <v>-0.82811398956925686</v>
      </c>
    </row>
    <row r="45" spans="1:18">
      <c r="H45" s="95">
        <v>41631</v>
      </c>
      <c r="I45" s="103">
        <v>2284.6019999999999</v>
      </c>
      <c r="J45" s="103">
        <v>5754.6185999999998</v>
      </c>
      <c r="K45" s="103">
        <v>0.283829</v>
      </c>
      <c r="L45" s="103">
        <v>2.823245</v>
      </c>
      <c r="M45" s="49">
        <f t="shared" si="0"/>
        <v>-3.4384438581646304E-2</v>
      </c>
      <c r="N45" s="49">
        <f t="shared" si="1"/>
        <v>1.6611346742280375E-2</v>
      </c>
      <c r="O45" s="54"/>
      <c r="P45" s="55" t="s">
        <v>103</v>
      </c>
      <c r="Q45" s="58" t="s">
        <v>104</v>
      </c>
      <c r="R45" s="91">
        <f>[5]!s_pq_pctchange(P45,$Q$18,$Q$19)</f>
        <v>-3.2484247145474265</v>
      </c>
    </row>
    <row r="46" spans="1:18">
      <c r="H46" s="95">
        <v>41632</v>
      </c>
      <c r="I46" s="103">
        <v>2288.248</v>
      </c>
      <c r="J46" s="103">
        <v>5734.4072999999999</v>
      </c>
      <c r="K46" s="103">
        <v>0.15959000000000001</v>
      </c>
      <c r="L46" s="103">
        <v>-0.351219</v>
      </c>
      <c r="M46" s="49">
        <f t="shared" si="0"/>
        <v>-3.2843411156768143E-2</v>
      </c>
      <c r="N46" s="49">
        <f t="shared" si="1"/>
        <v>1.3040816992070381E-2</v>
      </c>
      <c r="O46" s="54"/>
      <c r="P46" s="55" t="s">
        <v>100</v>
      </c>
      <c r="Q46" s="58" t="s">
        <v>101</v>
      </c>
      <c r="R46" s="91">
        <f>[5]!s_pq_pctchange(P46,$Q$18,$Q$19)</f>
        <v>-0.38603194074696701</v>
      </c>
    </row>
    <row r="47" spans="1:18">
      <c r="H47" s="95">
        <v>41633</v>
      </c>
      <c r="I47" s="103">
        <v>2305.11</v>
      </c>
      <c r="J47" s="103">
        <v>5757.9732999999997</v>
      </c>
      <c r="K47" s="103">
        <v>0.736896</v>
      </c>
      <c r="L47" s="103">
        <v>0.41095799999999999</v>
      </c>
      <c r="M47" s="49">
        <f t="shared" si="0"/>
        <v>-2.5716476313571657E-2</v>
      </c>
      <c r="N47" s="49">
        <f t="shared" si="1"/>
        <v>1.720398829195946E-2</v>
      </c>
      <c r="O47" s="54"/>
      <c r="P47" s="55" t="s">
        <v>110</v>
      </c>
      <c r="Q47" s="58" t="s">
        <v>78</v>
      </c>
      <c r="R47" s="91">
        <f>[5]!s_pq_pctchange(P47,$Q$18,$Q$19)</f>
        <v>-2.8714165968945493</v>
      </c>
    </row>
    <row r="48" spans="1:18">
      <c r="H48" s="95">
        <v>41634</v>
      </c>
      <c r="I48" s="103">
        <v>2265.3339999999998</v>
      </c>
      <c r="J48" s="103">
        <v>5709.7776000000003</v>
      </c>
      <c r="K48" s="103">
        <v>-1.7255579999999999</v>
      </c>
      <c r="L48" s="103">
        <v>-0.83702500000000002</v>
      </c>
      <c r="M48" s="49">
        <f t="shared" si="0"/>
        <v>-4.2528299366767164E-2</v>
      </c>
      <c r="N48" s="49">
        <f t="shared" si="1"/>
        <v>8.6897323716477182E-3</v>
      </c>
      <c r="O48" s="54"/>
      <c r="P48" s="55" t="s">
        <v>76</v>
      </c>
      <c r="Q48" s="58" t="s">
        <v>77</v>
      </c>
      <c r="R48" s="91">
        <f>[5]!s_pq_pctchange(P48,$Q$18,$Q$19)</f>
        <v>-3.2776868660579161</v>
      </c>
    </row>
    <row r="49" spans="8:18">
      <c r="H49" s="95">
        <v>41635</v>
      </c>
      <c r="I49" s="103">
        <v>2303.4780000000001</v>
      </c>
      <c r="J49" s="103">
        <v>5761.7932000000001</v>
      </c>
      <c r="K49" s="103">
        <v>1.6838139999999999</v>
      </c>
      <c r="L49" s="103">
        <v>0.91099200000000002</v>
      </c>
      <c r="M49" s="49">
        <f t="shared" si="0"/>
        <v>-2.640626149113634E-2</v>
      </c>
      <c r="N49" s="49">
        <f t="shared" si="1"/>
        <v>1.7878812107984698E-2</v>
      </c>
      <c r="O49" s="54"/>
      <c r="P49" s="55" t="s">
        <v>98</v>
      </c>
      <c r="Q49" s="58" t="s">
        <v>99</v>
      </c>
      <c r="R49" s="91">
        <f>[5]!s_pq_pctchange(P49,$Q$18,$Q$19)</f>
        <v>-0.72854625447594801</v>
      </c>
    </row>
    <row r="50" spans="8:18">
      <c r="H50" s="95">
        <v>41638</v>
      </c>
      <c r="I50" s="103">
        <v>2299.4580000000001</v>
      </c>
      <c r="J50" s="103">
        <v>5767.9749000000002</v>
      </c>
      <c r="K50" s="103">
        <v>-0.17451900000000001</v>
      </c>
      <c r="L50" s="103">
        <v>0.10728799999999999</v>
      </c>
      <c r="M50" s="49">
        <f t="shared" si="0"/>
        <v>-2.8105364685873102E-2</v>
      </c>
      <c r="N50" s="49">
        <f t="shared" si="1"/>
        <v>1.8970871686382562E-2</v>
      </c>
      <c r="O50" s="54"/>
      <c r="P50" s="55" t="s">
        <v>105</v>
      </c>
      <c r="Q50" s="58" t="s">
        <v>61</v>
      </c>
      <c r="R50" s="91">
        <f>[5]!s_pq_pctchange(P50,$Q$18,$Q$19)</f>
        <v>-2.1634888098123861</v>
      </c>
    </row>
    <row r="51" spans="8:18">
      <c r="H51" s="95">
        <v>41639</v>
      </c>
      <c r="I51" s="103">
        <v>2330.0259999999998</v>
      </c>
      <c r="J51" s="103">
        <v>5813.2374</v>
      </c>
      <c r="K51" s="103">
        <v>1.3293569999999999</v>
      </c>
      <c r="L51" s="103">
        <v>0.784721</v>
      </c>
      <c r="M51" s="49">
        <f t="shared" si="0"/>
        <v>-1.5185417806094392E-2</v>
      </c>
      <c r="N51" s="49">
        <f t="shared" si="1"/>
        <v>2.696694827813495E-2</v>
      </c>
      <c r="O51" s="54"/>
      <c r="P51" s="55" t="s">
        <v>112</v>
      </c>
      <c r="Q51" s="58" t="s">
        <v>80</v>
      </c>
      <c r="R51" s="91">
        <f>[5]!s_pq_pctchange(P51,$Q$18,$Q$19)</f>
        <v>-1.4724682387820986</v>
      </c>
    </row>
    <row r="52" spans="8:18">
      <c r="H52" s="95">
        <v>41641</v>
      </c>
      <c r="I52" s="103">
        <v>2321.9780000000001</v>
      </c>
      <c r="J52" s="103">
        <v>5916.2241000000004</v>
      </c>
      <c r="K52" s="103">
        <v>-0.34540399999999999</v>
      </c>
      <c r="L52" s="103">
        <v>1.7715890000000001</v>
      </c>
      <c r="M52" s="49">
        <f t="shared" si="0"/>
        <v>-1.8587005495457665E-2</v>
      </c>
      <c r="N52" s="49">
        <f t="shared" si="1"/>
        <v>4.5160586303693018E-2</v>
      </c>
      <c r="O52" s="54"/>
      <c r="P52" s="54"/>
      <c r="R52" s="130">
        <f>SUM(R23:R51)</f>
        <v>-66.453581101016752</v>
      </c>
    </row>
    <row r="53" spans="8:18">
      <c r="H53" s="95">
        <v>41642</v>
      </c>
      <c r="I53" s="103">
        <v>2290.779</v>
      </c>
      <c r="J53" s="103">
        <v>5884.6707999999999</v>
      </c>
      <c r="K53" s="103">
        <v>-1.343639</v>
      </c>
      <c r="L53" s="103">
        <v>-0.533335</v>
      </c>
      <c r="M53" s="49">
        <f t="shared" si="0"/>
        <v>-3.1773652404062047E-2</v>
      </c>
      <c r="N53" s="49">
        <f t="shared" si="1"/>
        <v>3.9586377996097433E-2</v>
      </c>
      <c r="O53" s="54"/>
      <c r="P53" s="54"/>
    </row>
    <row r="54" spans="8:18">
      <c r="H54" s="95">
        <v>41645</v>
      </c>
      <c r="I54" s="103">
        <v>2238.6370000000002</v>
      </c>
      <c r="J54" s="103">
        <v>5751.1790000000001</v>
      </c>
      <c r="K54" s="103">
        <v>-2.2761689999999999</v>
      </c>
      <c r="L54" s="103">
        <v>-2.2684669999999998</v>
      </c>
      <c r="M54" s="49">
        <f t="shared" si="0"/>
        <v>-5.3812119762260857E-2</v>
      </c>
      <c r="N54" s="49">
        <f t="shared" si="1"/>
        <v>1.6003706752333091E-2</v>
      </c>
      <c r="O54" s="54"/>
      <c r="P54" s="54"/>
    </row>
    <row r="55" spans="8:18">
      <c r="H55" s="95">
        <v>41646</v>
      </c>
      <c r="I55" s="103">
        <v>2238.0010000000002</v>
      </c>
      <c r="J55" s="103">
        <v>5812.7165000000005</v>
      </c>
      <c r="K55" s="103">
        <v>-2.8410000000000001E-2</v>
      </c>
      <c r="L55" s="103">
        <v>1.069998</v>
      </c>
      <c r="M55" s="49">
        <f t="shared" si="0"/>
        <v>-5.4080933103517581E-2</v>
      </c>
      <c r="N55" s="49">
        <f t="shared" si="1"/>
        <v>2.687492604567665E-2</v>
      </c>
      <c r="O55" s="54"/>
      <c r="P55" s="54"/>
    </row>
    <row r="56" spans="8:18">
      <c r="H56" s="95">
        <v>41647</v>
      </c>
      <c r="I56" s="103">
        <v>2241.9110000000001</v>
      </c>
      <c r="J56" s="103">
        <v>5867.0042000000003</v>
      </c>
      <c r="K56" s="103">
        <v>0.174709</v>
      </c>
      <c r="L56" s="103">
        <v>0.93394699999999997</v>
      </c>
      <c r="M56" s="49">
        <f t="shared" si="0"/>
        <v>-5.2428322782268832E-2</v>
      </c>
      <c r="N56" s="49">
        <f t="shared" si="1"/>
        <v>3.6465395135763856E-2</v>
      </c>
      <c r="O56" s="54"/>
      <c r="P56" s="54"/>
    </row>
    <row r="57" spans="8:18">
      <c r="H57" s="95">
        <v>41648</v>
      </c>
      <c r="I57" s="103">
        <v>2222.221</v>
      </c>
      <c r="J57" s="103">
        <v>5812.5582000000004</v>
      </c>
      <c r="K57" s="103">
        <v>-0.87826899999999997</v>
      </c>
      <c r="L57" s="103">
        <v>-0.92800300000000002</v>
      </c>
      <c r="M57" s="49">
        <f t="shared" si="0"/>
        <v>-6.0750547136588562E-2</v>
      </c>
      <c r="N57" s="49">
        <f t="shared" si="1"/>
        <v>2.6846960755989357E-2</v>
      </c>
      <c r="O57" s="54"/>
      <c r="P57" s="54"/>
    </row>
    <row r="58" spans="8:18">
      <c r="H58" s="95">
        <v>41649</v>
      </c>
      <c r="I58" s="103">
        <v>2204.8510000000001</v>
      </c>
      <c r="J58" s="103">
        <v>5702.6328999999996</v>
      </c>
      <c r="K58" s="103">
        <v>-0.78164999999999996</v>
      </c>
      <c r="L58" s="103">
        <v>-1.8911690000000001</v>
      </c>
      <c r="M58" s="49">
        <f t="shared" si="0"/>
        <v>-6.8092194522801353E-2</v>
      </c>
      <c r="N58" s="49">
        <f t="shared" si="1"/>
        <v>7.4275491421509354E-3</v>
      </c>
      <c r="O58" s="54"/>
      <c r="P58" s="54"/>
    </row>
    <row r="59" spans="8:18">
      <c r="H59" s="95">
        <v>41652</v>
      </c>
      <c r="I59" s="103">
        <v>2193.6790000000001</v>
      </c>
      <c r="J59" s="103">
        <v>5677.1711999999998</v>
      </c>
      <c r="K59" s="103">
        <v>-0.50670099999999996</v>
      </c>
      <c r="L59" s="103">
        <v>-0.44649</v>
      </c>
      <c r="M59" s="49">
        <f t="shared" si="0"/>
        <v>-7.2814179819218783E-2</v>
      </c>
      <c r="N59" s="49">
        <f t="shared" si="1"/>
        <v>2.9294833403012976E-3</v>
      </c>
      <c r="O59" s="54"/>
      <c r="P59" s="54"/>
    </row>
    <row r="60" spans="8:18">
      <c r="H60" s="95">
        <v>41653</v>
      </c>
      <c r="I60" s="103">
        <v>2212.846</v>
      </c>
      <c r="J60" s="103">
        <v>5760.7645000000002</v>
      </c>
      <c r="K60" s="103">
        <v>0.87373800000000001</v>
      </c>
      <c r="L60" s="103">
        <v>1.4724459999999999</v>
      </c>
      <c r="M60" s="49">
        <f t="shared" si="0"/>
        <v>-6.4713007945209511E-2</v>
      </c>
      <c r="N60" s="49">
        <f t="shared" si="1"/>
        <v>1.7697081890035271E-2</v>
      </c>
      <c r="O60" s="54"/>
      <c r="P60" s="54"/>
    </row>
    <row r="61" spans="8:18">
      <c r="H61" s="95">
        <v>41654</v>
      </c>
      <c r="I61" s="103">
        <v>2208.9409999999998</v>
      </c>
      <c r="J61" s="103">
        <v>5842.6835000000001</v>
      </c>
      <c r="K61" s="103">
        <v>-0.17646999999999999</v>
      </c>
      <c r="L61" s="103">
        <v>1.4220159999999999</v>
      </c>
      <c r="M61" s="49">
        <f t="shared" si="0"/>
        <v>-6.6363504954027208E-2</v>
      </c>
      <c r="N61" s="49">
        <f t="shared" si="1"/>
        <v>3.2168898478154739E-2</v>
      </c>
      <c r="O61" s="54"/>
      <c r="P61" s="54"/>
    </row>
    <row r="62" spans="8:18">
      <c r="H62" s="95">
        <v>41655</v>
      </c>
      <c r="I62" s="103">
        <v>2211.8440000000001</v>
      </c>
      <c r="J62" s="103">
        <v>5820.6162000000004</v>
      </c>
      <c r="K62" s="103">
        <v>0.13142000000000001</v>
      </c>
      <c r="L62" s="103">
        <v>-0.377691</v>
      </c>
      <c r="M62" s="49">
        <f t="shared" si="0"/>
        <v>-6.5136515756434865E-2</v>
      </c>
      <c r="N62" s="49">
        <f t="shared" si="1"/>
        <v>2.8270487630915442E-2</v>
      </c>
      <c r="O62" s="54"/>
      <c r="P62" s="54"/>
    </row>
    <row r="63" spans="8:18">
      <c r="H63" s="95">
        <v>41656</v>
      </c>
      <c r="I63" s="103">
        <v>2178.4879999999998</v>
      </c>
      <c r="J63" s="103">
        <v>5746.7633999999998</v>
      </c>
      <c r="K63" s="103">
        <v>-1.5080629999999999</v>
      </c>
      <c r="L63" s="103">
        <v>-1.2688140000000001</v>
      </c>
      <c r="M63" s="49">
        <f t="shared" si="0"/>
        <v>-7.9234845647886742E-2</v>
      </c>
      <c r="N63" s="49">
        <f t="shared" si="1"/>
        <v>1.5223646530327262E-2</v>
      </c>
      <c r="O63" s="54"/>
      <c r="P63" s="54"/>
    </row>
    <row r="64" spans="8:18">
      <c r="H64" s="95">
        <v>41659</v>
      </c>
      <c r="I64" s="103">
        <v>2165.9929999999999</v>
      </c>
      <c r="J64" s="103">
        <v>5680.9997000000003</v>
      </c>
      <c r="K64" s="103">
        <v>-0.57356300000000005</v>
      </c>
      <c r="L64" s="103">
        <v>-1.144361</v>
      </c>
      <c r="M64" s="49">
        <f t="shared" si="0"/>
        <v>-8.4516013413616808E-2</v>
      </c>
      <c r="N64" s="49">
        <f t="shared" si="1"/>
        <v>3.6058264329614786E-3</v>
      </c>
      <c r="O64" s="54"/>
      <c r="P64" s="54"/>
    </row>
    <row r="65" spans="8:16">
      <c r="H65" s="95">
        <v>41660</v>
      </c>
      <c r="I65" s="103">
        <v>2187.41</v>
      </c>
      <c r="J65" s="103">
        <v>5718.5868</v>
      </c>
      <c r="K65" s="103">
        <v>0.988784</v>
      </c>
      <c r="L65" s="103">
        <v>0.66162799999999999</v>
      </c>
      <c r="M65" s="49">
        <f t="shared" si="0"/>
        <v>-7.5463850945538424E-2</v>
      </c>
      <c r="N65" s="49">
        <f t="shared" si="1"/>
        <v>1.0245966294035291E-2</v>
      </c>
      <c r="O65" s="54"/>
      <c r="P65" s="54"/>
    </row>
    <row r="66" spans="8:16">
      <c r="H66" s="95">
        <v>41661</v>
      </c>
      <c r="I66" s="103">
        <v>2243.7959999999998</v>
      </c>
      <c r="J66" s="103">
        <v>5837.5264999999999</v>
      </c>
      <c r="K66" s="103">
        <v>2.5777519999999998</v>
      </c>
      <c r="L66" s="103">
        <v>2.079879</v>
      </c>
      <c r="M66" s="49">
        <f t="shared" si="0"/>
        <v>-5.1631603995682229E-2</v>
      </c>
      <c r="N66" s="49">
        <f t="shared" si="1"/>
        <v>3.1257862477410914E-2</v>
      </c>
      <c r="O66" s="54"/>
      <c r="P66" s="54"/>
    </row>
    <row r="67" spans="8:16">
      <c r="H67" s="95">
        <v>41662</v>
      </c>
      <c r="I67" s="103">
        <v>2231.8890000000001</v>
      </c>
      <c r="J67" s="103">
        <v>5850.3005999999996</v>
      </c>
      <c r="K67" s="103">
        <v>-0.530663</v>
      </c>
      <c r="L67" s="103">
        <v>0.21882699999999999</v>
      </c>
      <c r="M67" s="49">
        <f t="shared" si="0"/>
        <v>-5.6664246219495396E-2</v>
      </c>
      <c r="N67" s="49">
        <f t="shared" si="1"/>
        <v>3.3514535926528755E-2</v>
      </c>
      <c r="O67" s="54"/>
      <c r="P67" s="54"/>
    </row>
    <row r="68" spans="8:16">
      <c r="H68" s="95">
        <v>41663</v>
      </c>
      <c r="I68" s="103">
        <v>2245.6779999999999</v>
      </c>
      <c r="J68" s="103">
        <v>5937.4629000000004</v>
      </c>
      <c r="K68" s="103">
        <v>0.61781699999999995</v>
      </c>
      <c r="L68" s="103">
        <v>1.4898769999999999</v>
      </c>
      <c r="M68" s="49">
        <f t="shared" si="0"/>
        <v>-5.0836153196554212E-2</v>
      </c>
      <c r="N68" s="49">
        <f t="shared" si="1"/>
        <v>4.8912634279763889E-2</v>
      </c>
      <c r="O68" s="54"/>
      <c r="P68" s="54"/>
    </row>
    <row r="69" spans="8:16">
      <c r="H69" s="95">
        <v>41666</v>
      </c>
      <c r="I69" s="103">
        <v>2215.9189999999999</v>
      </c>
      <c r="J69" s="103">
        <v>5892.3189000000002</v>
      </c>
      <c r="K69" s="103">
        <v>-1.3251679999999999</v>
      </c>
      <c r="L69" s="103">
        <v>-0.76032500000000003</v>
      </c>
      <c r="M69" s="49">
        <f t="shared" si="0"/>
        <v>-6.3414166124954319E-2</v>
      </c>
      <c r="N69" s="49">
        <f t="shared" si="1"/>
        <v>4.0937491906760437E-2</v>
      </c>
      <c r="O69" s="54"/>
      <c r="P69" s="54"/>
    </row>
    <row r="70" spans="8:16">
      <c r="H70" s="95">
        <v>41667</v>
      </c>
      <c r="I70" s="103">
        <v>2219.855</v>
      </c>
      <c r="J70" s="103">
        <v>5909.5129999999999</v>
      </c>
      <c r="K70" s="103">
        <v>0.177624</v>
      </c>
      <c r="L70" s="103">
        <v>0.29180499999999998</v>
      </c>
      <c r="M70" s="49">
        <f t="shared" ref="M70:M133" si="2">I70/$I$5-1</f>
        <v>-6.175056657906286E-2</v>
      </c>
      <c r="N70" s="49">
        <f t="shared" ref="N70:N133" si="3">J70/$J$5-1</f>
        <v>4.3975002882209013E-2</v>
      </c>
      <c r="O70" s="54"/>
      <c r="P70" s="54"/>
    </row>
    <row r="71" spans="8:16">
      <c r="H71" s="95">
        <v>41668</v>
      </c>
      <c r="I71" s="103">
        <v>2227.7809999999999</v>
      </c>
      <c r="J71" s="103">
        <v>5964.6580000000004</v>
      </c>
      <c r="K71" s="103">
        <v>0.35704999999999998</v>
      </c>
      <c r="L71" s="103">
        <v>0.93315599999999999</v>
      </c>
      <c r="M71" s="49">
        <f t="shared" si="2"/>
        <v>-5.840054371302239E-2</v>
      </c>
      <c r="N71" s="49">
        <f t="shared" si="3"/>
        <v>5.3716922653591181E-2</v>
      </c>
      <c r="O71" s="54"/>
      <c r="P71" s="54"/>
    </row>
    <row r="72" spans="8:16">
      <c r="H72" s="95">
        <v>41669</v>
      </c>
      <c r="I72" s="103">
        <v>2202.4499999999998</v>
      </c>
      <c r="J72" s="103">
        <v>5943.9405999999999</v>
      </c>
      <c r="K72" s="103">
        <v>-1.137051</v>
      </c>
      <c r="L72" s="103">
        <v>-0.34733599999999998</v>
      </c>
      <c r="M72" s="49">
        <f t="shared" si="2"/>
        <v>-6.9107007152294786E-2</v>
      </c>
      <c r="N72" s="49">
        <f t="shared" si="3"/>
        <v>5.005698524001545E-2</v>
      </c>
      <c r="O72" s="54"/>
      <c r="P72" s="54"/>
    </row>
    <row r="73" spans="8:16">
      <c r="H73" s="95">
        <v>41677</v>
      </c>
      <c r="I73" s="103">
        <v>2212.4830000000002</v>
      </c>
      <c r="J73" s="103">
        <v>5982.5324000000001</v>
      </c>
      <c r="K73" s="103">
        <v>0.455538</v>
      </c>
      <c r="L73" s="103">
        <v>0.64926300000000003</v>
      </c>
      <c r="M73" s="49">
        <f t="shared" si="2"/>
        <v>-6.4866434427719222E-2</v>
      </c>
      <c r="N73" s="49">
        <f t="shared" si="3"/>
        <v>5.6874615477266799E-2</v>
      </c>
      <c r="O73" s="54"/>
      <c r="P73" s="54"/>
    </row>
    <row r="74" spans="8:16">
      <c r="H74" s="95">
        <v>41680</v>
      </c>
      <c r="I74" s="103">
        <v>2267.5340000000001</v>
      </c>
      <c r="J74" s="103">
        <v>6167.1022000000003</v>
      </c>
      <c r="K74" s="103">
        <v>2.4882</v>
      </c>
      <c r="L74" s="103">
        <v>3.0851449999999998</v>
      </c>
      <c r="M74" s="49">
        <f t="shared" si="2"/>
        <v>-4.1598441897010674E-2</v>
      </c>
      <c r="N74" s="49">
        <f t="shared" si="3"/>
        <v>8.9480729972144735E-2</v>
      </c>
      <c r="O74" s="54"/>
      <c r="P74" s="54"/>
    </row>
    <row r="75" spans="8:16">
      <c r="H75" s="95">
        <v>41681</v>
      </c>
      <c r="I75" s="103">
        <v>2285.5619999999999</v>
      </c>
      <c r="J75" s="103">
        <v>6182.3265000000001</v>
      </c>
      <c r="K75" s="103">
        <v>0.79504900000000001</v>
      </c>
      <c r="L75" s="103">
        <v>0.246863</v>
      </c>
      <c r="M75" s="49">
        <f t="shared" si="2"/>
        <v>-3.397868259484349E-2</v>
      </c>
      <c r="N75" s="49">
        <f t="shared" si="3"/>
        <v>9.2170255934161949E-2</v>
      </c>
      <c r="O75" s="54"/>
      <c r="P75" s="54"/>
    </row>
    <row r="76" spans="8:16">
      <c r="H76" s="95">
        <v>41682</v>
      </c>
      <c r="I76" s="103">
        <v>2291.2460000000001</v>
      </c>
      <c r="J76" s="103">
        <v>6233.4134000000004</v>
      </c>
      <c r="K76" s="103">
        <v>0.248692</v>
      </c>
      <c r="L76" s="103">
        <v>0.82633800000000002</v>
      </c>
      <c r="M76" s="49">
        <f t="shared" si="2"/>
        <v>-3.1576269022981829E-2</v>
      </c>
      <c r="N76" s="49">
        <f t="shared" si="3"/>
        <v>0.10119527145993268</v>
      </c>
      <c r="O76" s="54"/>
      <c r="P76" s="54"/>
    </row>
    <row r="77" spans="8:16">
      <c r="H77" s="95">
        <v>41683</v>
      </c>
      <c r="I77" s="103">
        <v>2279.5540000000001</v>
      </c>
      <c r="J77" s="103">
        <v>6118.0352000000003</v>
      </c>
      <c r="K77" s="103">
        <v>-0.51029000000000002</v>
      </c>
      <c r="L77" s="103">
        <v>-1.8509629999999999</v>
      </c>
      <c r="M77" s="49">
        <f t="shared" si="2"/>
        <v>-3.6518038812250797E-2</v>
      </c>
      <c r="N77" s="49">
        <f t="shared" si="3"/>
        <v>8.0812550129504279E-2</v>
      </c>
      <c r="O77" s="54"/>
      <c r="P77" s="54"/>
    </row>
    <row r="78" spans="8:16">
      <c r="H78" s="95">
        <v>41684</v>
      </c>
      <c r="I78" s="103">
        <v>2295.5749999999998</v>
      </c>
      <c r="J78" s="103">
        <v>6263.1210000000001</v>
      </c>
      <c r="K78" s="103">
        <v>0.70281300000000002</v>
      </c>
      <c r="L78" s="103">
        <v>2.3714439999999999</v>
      </c>
      <c r="M78" s="49">
        <f t="shared" si="2"/>
        <v>-2.974656311999313E-2</v>
      </c>
      <c r="N78" s="49">
        <f t="shared" si="3"/>
        <v>0.10644341826925907</v>
      </c>
      <c r="O78" s="54"/>
      <c r="P78" s="54"/>
    </row>
    <row r="79" spans="8:16">
      <c r="H79" s="95">
        <v>41687</v>
      </c>
      <c r="I79" s="103">
        <v>2311.6469999999999</v>
      </c>
      <c r="J79" s="103">
        <v>6364.7024000000001</v>
      </c>
      <c r="K79" s="103">
        <v>0.70013000000000003</v>
      </c>
      <c r="L79" s="103">
        <v>1.6218969999999999</v>
      </c>
      <c r="M79" s="49">
        <f t="shared" si="2"/>
        <v>-2.2953531640936498E-2</v>
      </c>
      <c r="N79" s="49">
        <f t="shared" si="3"/>
        <v>0.12438879589306318</v>
      </c>
      <c r="O79" s="54"/>
      <c r="P79" s="54"/>
    </row>
    <row r="80" spans="8:16">
      <c r="H80" s="95">
        <v>41688</v>
      </c>
      <c r="I80" s="103">
        <v>2282.442</v>
      </c>
      <c r="J80" s="103">
        <v>6387.0941000000003</v>
      </c>
      <c r="K80" s="103">
        <v>-1.263385</v>
      </c>
      <c r="L80" s="103">
        <v>0.35181099999999998</v>
      </c>
      <c r="M80" s="49">
        <f t="shared" si="2"/>
        <v>-3.5297389551952496E-2</v>
      </c>
      <c r="N80" s="49">
        <f t="shared" si="3"/>
        <v>0.12834451526825319</v>
      </c>
      <c r="O80" s="54"/>
      <c r="P80" s="54"/>
    </row>
    <row r="81" spans="1:16">
      <c r="H81" s="95">
        <v>41689</v>
      </c>
      <c r="I81" s="103">
        <v>2308.6559999999999</v>
      </c>
      <c r="J81" s="103">
        <v>6420.0877</v>
      </c>
      <c r="K81" s="103">
        <v>1.1485069999999999</v>
      </c>
      <c r="L81" s="103">
        <v>0.516567</v>
      </c>
      <c r="M81" s="49">
        <f t="shared" si="2"/>
        <v>-2.4217715137318963E-2</v>
      </c>
      <c r="N81" s="49">
        <f t="shared" si="3"/>
        <v>0.13417316708018667</v>
      </c>
      <c r="O81" s="54"/>
      <c r="P81" s="54"/>
    </row>
    <row r="82" spans="1:16">
      <c r="A82" s="87" t="s">
        <v>31</v>
      </c>
      <c r="H82" s="95">
        <v>41690</v>
      </c>
      <c r="I82" s="103">
        <v>2287.4360000000001</v>
      </c>
      <c r="J82" s="103">
        <v>6328.7530999999999</v>
      </c>
      <c r="K82" s="103">
        <v>-0.91914899999999999</v>
      </c>
      <c r="L82" s="103">
        <v>-1.4226380000000001</v>
      </c>
      <c r="M82" s="49">
        <f t="shared" si="2"/>
        <v>-3.3186613095605444E-2</v>
      </c>
      <c r="N82" s="49">
        <f t="shared" si="3"/>
        <v>0.11803798990090897</v>
      </c>
      <c r="O82" s="54"/>
      <c r="P82" s="54"/>
    </row>
    <row r="83" spans="1:16">
      <c r="H83" s="95">
        <v>41691</v>
      </c>
      <c r="I83" s="103">
        <v>2264.2939999999999</v>
      </c>
      <c r="J83" s="103">
        <v>6329.1578</v>
      </c>
      <c r="K83" s="103">
        <v>-1.0117</v>
      </c>
      <c r="L83" s="103">
        <v>6.3949999999999996E-3</v>
      </c>
      <c r="M83" s="49">
        <f t="shared" si="2"/>
        <v>-4.296786835247024E-2</v>
      </c>
      <c r="N83" s="49">
        <f t="shared" si="3"/>
        <v>0.11810948423278811</v>
      </c>
      <c r="O83" s="54"/>
      <c r="P83" s="54"/>
    </row>
    <row r="84" spans="1:16">
      <c r="H84" s="95">
        <v>41694</v>
      </c>
      <c r="I84" s="103">
        <v>2214.509</v>
      </c>
      <c r="J84" s="103">
        <v>6417.4556000000002</v>
      </c>
      <c r="K84" s="103">
        <v>-2.198699</v>
      </c>
      <c r="L84" s="103">
        <v>1.3950959999999999</v>
      </c>
      <c r="M84" s="49">
        <f t="shared" si="2"/>
        <v>-6.4010120230570955E-2</v>
      </c>
      <c r="N84" s="49">
        <f t="shared" si="3"/>
        <v>0.13370818009985741</v>
      </c>
      <c r="O84" s="54"/>
      <c r="P84" s="54"/>
    </row>
    <row r="85" spans="1:16">
      <c r="H85" s="95">
        <v>41695</v>
      </c>
      <c r="I85" s="103">
        <v>2157.9090000000001</v>
      </c>
      <c r="J85" s="103">
        <v>6228.2812999999996</v>
      </c>
      <c r="K85" s="103">
        <v>-2.5558709999999998</v>
      </c>
      <c r="L85" s="103">
        <v>-2.9478080000000002</v>
      </c>
      <c r="M85" s="49">
        <f t="shared" si="2"/>
        <v>-8.7932816952485116E-2</v>
      </c>
      <c r="N85" s="49">
        <f t="shared" si="3"/>
        <v>0.1002886342950271</v>
      </c>
      <c r="O85" s="54"/>
      <c r="P85" s="54"/>
    </row>
    <row r="86" spans="1:16">
      <c r="H86" s="95">
        <v>41696</v>
      </c>
      <c r="I86" s="103">
        <v>2163.4050000000002</v>
      </c>
      <c r="J86" s="103">
        <v>6265.0762000000004</v>
      </c>
      <c r="K86" s="103">
        <v>0.254691</v>
      </c>
      <c r="L86" s="103">
        <v>0.59077100000000005</v>
      </c>
      <c r="M86" s="49">
        <f t="shared" si="2"/>
        <v>-8.5609863928039154E-2</v>
      </c>
      <c r="N86" s="49">
        <f t="shared" si="3"/>
        <v>0.10678882404561252</v>
      </c>
      <c r="O86" s="54"/>
      <c r="P86" s="54"/>
    </row>
    <row r="87" spans="1:16">
      <c r="H87" s="95">
        <v>41697</v>
      </c>
      <c r="I87" s="103">
        <v>2154.1080000000002</v>
      </c>
      <c r="J87" s="103">
        <v>6067.6904000000004</v>
      </c>
      <c r="K87" s="103">
        <v>-0.42973899999999998</v>
      </c>
      <c r="L87" s="103">
        <v>-3.1505730000000001</v>
      </c>
      <c r="M87" s="49">
        <f t="shared" si="2"/>
        <v>-8.9539357062732416E-2</v>
      </c>
      <c r="N87" s="49">
        <f t="shared" si="3"/>
        <v>7.1918634044523255E-2</v>
      </c>
      <c r="O87" s="54"/>
      <c r="P87" s="54"/>
    </row>
    <row r="88" spans="1:16">
      <c r="H88" s="95">
        <v>41698</v>
      </c>
      <c r="I88" s="103">
        <v>2178.971</v>
      </c>
      <c r="J88" s="103">
        <v>6076.2493000000004</v>
      </c>
      <c r="K88" s="103">
        <v>1.1542129999999999</v>
      </c>
      <c r="L88" s="103">
        <v>0.14105699999999999</v>
      </c>
      <c r="M88" s="49">
        <f t="shared" si="2"/>
        <v>-7.9030699667026583E-2</v>
      </c>
      <c r="N88" s="49">
        <f t="shared" si="3"/>
        <v>7.3430649950430915E-2</v>
      </c>
      <c r="O88" s="54"/>
      <c r="P88" s="54"/>
    </row>
    <row r="89" spans="1:16">
      <c r="H89" s="95">
        <v>41701</v>
      </c>
      <c r="I89" s="103">
        <v>2190.37</v>
      </c>
      <c r="J89" s="103">
        <v>6182.223</v>
      </c>
      <c r="K89" s="103">
        <v>0.52313699999999996</v>
      </c>
      <c r="L89" s="103">
        <v>1.7440640000000001</v>
      </c>
      <c r="M89" s="49">
        <f t="shared" si="2"/>
        <v>-7.4212769986229721E-2</v>
      </c>
      <c r="N89" s="49">
        <f t="shared" si="3"/>
        <v>9.2151971616520667E-2</v>
      </c>
      <c r="O89" s="54"/>
      <c r="P89" s="54"/>
    </row>
    <row r="90" spans="1:16">
      <c r="H90" s="95">
        <v>41702</v>
      </c>
      <c r="I90" s="103">
        <v>2184.2730000000001</v>
      </c>
      <c r="J90" s="103">
        <v>6141.3477999999996</v>
      </c>
      <c r="K90" s="103">
        <v>-0.27835500000000002</v>
      </c>
      <c r="L90" s="103">
        <v>-0.66117300000000001</v>
      </c>
      <c r="M90" s="49">
        <f t="shared" si="2"/>
        <v>-7.6789743164913604E-2</v>
      </c>
      <c r="N90" s="49">
        <f t="shared" si="3"/>
        <v>8.4930955766684635E-2</v>
      </c>
      <c r="O90" s="54"/>
      <c r="P90" s="54"/>
    </row>
    <row r="91" spans="1:16">
      <c r="H91" s="95">
        <v>41703</v>
      </c>
      <c r="I91" s="103">
        <v>2163.9760000000001</v>
      </c>
      <c r="J91" s="103">
        <v>6087.4326000000001</v>
      </c>
      <c r="K91" s="103">
        <v>-0.929234</v>
      </c>
      <c r="L91" s="103">
        <v>-0.87790500000000005</v>
      </c>
      <c r="M91" s="49">
        <f t="shared" si="2"/>
        <v>-8.5368523648388761E-2</v>
      </c>
      <c r="N91" s="49">
        <f t="shared" si="3"/>
        <v>7.5406292554099474E-2</v>
      </c>
      <c r="O91" s="54"/>
      <c r="P91" s="54"/>
    </row>
    <row r="92" spans="1:16">
      <c r="H92" s="95">
        <v>41704</v>
      </c>
      <c r="I92" s="103">
        <v>2173.634</v>
      </c>
      <c r="J92" s="103">
        <v>6052.9605000000001</v>
      </c>
      <c r="K92" s="103">
        <v>0.44630799999999998</v>
      </c>
      <c r="L92" s="103">
        <v>-0.56628299999999998</v>
      </c>
      <c r="M92" s="49">
        <f t="shared" si="2"/>
        <v>-8.1286449356158252E-2</v>
      </c>
      <c r="N92" s="49">
        <f t="shared" si="3"/>
        <v>6.9316448823007581E-2</v>
      </c>
      <c r="O92" s="54"/>
      <c r="P92" s="54"/>
    </row>
    <row r="93" spans="1:16">
      <c r="H93" s="95">
        <v>41705</v>
      </c>
      <c r="I93" s="103">
        <v>2168.3580000000002</v>
      </c>
      <c r="J93" s="103">
        <v>6112.6400999999996</v>
      </c>
      <c r="K93" s="103">
        <v>-0.242727</v>
      </c>
      <c r="L93" s="103">
        <v>0.98595699999999997</v>
      </c>
      <c r="M93" s="49">
        <f t="shared" si="2"/>
        <v>-8.3516416633628521E-2</v>
      </c>
      <c r="N93" s="49">
        <f t="shared" si="3"/>
        <v>7.9859451365181355E-2</v>
      </c>
      <c r="O93" s="54"/>
      <c r="P93" s="54"/>
    </row>
    <row r="94" spans="1:16">
      <c r="H94" s="95">
        <v>41708</v>
      </c>
      <c r="I94" s="103">
        <v>2097.7869999999998</v>
      </c>
      <c r="J94" s="103">
        <v>5950.6224000000002</v>
      </c>
      <c r="K94" s="103">
        <v>-3.2545820000000001</v>
      </c>
      <c r="L94" s="103">
        <v>-2.6505359999999998</v>
      </c>
      <c r="M94" s="49">
        <f t="shared" si="2"/>
        <v>-0.11334413095098228</v>
      </c>
      <c r="N94" s="49">
        <f t="shared" si="3"/>
        <v>5.1237392521336078E-2</v>
      </c>
      <c r="O94" s="54"/>
      <c r="P94" s="54"/>
    </row>
    <row r="95" spans="1:16">
      <c r="H95" s="95">
        <v>41709</v>
      </c>
      <c r="I95" s="103">
        <v>2108.6610000000001</v>
      </c>
      <c r="J95" s="103">
        <v>5976.6143000000002</v>
      </c>
      <c r="K95" s="103">
        <v>0.51835600000000004</v>
      </c>
      <c r="L95" s="103">
        <v>0.43679299999999999</v>
      </c>
      <c r="M95" s="49">
        <f t="shared" si="2"/>
        <v>-0.10874809907546812</v>
      </c>
      <c r="N95" s="49">
        <f t="shared" si="3"/>
        <v>5.5829123494330668E-2</v>
      </c>
      <c r="O95" s="54"/>
      <c r="P95" s="54"/>
    </row>
    <row r="96" spans="1:16">
      <c r="H96" s="95">
        <v>41710</v>
      </c>
      <c r="I96" s="103">
        <v>2114.134</v>
      </c>
      <c r="J96" s="103">
        <v>5958.6571999999996</v>
      </c>
      <c r="K96" s="103">
        <v>0.25954899999999997</v>
      </c>
      <c r="L96" s="103">
        <v>-0.300456</v>
      </c>
      <c r="M96" s="49">
        <f t="shared" si="2"/>
        <v>-0.10643486728820595</v>
      </c>
      <c r="N96" s="49">
        <f t="shared" si="3"/>
        <v>5.2656820882549082E-2</v>
      </c>
      <c r="O96" s="54"/>
      <c r="P96" s="54"/>
    </row>
    <row r="97" spans="8:16">
      <c r="H97" s="95">
        <v>41711</v>
      </c>
      <c r="I97" s="103">
        <v>2140.3330000000001</v>
      </c>
      <c r="J97" s="103">
        <v>6040.9888000000001</v>
      </c>
      <c r="K97" s="103">
        <v>1.239231</v>
      </c>
      <c r="L97" s="103">
        <v>1.3817140000000001</v>
      </c>
      <c r="M97" s="49">
        <f t="shared" si="2"/>
        <v>-9.5361532810866123E-2</v>
      </c>
      <c r="N97" s="49">
        <f t="shared" si="3"/>
        <v>6.7201527417131146E-2</v>
      </c>
      <c r="O97" s="54"/>
      <c r="P97" s="54"/>
    </row>
    <row r="98" spans="8:16">
      <c r="H98" s="95">
        <v>41712</v>
      </c>
      <c r="I98" s="103">
        <v>2122.8359999999998</v>
      </c>
      <c r="J98" s="103">
        <v>6009.2986000000001</v>
      </c>
      <c r="K98" s="103">
        <v>-0.81749000000000005</v>
      </c>
      <c r="L98" s="103">
        <v>-0.524586</v>
      </c>
      <c r="M98" s="49">
        <f t="shared" si="2"/>
        <v>-0.10275685833283332</v>
      </c>
      <c r="N98" s="49">
        <f t="shared" si="3"/>
        <v>6.1603134345428412E-2</v>
      </c>
      <c r="O98" s="54"/>
      <c r="P98" s="54"/>
    </row>
    <row r="99" spans="8:16">
      <c r="H99" s="95">
        <v>41715</v>
      </c>
      <c r="I99" s="103">
        <v>2143.038</v>
      </c>
      <c r="J99" s="103">
        <v>6140.5006000000003</v>
      </c>
      <c r="K99" s="103">
        <v>0.95165100000000002</v>
      </c>
      <c r="L99" s="103">
        <v>2.183316</v>
      </c>
      <c r="M99" s="49">
        <f t="shared" si="2"/>
        <v>-9.4218230785552137E-2</v>
      </c>
      <c r="N99" s="49">
        <f t="shared" si="3"/>
        <v>8.478128935213558E-2</v>
      </c>
      <c r="O99" s="54"/>
      <c r="P99" s="54"/>
    </row>
    <row r="100" spans="8:16">
      <c r="H100" s="95">
        <v>41716</v>
      </c>
      <c r="I100" s="103">
        <v>2138.1329999999998</v>
      </c>
      <c r="J100" s="103">
        <v>6164.4273999999996</v>
      </c>
      <c r="K100" s="103">
        <v>-0.228881</v>
      </c>
      <c r="L100" s="103">
        <v>0.389656</v>
      </c>
      <c r="M100" s="49">
        <f t="shared" si="2"/>
        <v>-9.6291390280622724E-2</v>
      </c>
      <c r="N100" s="49">
        <f t="shared" si="3"/>
        <v>8.900819960666273E-2</v>
      </c>
      <c r="O100" s="54"/>
      <c r="P100" s="54"/>
    </row>
    <row r="101" spans="8:16">
      <c r="H101" s="95">
        <v>41717</v>
      </c>
      <c r="I101" s="103">
        <v>2120.87</v>
      </c>
      <c r="J101" s="103">
        <v>6135.0311000000002</v>
      </c>
      <c r="K101" s="103">
        <v>-0.80738699999999997</v>
      </c>
      <c r="L101" s="103">
        <v>-0.47687000000000002</v>
      </c>
      <c r="M101" s="49">
        <f t="shared" si="2"/>
        <v>-0.10358781278080653</v>
      </c>
      <c r="N101" s="49">
        <f t="shared" si="3"/>
        <v>8.381504707831966E-2</v>
      </c>
      <c r="O101" s="54"/>
      <c r="P101" s="54"/>
    </row>
    <row r="102" spans="8:16">
      <c r="H102" s="95">
        <v>41718</v>
      </c>
      <c r="I102" s="103">
        <v>2086.9670000000001</v>
      </c>
      <c r="J102" s="103">
        <v>5985.2307000000001</v>
      </c>
      <c r="K102" s="103">
        <v>-1.5985419999999999</v>
      </c>
      <c r="L102" s="103">
        <v>-2.4417219999999999</v>
      </c>
      <c r="M102" s="49">
        <f t="shared" si="2"/>
        <v>-0.11791733905223856</v>
      </c>
      <c r="N102" s="49">
        <f t="shared" si="3"/>
        <v>5.7351297354483632E-2</v>
      </c>
      <c r="O102" s="54"/>
      <c r="P102" s="54"/>
    </row>
    <row r="103" spans="8:16">
      <c r="H103" s="95">
        <v>41719</v>
      </c>
      <c r="I103" s="103">
        <v>2158.7979999999998</v>
      </c>
      <c r="J103" s="103">
        <v>6046.1116000000002</v>
      </c>
      <c r="K103" s="103">
        <v>3.4418850000000001</v>
      </c>
      <c r="L103" s="103">
        <v>1.0171859999999999</v>
      </c>
      <c r="M103" s="49">
        <f t="shared" si="2"/>
        <v>-8.7557070002206472E-2</v>
      </c>
      <c r="N103" s="49">
        <f t="shared" si="3"/>
        <v>6.8106521643350071E-2</v>
      </c>
      <c r="O103" s="54"/>
      <c r="P103" s="54"/>
    </row>
    <row r="104" spans="8:16">
      <c r="H104" s="95">
        <v>41722</v>
      </c>
      <c r="I104" s="103">
        <v>2176.5540000000001</v>
      </c>
      <c r="J104" s="103">
        <v>6023.7031999999999</v>
      </c>
      <c r="K104" s="103">
        <v>0.82249499999999998</v>
      </c>
      <c r="L104" s="103">
        <v>-0.37062499999999998</v>
      </c>
      <c r="M104" s="49">
        <f t="shared" si="2"/>
        <v>-8.0052274896299846E-2</v>
      </c>
      <c r="N104" s="49">
        <f t="shared" si="3"/>
        <v>6.414785204492679E-2</v>
      </c>
      <c r="O104" s="54"/>
      <c r="P104" s="54"/>
    </row>
    <row r="105" spans="8:16">
      <c r="H105" s="95">
        <v>41723</v>
      </c>
      <c r="I105" s="103">
        <v>2174.44</v>
      </c>
      <c r="J105" s="103">
        <v>6000.0715</v>
      </c>
      <c r="K105" s="103">
        <v>-9.7126000000000004E-2</v>
      </c>
      <c r="L105" s="103">
        <v>-0.39231199999999999</v>
      </c>
      <c r="M105" s="49">
        <f t="shared" si="2"/>
        <v>-8.0945783392238457E-2</v>
      </c>
      <c r="N105" s="49">
        <f t="shared" si="3"/>
        <v>5.997307417818698E-2</v>
      </c>
      <c r="O105" s="54"/>
      <c r="P105" s="54"/>
    </row>
    <row r="106" spans="8:16">
      <c r="H106" s="95">
        <v>41724</v>
      </c>
      <c r="I106" s="103">
        <v>2171.047</v>
      </c>
      <c r="J106" s="103">
        <v>6067.7160000000003</v>
      </c>
      <c r="K106" s="103">
        <v>-0.15604000000000001</v>
      </c>
      <c r="L106" s="103">
        <v>1.1273949999999999</v>
      </c>
      <c r="M106" s="49">
        <f t="shared" si="2"/>
        <v>-8.2379877208094587E-2</v>
      </c>
      <c r="N106" s="49">
        <f t="shared" si="3"/>
        <v>7.1923156542413436E-2</v>
      </c>
      <c r="O106" s="54"/>
      <c r="P106" s="54"/>
    </row>
    <row r="107" spans="8:16">
      <c r="H107" s="95">
        <v>41725</v>
      </c>
      <c r="I107" s="103">
        <v>2155.7069999999999</v>
      </c>
      <c r="J107" s="103">
        <v>5950.2115000000003</v>
      </c>
      <c r="K107" s="103">
        <v>-0.70657199999999998</v>
      </c>
      <c r="L107" s="103">
        <v>-1.9365520000000001</v>
      </c>
      <c r="M107" s="49">
        <f t="shared" si="2"/>
        <v>-8.8863519747214181E-2</v>
      </c>
      <c r="N107" s="49">
        <f t="shared" si="3"/>
        <v>5.1164802896999095E-2</v>
      </c>
      <c r="O107" s="54"/>
      <c r="P107" s="54"/>
    </row>
    <row r="108" spans="8:16">
      <c r="H108" s="95">
        <v>41726</v>
      </c>
      <c r="I108" s="103">
        <v>2151.9650000000001</v>
      </c>
      <c r="J108" s="103">
        <v>5794.7869000000001</v>
      </c>
      <c r="K108" s="103">
        <v>-0.17358599999999999</v>
      </c>
      <c r="L108" s="103">
        <v>-2.612085</v>
      </c>
      <c r="M108" s="49">
        <f t="shared" si="2"/>
        <v>-9.0445122770772435E-2</v>
      </c>
      <c r="N108" s="49">
        <f t="shared" si="3"/>
        <v>2.3707481585925505E-2</v>
      </c>
      <c r="O108" s="54"/>
      <c r="P108" s="54"/>
    </row>
    <row r="109" spans="8:16">
      <c r="H109" s="95">
        <v>41729</v>
      </c>
      <c r="I109" s="103">
        <v>2146.3049999999998</v>
      </c>
      <c r="J109" s="103">
        <v>5761.8203000000003</v>
      </c>
      <c r="K109" s="103">
        <v>-0.263015</v>
      </c>
      <c r="L109" s="103">
        <v>-0.56890099999999999</v>
      </c>
      <c r="M109" s="49">
        <f t="shared" si="2"/>
        <v>-9.2837392442963962E-2</v>
      </c>
      <c r="N109" s="49">
        <f t="shared" si="3"/>
        <v>1.7883599595985622E-2</v>
      </c>
      <c r="O109" s="54"/>
      <c r="P109" s="54"/>
    </row>
    <row r="110" spans="8:16">
      <c r="H110" s="95">
        <v>41730</v>
      </c>
      <c r="I110" s="103">
        <v>2163.1149999999998</v>
      </c>
      <c r="J110" s="103">
        <v>5827.6571999999996</v>
      </c>
      <c r="K110" s="103">
        <v>0.78320599999999996</v>
      </c>
      <c r="L110" s="103">
        <v>1.142641</v>
      </c>
      <c r="M110" s="49">
        <f t="shared" si="2"/>
        <v>-8.5732436049052674E-2</v>
      </c>
      <c r="N110" s="49">
        <f t="shared" si="3"/>
        <v>2.9514351210755629E-2</v>
      </c>
      <c r="O110" s="54"/>
      <c r="P110" s="54"/>
    </row>
    <row r="111" spans="8:16">
      <c r="H111" s="95">
        <v>41731</v>
      </c>
      <c r="I111" s="103">
        <v>2180.7269999999999</v>
      </c>
      <c r="J111" s="103">
        <v>5765.7272999999996</v>
      </c>
      <c r="K111" s="103">
        <v>0.81419600000000003</v>
      </c>
      <c r="L111" s="103">
        <v>-1.062689</v>
      </c>
      <c r="M111" s="49">
        <f t="shared" si="2"/>
        <v>-7.828850434116652E-2</v>
      </c>
      <c r="N111" s="49">
        <f t="shared" si="3"/>
        <v>1.8573810504441068E-2</v>
      </c>
      <c r="O111" s="54"/>
      <c r="P111" s="54"/>
    </row>
    <row r="112" spans="8:16">
      <c r="H112" s="95">
        <v>41732</v>
      </c>
      <c r="I112" s="103">
        <v>2165.0079999999998</v>
      </c>
      <c r="J112" s="103">
        <v>5750.3329000000003</v>
      </c>
      <c r="K112" s="103">
        <v>-0.72081499999999998</v>
      </c>
      <c r="L112" s="103">
        <v>-0.26699800000000001</v>
      </c>
      <c r="M112" s="49">
        <f t="shared" si="2"/>
        <v>-8.4932335962575878E-2</v>
      </c>
      <c r="N112" s="49">
        <f t="shared" si="3"/>
        <v>1.5854234663865263E-2</v>
      </c>
      <c r="O112" s="54"/>
      <c r="P112" s="54"/>
    </row>
    <row r="113" spans="8:16">
      <c r="H113" s="95">
        <v>41733</v>
      </c>
      <c r="I113" s="103">
        <v>2185.4720000000002</v>
      </c>
      <c r="J113" s="103">
        <v>5815.8590000000004</v>
      </c>
      <c r="K113" s="103">
        <v>0.94521599999999995</v>
      </c>
      <c r="L113" s="103">
        <v>1.139518</v>
      </c>
      <c r="M113" s="49">
        <f t="shared" si="2"/>
        <v>-7.6282970843896347E-2</v>
      </c>
      <c r="N113" s="49">
        <f t="shared" si="3"/>
        <v>2.743008032768901E-2</v>
      </c>
      <c r="O113" s="54"/>
      <c r="P113" s="54"/>
    </row>
    <row r="114" spans="8:16">
      <c r="H114" s="95">
        <v>41737</v>
      </c>
      <c r="I114" s="103">
        <v>2237.3159999999998</v>
      </c>
      <c r="J114" s="103">
        <v>5901.3576999999996</v>
      </c>
      <c r="K114" s="103">
        <v>2.3722110000000001</v>
      </c>
      <c r="L114" s="103">
        <v>1.4700960000000001</v>
      </c>
      <c r="M114" s="49">
        <f t="shared" si="2"/>
        <v>-5.4370456906601028E-2</v>
      </c>
      <c r="N114" s="49">
        <f t="shared" si="3"/>
        <v>4.2534286982099268E-2</v>
      </c>
      <c r="O114" s="54"/>
      <c r="P114" s="54"/>
    </row>
    <row r="115" spans="8:16">
      <c r="H115" s="95">
        <v>41738</v>
      </c>
      <c r="I115" s="103">
        <v>2238.62</v>
      </c>
      <c r="J115" s="103">
        <v>5964.3191999999999</v>
      </c>
      <c r="K115" s="103">
        <v>5.8284000000000002E-2</v>
      </c>
      <c r="L115" s="103">
        <v>1.066899</v>
      </c>
      <c r="M115" s="49">
        <f t="shared" si="2"/>
        <v>-5.3819305024527253E-2</v>
      </c>
      <c r="N115" s="49">
        <f t="shared" si="3"/>
        <v>5.3657070220577419E-2</v>
      </c>
      <c r="O115" s="54"/>
      <c r="P115" s="54"/>
    </row>
    <row r="116" spans="8:16">
      <c r="H116" s="95">
        <v>41739</v>
      </c>
      <c r="I116" s="103">
        <v>2273.761</v>
      </c>
      <c r="J116" s="103">
        <v>5975.3825999999999</v>
      </c>
      <c r="K116" s="103">
        <v>1.5697620000000001</v>
      </c>
      <c r="L116" s="103">
        <v>0.18549299999999999</v>
      </c>
      <c r="M116" s="49">
        <f t="shared" si="2"/>
        <v>-3.8966522595113906E-2</v>
      </c>
      <c r="N116" s="49">
        <f t="shared" si="3"/>
        <v>5.5611531281393622E-2</v>
      </c>
      <c r="O116" s="54"/>
      <c r="P116" s="54"/>
    </row>
    <row r="117" spans="8:16">
      <c r="H117" s="95">
        <v>41740</v>
      </c>
      <c r="I117" s="103">
        <v>2270.6660000000002</v>
      </c>
      <c r="J117" s="103">
        <v>6003.1000999999997</v>
      </c>
      <c r="K117" s="103">
        <v>-0.13611799999999999</v>
      </c>
      <c r="L117" s="103">
        <v>0.463862</v>
      </c>
      <c r="M117" s="49">
        <f t="shared" si="2"/>
        <v>-4.0274662990066545E-2</v>
      </c>
      <c r="N117" s="49">
        <f t="shared" si="3"/>
        <v>6.0508106877789958E-2</v>
      </c>
      <c r="O117" s="54"/>
      <c r="P117" s="54"/>
    </row>
    <row r="118" spans="8:16">
      <c r="H118" s="95">
        <v>41743</v>
      </c>
      <c r="I118" s="103">
        <v>2268.6129999999998</v>
      </c>
      <c r="J118" s="103">
        <v>6029.7694000000001</v>
      </c>
      <c r="K118" s="103">
        <v>-9.0413999999999994E-2</v>
      </c>
      <c r="L118" s="103">
        <v>0.44425900000000001</v>
      </c>
      <c r="M118" s="49">
        <f t="shared" si="2"/>
        <v>-4.1142389074343977E-2</v>
      </c>
      <c r="N118" s="49">
        <f t="shared" si="3"/>
        <v>6.5219507384797426E-2</v>
      </c>
      <c r="O118" s="54"/>
      <c r="P118" s="54"/>
    </row>
    <row r="119" spans="8:16">
      <c r="H119" s="95">
        <v>41744</v>
      </c>
      <c r="I119" s="103">
        <v>2229.4630000000002</v>
      </c>
      <c r="J119" s="103">
        <v>5996.0335999999998</v>
      </c>
      <c r="K119" s="103">
        <v>-1.725724</v>
      </c>
      <c r="L119" s="103">
        <v>-0.55948699999999996</v>
      </c>
      <c r="M119" s="49">
        <f t="shared" si="2"/>
        <v>-5.7689625411144974E-2</v>
      </c>
      <c r="N119" s="49">
        <f t="shared" si="3"/>
        <v>5.9259738466066914E-2</v>
      </c>
      <c r="O119" s="54"/>
      <c r="P119" s="54"/>
    </row>
    <row r="120" spans="8:16">
      <c r="H120" s="95">
        <v>41745</v>
      </c>
      <c r="I120" s="103">
        <v>2232.5259999999998</v>
      </c>
      <c r="J120" s="103">
        <v>5979.6719000000003</v>
      </c>
      <c r="K120" s="103">
        <v>0.13738700000000001</v>
      </c>
      <c r="L120" s="103">
        <v>-0.27287499999999998</v>
      </c>
      <c r="M120" s="49">
        <f t="shared" si="2"/>
        <v>-5.6395010215752439E-2</v>
      </c>
      <c r="N120" s="49">
        <f t="shared" si="3"/>
        <v>5.6369279336074829E-2</v>
      </c>
      <c r="O120" s="54"/>
      <c r="P120" s="54"/>
    </row>
    <row r="121" spans="8:16">
      <c r="H121" s="95">
        <v>41746</v>
      </c>
      <c r="I121" s="103">
        <v>2224.8029999999999</v>
      </c>
      <c r="J121" s="103">
        <v>5961.9552999999996</v>
      </c>
      <c r="K121" s="103">
        <v>-0.34593099999999999</v>
      </c>
      <c r="L121" s="103">
        <v>-0.29627999999999999</v>
      </c>
      <c r="M121" s="49">
        <f t="shared" si="2"/>
        <v>-5.9659232597083611E-2</v>
      </c>
      <c r="N121" s="49">
        <f t="shared" si="3"/>
        <v>5.3239463472049442E-2</v>
      </c>
      <c r="O121" s="54"/>
      <c r="P121" s="54"/>
    </row>
    <row r="122" spans="8:16">
      <c r="H122" s="95">
        <v>41747</v>
      </c>
      <c r="I122" s="103">
        <v>2224.4789999999998</v>
      </c>
      <c r="J122" s="103">
        <v>5986.3899000000001</v>
      </c>
      <c r="K122" s="103">
        <v>-1.4563E-2</v>
      </c>
      <c r="L122" s="103">
        <v>0.40984199999999998</v>
      </c>
      <c r="M122" s="49">
        <f t="shared" si="2"/>
        <v>-5.979617524262959E-2</v>
      </c>
      <c r="N122" s="49">
        <f t="shared" si="3"/>
        <v>5.7556081712067941E-2</v>
      </c>
      <c r="O122" s="54"/>
      <c r="P122" s="54"/>
    </row>
    <row r="123" spans="8:16">
      <c r="H123" s="95">
        <v>41750</v>
      </c>
      <c r="I123" s="103">
        <v>2187.248</v>
      </c>
      <c r="J123" s="103">
        <v>5898.2047000000002</v>
      </c>
      <c r="K123" s="103">
        <v>-1.6736949999999999</v>
      </c>
      <c r="L123" s="103">
        <v>-1.473095</v>
      </c>
      <c r="M123" s="49">
        <f t="shared" si="2"/>
        <v>-7.5532322268311303E-2</v>
      </c>
      <c r="N123" s="49">
        <f t="shared" si="3"/>
        <v>4.1977277769311927E-2</v>
      </c>
      <c r="O123" s="54"/>
      <c r="P123" s="54"/>
    </row>
    <row r="124" spans="8:16">
      <c r="H124" s="95">
        <v>41751</v>
      </c>
      <c r="I124" s="103">
        <v>2196.7950000000001</v>
      </c>
      <c r="J124" s="103">
        <v>5830.7647999999999</v>
      </c>
      <c r="K124" s="103">
        <v>0.43648500000000001</v>
      </c>
      <c r="L124" s="103">
        <v>-1.143397</v>
      </c>
      <c r="M124" s="49">
        <f t="shared" si="2"/>
        <v>-7.1497163512054818E-2</v>
      </c>
      <c r="N124" s="49">
        <f t="shared" si="3"/>
        <v>3.0063340056191379E-2</v>
      </c>
      <c r="O124" s="54"/>
      <c r="P124" s="54"/>
    </row>
    <row r="125" spans="8:16">
      <c r="H125" s="95">
        <v>41752</v>
      </c>
      <c r="I125" s="103">
        <v>2194.6680000000001</v>
      </c>
      <c r="J125" s="103">
        <v>5806.2474000000002</v>
      </c>
      <c r="K125" s="103">
        <v>-9.6823000000000006E-2</v>
      </c>
      <c r="L125" s="103">
        <v>-0.420483</v>
      </c>
      <c r="M125" s="49">
        <f t="shared" si="2"/>
        <v>-7.2396166620314673E-2</v>
      </c>
      <c r="N125" s="49">
        <f t="shared" si="3"/>
        <v>2.573209436205981E-2</v>
      </c>
      <c r="O125" s="54"/>
      <c r="P125" s="54"/>
    </row>
    <row r="126" spans="8:16">
      <c r="H126" s="95">
        <v>41753</v>
      </c>
      <c r="I126" s="103">
        <v>2190.4740000000002</v>
      </c>
      <c r="J126" s="103">
        <v>5735.3114999999998</v>
      </c>
      <c r="K126" s="103">
        <v>-0.19109999999999999</v>
      </c>
      <c r="L126" s="103">
        <v>-1.2217169999999999</v>
      </c>
      <c r="M126" s="49">
        <f t="shared" si="2"/>
        <v>-7.4168813087659324E-2</v>
      </c>
      <c r="N126" s="49">
        <f t="shared" si="3"/>
        <v>1.32005530308279E-2</v>
      </c>
      <c r="O126" s="54"/>
      <c r="P126" s="54"/>
    </row>
    <row r="127" spans="8:16">
      <c r="H127" s="95">
        <v>41754</v>
      </c>
      <c r="I127" s="103">
        <v>2167.826</v>
      </c>
      <c r="J127" s="103">
        <v>5627.9727000000003</v>
      </c>
      <c r="K127" s="103">
        <v>-1.0339309999999999</v>
      </c>
      <c r="L127" s="103">
        <v>-1.871543</v>
      </c>
      <c r="M127" s="49">
        <f t="shared" si="2"/>
        <v>-8.3741273076315181E-2</v>
      </c>
      <c r="N127" s="49">
        <f t="shared" si="3"/>
        <v>-5.7619273020477202E-3</v>
      </c>
      <c r="O127" s="54"/>
      <c r="P127" s="54"/>
    </row>
    <row r="128" spans="8:16">
      <c r="H128" s="95">
        <v>41757</v>
      </c>
      <c r="I128" s="103">
        <v>2134.9690000000001</v>
      </c>
      <c r="J128" s="103">
        <v>5433.8437000000004</v>
      </c>
      <c r="K128" s="103">
        <v>-1.515666</v>
      </c>
      <c r="L128" s="103">
        <v>-3.4493589999999998</v>
      </c>
      <c r="M128" s="49">
        <f t="shared" si="2"/>
        <v>-9.7628694387126735E-2</v>
      </c>
      <c r="N128" s="49">
        <f t="shared" si="3"/>
        <v>-4.0056770774685835E-2</v>
      </c>
      <c r="O128" s="54"/>
      <c r="P128" s="54"/>
    </row>
    <row r="129" spans="8:16">
      <c r="H129" s="95">
        <v>41758</v>
      </c>
      <c r="I129" s="103">
        <v>2158.4699999999998</v>
      </c>
      <c r="J129" s="103">
        <v>5502.0780000000004</v>
      </c>
      <c r="K129" s="103">
        <v>1.100765</v>
      </c>
      <c r="L129" s="103">
        <v>1.255728</v>
      </c>
      <c r="M129" s="49">
        <f t="shared" si="2"/>
        <v>-8.769570329769738E-2</v>
      </c>
      <c r="N129" s="49">
        <f t="shared" si="3"/>
        <v>-2.8002494298914327E-2</v>
      </c>
      <c r="O129" s="54"/>
      <c r="P129" s="54"/>
    </row>
    <row r="130" spans="8:16">
      <c r="H130" s="95">
        <v>41759</v>
      </c>
      <c r="I130" s="103">
        <v>2158.6590000000001</v>
      </c>
      <c r="J130" s="103">
        <v>5580.7088999999996</v>
      </c>
      <c r="K130" s="103">
        <v>8.7559999999999999E-3</v>
      </c>
      <c r="L130" s="103">
        <v>1.4291130000000001</v>
      </c>
      <c r="M130" s="49">
        <f t="shared" si="2"/>
        <v>-8.7615820087795449E-2</v>
      </c>
      <c r="N130" s="49">
        <f t="shared" si="3"/>
        <v>-1.4111553699557078E-2</v>
      </c>
      <c r="O130" s="54"/>
      <c r="P130" s="54"/>
    </row>
    <row r="131" spans="8:16">
      <c r="H131" s="95">
        <v>41764</v>
      </c>
      <c r="I131" s="103">
        <v>2156.4699999999998</v>
      </c>
      <c r="J131" s="103">
        <v>5633.1090999999997</v>
      </c>
      <c r="K131" s="103">
        <v>-0.101406</v>
      </c>
      <c r="L131" s="103">
        <v>0.93895200000000001</v>
      </c>
      <c r="M131" s="49">
        <f t="shared" si="2"/>
        <v>-8.8541028270203159E-2</v>
      </c>
      <c r="N131" s="49">
        <f t="shared" si="3"/>
        <v>-4.8545304988248938E-3</v>
      </c>
      <c r="O131" s="54"/>
      <c r="P131" s="54"/>
    </row>
    <row r="132" spans="8:16">
      <c r="H132" s="95">
        <v>41765</v>
      </c>
      <c r="I132" s="103">
        <v>2157.328</v>
      </c>
      <c r="J132" s="103">
        <v>5664.4139999999998</v>
      </c>
      <c r="K132" s="103">
        <v>3.9787000000000003E-2</v>
      </c>
      <c r="L132" s="103">
        <v>0.55572999999999995</v>
      </c>
      <c r="M132" s="49">
        <f t="shared" si="2"/>
        <v>-8.8178383856998166E-2</v>
      </c>
      <c r="N132" s="49">
        <f t="shared" si="3"/>
        <v>6.7579544643114886E-4</v>
      </c>
      <c r="O132" s="54"/>
      <c r="P132" s="54"/>
    </row>
    <row r="133" spans="8:16">
      <c r="H133" s="95">
        <v>41766</v>
      </c>
      <c r="I133" s="103">
        <v>2137.3159999999998</v>
      </c>
      <c r="J133" s="103">
        <v>5574.0924000000005</v>
      </c>
      <c r="K133" s="103">
        <v>-0.92762900000000004</v>
      </c>
      <c r="L133" s="103">
        <v>-1.594544</v>
      </c>
      <c r="M133" s="49">
        <f t="shared" si="2"/>
        <v>-9.6636705531891298E-2</v>
      </c>
      <c r="N133" s="49">
        <f t="shared" si="3"/>
        <v>-1.528042507805627E-2</v>
      </c>
      <c r="O133" s="54"/>
      <c r="P133" s="54"/>
    </row>
    <row r="134" spans="8:16">
      <c r="H134" s="95">
        <v>41767</v>
      </c>
      <c r="I134" s="103">
        <v>2135.4960000000001</v>
      </c>
      <c r="J134" s="103">
        <v>5567.7898999999998</v>
      </c>
      <c r="K134" s="103">
        <v>-8.5153999999999994E-2</v>
      </c>
      <c r="L134" s="103">
        <v>-0.113068</v>
      </c>
      <c r="M134" s="49">
        <f t="shared" ref="M134:M197" si="4">I134/$I$5-1</f>
        <v>-9.7405951256871459E-2</v>
      </c>
      <c r="N134" s="49">
        <f t="shared" ref="N134:N197" si="5">J134/$J$5-1</f>
        <v>-1.6393825193373068E-2</v>
      </c>
      <c r="O134" s="54"/>
      <c r="P134" s="54"/>
    </row>
    <row r="135" spans="8:16">
      <c r="H135" s="95">
        <v>41768</v>
      </c>
      <c r="I135" s="103">
        <v>2133.9110000000001</v>
      </c>
      <c r="J135" s="103">
        <v>5520.7257</v>
      </c>
      <c r="K135" s="103">
        <v>-7.4221999999999996E-2</v>
      </c>
      <c r="L135" s="103">
        <v>-0.84529399999999999</v>
      </c>
      <c r="M135" s="49">
        <f t="shared" si="4"/>
        <v>-9.8075871297582329E-2</v>
      </c>
      <c r="N135" s="49">
        <f t="shared" si="5"/>
        <v>-2.47081902401457E-2</v>
      </c>
      <c r="O135" s="54"/>
      <c r="P135" s="54"/>
    </row>
    <row r="136" spans="8:16">
      <c r="H136" s="95">
        <v>41771</v>
      </c>
      <c r="I136" s="103">
        <v>2180.0540000000001</v>
      </c>
      <c r="J136" s="103">
        <v>5598.2172</v>
      </c>
      <c r="K136" s="103">
        <v>2.1623679999999998</v>
      </c>
      <c r="L136" s="103">
        <v>1.4036470000000001</v>
      </c>
      <c r="M136" s="49">
        <f t="shared" si="4"/>
        <v>-7.8572956194414623E-2</v>
      </c>
      <c r="N136" s="49">
        <f t="shared" si="5"/>
        <v>-1.1018536128910683E-2</v>
      </c>
      <c r="O136" s="54"/>
      <c r="P136" s="54"/>
    </row>
    <row r="137" spans="8:16">
      <c r="H137" s="95">
        <v>41772</v>
      </c>
      <c r="I137" s="103">
        <v>2174.8519999999999</v>
      </c>
      <c r="J137" s="103">
        <v>5589.6412</v>
      </c>
      <c r="K137" s="103">
        <v>-0.238618</v>
      </c>
      <c r="L137" s="103">
        <v>-0.15319199999999999</v>
      </c>
      <c r="M137" s="49">
        <f t="shared" si="4"/>
        <v>-8.0771646447902357E-2</v>
      </c>
      <c r="N137" s="49">
        <f t="shared" si="5"/>
        <v>-1.2533572922080904E-2</v>
      </c>
      <c r="O137" s="54"/>
      <c r="P137" s="54"/>
    </row>
    <row r="138" spans="8:16">
      <c r="H138" s="95">
        <v>41773</v>
      </c>
      <c r="I138" s="103">
        <v>2172.3719999999998</v>
      </c>
      <c r="J138" s="103">
        <v>5602.5492000000004</v>
      </c>
      <c r="K138" s="103">
        <v>-0.11403099999999999</v>
      </c>
      <c r="L138" s="103">
        <v>0.23092699999999999</v>
      </c>
      <c r="M138" s="49">
        <f t="shared" si="4"/>
        <v>-8.1819849413809487E-2</v>
      </c>
      <c r="N138" s="49">
        <f t="shared" si="5"/>
        <v>-1.0253244689076957E-2</v>
      </c>
      <c r="O138" s="54"/>
      <c r="P138" s="54"/>
    </row>
    <row r="139" spans="8:16">
      <c r="H139" s="95">
        <v>41774</v>
      </c>
      <c r="I139" s="103">
        <v>2144.0839999999998</v>
      </c>
      <c r="J139" s="103">
        <v>5517.5515999999998</v>
      </c>
      <c r="K139" s="103">
        <v>-1.302171</v>
      </c>
      <c r="L139" s="103">
        <v>-1.5171239999999999</v>
      </c>
      <c r="M139" s="49">
        <f t="shared" si="4"/>
        <v>-9.3776125824931666E-2</v>
      </c>
      <c r="N139" s="49">
        <f t="shared" si="5"/>
        <v>-2.5268926980491102E-2</v>
      </c>
      <c r="O139" s="54"/>
      <c r="P139" s="54"/>
    </row>
    <row r="140" spans="8:16">
      <c r="H140" s="95">
        <v>41775</v>
      </c>
      <c r="I140" s="103">
        <v>2145.9520000000002</v>
      </c>
      <c r="J140" s="103">
        <v>5467.7407000000003</v>
      </c>
      <c r="K140" s="103">
        <v>8.7123000000000006E-2</v>
      </c>
      <c r="L140" s="103">
        <v>-0.90277200000000002</v>
      </c>
      <c r="M140" s="49">
        <f t="shared" si="4"/>
        <v>-9.2986592300611015E-2</v>
      </c>
      <c r="N140" s="49">
        <f t="shared" si="5"/>
        <v>-3.4068524252053867E-2</v>
      </c>
      <c r="O140" s="54"/>
      <c r="P140" s="54"/>
    </row>
    <row r="141" spans="8:16">
      <c r="H141" s="95">
        <v>41778</v>
      </c>
      <c r="I141" s="103">
        <v>2115.143</v>
      </c>
      <c r="J141" s="103">
        <v>5409.7002000000002</v>
      </c>
      <c r="K141" s="103">
        <v>-1.4356800000000001</v>
      </c>
      <c r="L141" s="103">
        <v>-1.0615079999999999</v>
      </c>
      <c r="M141" s="49">
        <f t="shared" si="4"/>
        <v>-0.10600840083957686</v>
      </c>
      <c r="N141" s="49">
        <f t="shared" si="5"/>
        <v>-4.4321963267212161E-2</v>
      </c>
      <c r="O141" s="54"/>
      <c r="P141" s="54"/>
    </row>
    <row r="142" spans="8:16">
      <c r="H142" s="95">
        <v>41779</v>
      </c>
      <c r="I142" s="103">
        <v>2115.7710000000002</v>
      </c>
      <c r="J142" s="103">
        <v>5429.4414999999999</v>
      </c>
      <c r="K142" s="103">
        <v>2.9690999999999999E-2</v>
      </c>
      <c r="L142" s="103">
        <v>0.36492400000000003</v>
      </c>
      <c r="M142" s="49">
        <f t="shared" si="4"/>
        <v>-0.10574296879820988</v>
      </c>
      <c r="N142" s="49">
        <f t="shared" si="5"/>
        <v>-4.083446375170241E-2</v>
      </c>
      <c r="O142" s="54"/>
      <c r="P142" s="54"/>
    </row>
    <row r="143" spans="8:16">
      <c r="H143" s="95">
        <v>41780</v>
      </c>
      <c r="I143" s="103">
        <v>2135.9050000000002</v>
      </c>
      <c r="J143" s="103">
        <v>5486.0222999999996</v>
      </c>
      <c r="K143" s="103">
        <v>0.95161499999999999</v>
      </c>
      <c r="L143" s="103">
        <v>1.042111</v>
      </c>
      <c r="M143" s="49">
        <f t="shared" si="4"/>
        <v>-9.7233082299993945E-2</v>
      </c>
      <c r="N143" s="49">
        <f t="shared" si="5"/>
        <v>-3.0838895446314574E-2</v>
      </c>
      <c r="O143" s="54"/>
      <c r="P143" s="54"/>
    </row>
    <row r="144" spans="8:16">
      <c r="H144" s="95">
        <v>41781</v>
      </c>
      <c r="I144" s="103">
        <v>2130.8679999999999</v>
      </c>
      <c r="J144" s="103">
        <v>5499.4906000000001</v>
      </c>
      <c r="K144" s="103">
        <v>-0.23582500000000001</v>
      </c>
      <c r="L144" s="103">
        <v>0.245502</v>
      </c>
      <c r="M144" s="49">
        <f t="shared" si="4"/>
        <v>-9.9362033243249992E-2</v>
      </c>
      <c r="N144" s="49">
        <f t="shared" si="5"/>
        <v>-2.8459584573943375E-2</v>
      </c>
      <c r="O144" s="54"/>
      <c r="P144" s="54"/>
    </row>
    <row r="145" spans="8:16">
      <c r="H145" s="95">
        <v>41782</v>
      </c>
      <c r="I145" s="103">
        <v>2148.4140000000002</v>
      </c>
      <c r="J145" s="103">
        <v>5558.3307000000004</v>
      </c>
      <c r="K145" s="103">
        <v>0.82342000000000004</v>
      </c>
      <c r="L145" s="103">
        <v>1.0699190000000001</v>
      </c>
      <c r="M145" s="49">
        <f t="shared" si="4"/>
        <v>-9.1945997259456402E-2</v>
      </c>
      <c r="N145" s="49">
        <f t="shared" si="5"/>
        <v>-1.8064888163750292E-2</v>
      </c>
      <c r="O145" s="54"/>
      <c r="P145" s="54"/>
    </row>
    <row r="146" spans="8:16">
      <c r="H146" s="95">
        <v>41785</v>
      </c>
      <c r="I146" s="103">
        <v>2155.9760000000001</v>
      </c>
      <c r="J146" s="103">
        <v>5674.4072999999999</v>
      </c>
      <c r="K146" s="103">
        <v>0.35198099999999999</v>
      </c>
      <c r="L146" s="103">
        <v>2.088336</v>
      </c>
      <c r="M146" s="49">
        <f t="shared" si="4"/>
        <v>-8.8749823538411987E-2</v>
      </c>
      <c r="N146" s="49">
        <f t="shared" si="5"/>
        <v>2.4412125622412795E-3</v>
      </c>
      <c r="O146" s="54"/>
      <c r="P146" s="54"/>
    </row>
    <row r="147" spans="8:16">
      <c r="H147" s="95">
        <v>41786</v>
      </c>
      <c r="I147" s="103">
        <v>2147.2800000000002</v>
      </c>
      <c r="J147" s="103">
        <v>5646.8816999999999</v>
      </c>
      <c r="K147" s="103">
        <v>-0.40334399999999998</v>
      </c>
      <c r="L147" s="103">
        <v>-0.48508299999999999</v>
      </c>
      <c r="M147" s="49">
        <f t="shared" si="4"/>
        <v>-9.2425296518867217E-2</v>
      </c>
      <c r="N147" s="49">
        <f t="shared" si="5"/>
        <v>-2.4214619659871373E-3</v>
      </c>
      <c r="O147" s="54"/>
      <c r="P147" s="54"/>
    </row>
    <row r="148" spans="8:16">
      <c r="H148" s="95">
        <v>41787</v>
      </c>
      <c r="I148" s="103">
        <v>2169.3519999999999</v>
      </c>
      <c r="J148" s="103">
        <v>5714.7348000000002</v>
      </c>
      <c r="K148" s="103">
        <v>1.0279050000000001</v>
      </c>
      <c r="L148" s="103">
        <v>1.201603</v>
      </c>
      <c r="M148" s="49">
        <f t="shared" si="4"/>
        <v>-8.3096290122293248E-2</v>
      </c>
      <c r="N148" s="49">
        <f t="shared" si="5"/>
        <v>9.5654716896402814E-3</v>
      </c>
      <c r="O148" s="54"/>
      <c r="P148" s="54"/>
    </row>
    <row r="149" spans="8:16">
      <c r="H149" s="95">
        <v>41788</v>
      </c>
      <c r="I149" s="103">
        <v>2155.1640000000002</v>
      </c>
      <c r="J149" s="103">
        <v>5690.8235999999997</v>
      </c>
      <c r="K149" s="103">
        <v>-0.65402000000000005</v>
      </c>
      <c r="L149" s="103">
        <v>-0.41841299999999998</v>
      </c>
      <c r="M149" s="49">
        <f t="shared" si="4"/>
        <v>-8.9093025477249288E-2</v>
      </c>
      <c r="N149" s="49">
        <f t="shared" si="5"/>
        <v>5.3413173322647278E-3</v>
      </c>
      <c r="O149" s="54"/>
      <c r="P149" s="54"/>
    </row>
    <row r="150" spans="8:16">
      <c r="H150" s="95">
        <v>41789</v>
      </c>
      <c r="I150" s="103">
        <v>2156.4639999999999</v>
      </c>
      <c r="J150" s="103">
        <v>5687.8425999999999</v>
      </c>
      <c r="K150" s="103">
        <v>6.0319999999999999E-2</v>
      </c>
      <c r="L150" s="103">
        <v>-5.2382999999999999E-2</v>
      </c>
      <c r="M150" s="49">
        <f t="shared" si="4"/>
        <v>-8.8543564245120665E-2</v>
      </c>
      <c r="N150" s="49">
        <f t="shared" si="5"/>
        <v>4.8146936521760164E-3</v>
      </c>
      <c r="O150" s="54"/>
      <c r="P150" s="54"/>
    </row>
    <row r="151" spans="8:16">
      <c r="H151" s="95">
        <v>41793</v>
      </c>
      <c r="I151" s="103">
        <v>2149.9180000000001</v>
      </c>
      <c r="J151" s="103">
        <v>5691.6090999999997</v>
      </c>
      <c r="K151" s="103">
        <v>-0.30355199999999999</v>
      </c>
      <c r="L151" s="103">
        <v>6.6220000000000001E-2</v>
      </c>
      <c r="M151" s="49">
        <f t="shared" si="4"/>
        <v>-9.1310312880132138E-2</v>
      </c>
      <c r="N151" s="49">
        <f t="shared" si="5"/>
        <v>5.4800838202584412E-3</v>
      </c>
      <c r="O151" s="54"/>
      <c r="P151" s="54"/>
    </row>
    <row r="152" spans="8:16">
      <c r="H152" s="95">
        <v>41794</v>
      </c>
      <c r="I152" s="103">
        <v>2128.2739999999999</v>
      </c>
      <c r="J152" s="103">
        <v>5627.0968999999996</v>
      </c>
      <c r="K152" s="103">
        <v>-1.0067360000000001</v>
      </c>
      <c r="L152" s="103">
        <v>-1.133462</v>
      </c>
      <c r="M152" s="49">
        <f t="shared" si="4"/>
        <v>-0.10045841973259007</v>
      </c>
      <c r="N152" s="49">
        <f t="shared" si="5"/>
        <v>-5.9166461947085525E-3</v>
      </c>
      <c r="O152" s="54"/>
      <c r="P152" s="54"/>
    </row>
    <row r="153" spans="8:16">
      <c r="H153" s="95">
        <v>41795</v>
      </c>
      <c r="I153" s="103">
        <v>2150.6019999999999</v>
      </c>
      <c r="J153" s="103">
        <v>5689.6126999999997</v>
      </c>
      <c r="K153" s="103">
        <v>1.049113</v>
      </c>
      <c r="L153" s="103">
        <v>1.110978</v>
      </c>
      <c r="M153" s="49">
        <f t="shared" si="4"/>
        <v>-9.1021211739535257E-2</v>
      </c>
      <c r="N153" s="49">
        <f t="shared" si="5"/>
        <v>5.1273996488632179E-3</v>
      </c>
      <c r="O153" s="54"/>
      <c r="P153" s="54"/>
    </row>
    <row r="154" spans="8:16">
      <c r="H154" s="95">
        <v>41796</v>
      </c>
      <c r="I154" s="103">
        <v>2134.7159999999999</v>
      </c>
      <c r="J154" s="103">
        <v>5694.7884999999997</v>
      </c>
      <c r="K154" s="103">
        <v>-0.73867700000000003</v>
      </c>
      <c r="L154" s="103">
        <v>9.0968999999999994E-2</v>
      </c>
      <c r="M154" s="49">
        <f t="shared" si="4"/>
        <v>-9.7735627996148766E-2</v>
      </c>
      <c r="N154" s="49">
        <f t="shared" si="5"/>
        <v>6.0417568589952175E-3</v>
      </c>
      <c r="O154" s="54"/>
      <c r="P154" s="54"/>
    </row>
    <row r="155" spans="8:16">
      <c r="H155" s="95">
        <v>41799</v>
      </c>
      <c r="I155" s="103">
        <v>2134.2809999999999</v>
      </c>
      <c r="J155" s="103">
        <v>5663.2253000000001</v>
      </c>
      <c r="K155" s="103">
        <v>-2.0376999999999999E-2</v>
      </c>
      <c r="L155" s="103">
        <v>-0.55424700000000005</v>
      </c>
      <c r="M155" s="49">
        <f t="shared" si="4"/>
        <v>-9.7919486177668769E-2</v>
      </c>
      <c r="N155" s="49">
        <f t="shared" si="5"/>
        <v>4.6579961666881609E-4</v>
      </c>
      <c r="O155" s="54"/>
      <c r="P155" s="54"/>
    </row>
    <row r="156" spans="8:16">
      <c r="H156" s="95">
        <v>41800</v>
      </c>
      <c r="I156" s="103">
        <v>2161.268</v>
      </c>
      <c r="J156" s="103">
        <v>5705.4793</v>
      </c>
      <c r="K156" s="103">
        <v>1.264454</v>
      </c>
      <c r="L156" s="103">
        <v>0.746112</v>
      </c>
      <c r="M156" s="49">
        <f t="shared" si="4"/>
        <v>-8.6513093661161666E-2</v>
      </c>
      <c r="N156" s="49">
        <f t="shared" si="5"/>
        <v>7.9303943763020524E-3</v>
      </c>
      <c r="O156" s="54"/>
      <c r="P156" s="54"/>
    </row>
    <row r="157" spans="8:16">
      <c r="H157" s="95">
        <v>41801</v>
      </c>
      <c r="I157" s="103">
        <v>2160.7660000000001</v>
      </c>
      <c r="J157" s="103">
        <v>5761.3233</v>
      </c>
      <c r="K157" s="103">
        <v>-2.3227000000000001E-2</v>
      </c>
      <c r="L157" s="103">
        <v>0.97877800000000004</v>
      </c>
      <c r="M157" s="49">
        <f t="shared" si="4"/>
        <v>-8.6725270229260576E-2</v>
      </c>
      <c r="N157" s="49">
        <f t="shared" si="5"/>
        <v>1.7795799539291668E-2</v>
      </c>
      <c r="O157" s="54"/>
      <c r="P157" s="54"/>
    </row>
    <row r="158" spans="8:16">
      <c r="H158" s="95">
        <v>41802</v>
      </c>
      <c r="I158" s="103">
        <v>2153.41</v>
      </c>
      <c r="J158" s="103">
        <v>5746.6082999999999</v>
      </c>
      <c r="K158" s="103">
        <v>-0.34043499999999999</v>
      </c>
      <c r="L158" s="103">
        <v>-0.25541000000000003</v>
      </c>
      <c r="M158" s="49">
        <f t="shared" si="4"/>
        <v>-8.9834375478137107E-2</v>
      </c>
      <c r="N158" s="49">
        <f t="shared" si="5"/>
        <v>1.5196246552876103E-2</v>
      </c>
      <c r="O158" s="54"/>
      <c r="P158" s="54"/>
    </row>
    <row r="159" spans="8:16">
      <c r="H159" s="95">
        <v>41803</v>
      </c>
      <c r="I159" s="103">
        <v>2176.2420000000002</v>
      </c>
      <c r="J159" s="103">
        <v>5783.0505999999996</v>
      </c>
      <c r="K159" s="103">
        <v>1.0602720000000001</v>
      </c>
      <c r="L159" s="103">
        <v>0.63415299999999997</v>
      </c>
      <c r="M159" s="49">
        <f t="shared" si="4"/>
        <v>-8.0184145592010703E-2</v>
      </c>
      <c r="N159" s="49">
        <f t="shared" si="5"/>
        <v>2.1634145961428652E-2</v>
      </c>
      <c r="O159" s="54"/>
      <c r="P159" s="54"/>
    </row>
    <row r="160" spans="8:16">
      <c r="H160" s="95">
        <v>41806</v>
      </c>
      <c r="I160" s="103">
        <v>2191.855</v>
      </c>
      <c r="J160" s="103">
        <v>5780.0442999999996</v>
      </c>
      <c r="K160" s="103">
        <v>0.71742899999999998</v>
      </c>
      <c r="L160" s="103">
        <v>-5.1985000000000003E-2</v>
      </c>
      <c r="M160" s="49">
        <f t="shared" si="4"/>
        <v>-7.3585116194144207E-2</v>
      </c>
      <c r="N160" s="49">
        <f t="shared" si="5"/>
        <v>2.1103052781472176E-2</v>
      </c>
      <c r="O160" s="54"/>
      <c r="P160" s="54"/>
    </row>
    <row r="161" spans="8:16">
      <c r="H161" s="95">
        <v>41807</v>
      </c>
      <c r="I161" s="103">
        <v>2169.674</v>
      </c>
      <c r="J161" s="103">
        <v>5719.2419</v>
      </c>
      <c r="K161" s="103">
        <v>-1.0119739999999999</v>
      </c>
      <c r="L161" s="103">
        <v>-1.0519369999999999</v>
      </c>
      <c r="M161" s="49">
        <f t="shared" si="4"/>
        <v>-8.2960192801719845E-2</v>
      </c>
      <c r="N161" s="49">
        <f t="shared" si="5"/>
        <v>1.0361696308401669E-2</v>
      </c>
      <c r="O161" s="54"/>
      <c r="P161" s="54"/>
    </row>
    <row r="162" spans="8:16">
      <c r="H162" s="95">
        <v>41808</v>
      </c>
      <c r="I162" s="103">
        <v>2160.239</v>
      </c>
      <c r="J162" s="103">
        <v>5684.2682000000004</v>
      </c>
      <c r="K162" s="103">
        <v>-0.43485800000000002</v>
      </c>
      <c r="L162" s="103">
        <v>-0.61150899999999997</v>
      </c>
      <c r="M162" s="49">
        <f t="shared" si="4"/>
        <v>-8.6948013359515963E-2</v>
      </c>
      <c r="N162" s="49">
        <f t="shared" si="5"/>
        <v>4.1832398842764906E-3</v>
      </c>
      <c r="O162" s="54"/>
      <c r="P162" s="54"/>
    </row>
    <row r="163" spans="8:16">
      <c r="H163" s="95">
        <v>41809</v>
      </c>
      <c r="I163" s="103">
        <v>2126.9070000000002</v>
      </c>
      <c r="J163" s="103">
        <v>5574.808</v>
      </c>
      <c r="K163" s="103">
        <v>-1.542977</v>
      </c>
      <c r="L163" s="103">
        <v>-1.9256690000000001</v>
      </c>
      <c r="M163" s="49">
        <f t="shared" si="4"/>
        <v>-0.1010361993512976</v>
      </c>
      <c r="N163" s="49">
        <f t="shared" si="5"/>
        <v>-1.5154007129223324E-2</v>
      </c>
      <c r="O163" s="54"/>
      <c r="P163" s="54"/>
    </row>
    <row r="164" spans="8:16">
      <c r="H164" s="95">
        <v>41810</v>
      </c>
      <c r="I164" s="103">
        <v>2136.7289999999998</v>
      </c>
      <c r="J164" s="103">
        <v>5617.3549999999996</v>
      </c>
      <c r="K164" s="103">
        <v>0.46179700000000001</v>
      </c>
      <c r="L164" s="103">
        <v>0.76320100000000002</v>
      </c>
      <c r="M164" s="49">
        <f t="shared" si="4"/>
        <v>-9.6884808411321743E-2</v>
      </c>
      <c r="N164" s="49">
        <f t="shared" si="5"/>
        <v>-7.6376509679577653E-3</v>
      </c>
      <c r="O164" s="54"/>
      <c r="P164" s="54"/>
    </row>
    <row r="165" spans="8:16">
      <c r="H165" s="95">
        <v>41813</v>
      </c>
      <c r="I165" s="103">
        <v>2134.11</v>
      </c>
      <c r="J165" s="103">
        <v>5663.9198999999999</v>
      </c>
      <c r="K165" s="103">
        <v>-0.122571</v>
      </c>
      <c r="L165" s="103">
        <v>0.82894699999999999</v>
      </c>
      <c r="M165" s="49">
        <f t="shared" si="4"/>
        <v>-9.7991761462817961E-2</v>
      </c>
      <c r="N165" s="49">
        <f t="shared" si="5"/>
        <v>5.8850770395135754E-4</v>
      </c>
      <c r="O165" s="54"/>
      <c r="P165" s="54"/>
    </row>
    <row r="166" spans="8:16">
      <c r="H166" s="95">
        <v>41814</v>
      </c>
      <c r="I166" s="103">
        <v>2144.8209999999999</v>
      </c>
      <c r="J166" s="103">
        <v>5717.0254999999997</v>
      </c>
      <c r="K166" s="103">
        <v>0.50189499999999998</v>
      </c>
      <c r="L166" s="103">
        <v>0.937612</v>
      </c>
      <c r="M166" s="49">
        <f t="shared" si="4"/>
        <v>-9.3464623572563243E-2</v>
      </c>
      <c r="N166" s="49">
        <f t="shared" si="5"/>
        <v>9.9701469207635895E-3</v>
      </c>
      <c r="O166" s="54"/>
      <c r="P166" s="54"/>
    </row>
    <row r="167" spans="8:16">
      <c r="H167" s="95">
        <v>41815</v>
      </c>
      <c r="I167" s="103">
        <v>2133.3710000000001</v>
      </c>
      <c r="J167" s="103">
        <v>5699.2344000000003</v>
      </c>
      <c r="K167" s="103">
        <v>-0.53384399999999999</v>
      </c>
      <c r="L167" s="103">
        <v>-0.311195</v>
      </c>
      <c r="M167" s="49">
        <f t="shared" si="4"/>
        <v>-9.8304109040158849E-2</v>
      </c>
      <c r="N167" s="49">
        <f t="shared" si="5"/>
        <v>6.8271698812381043E-3</v>
      </c>
      <c r="O167" s="54"/>
      <c r="P167" s="54"/>
    </row>
    <row r="168" spans="8:16">
      <c r="H168" s="95">
        <v>41816</v>
      </c>
      <c r="I168" s="103">
        <v>2149.076</v>
      </c>
      <c r="J168" s="103">
        <v>5772.6324000000004</v>
      </c>
      <c r="K168" s="103">
        <v>0.73615900000000001</v>
      </c>
      <c r="L168" s="103">
        <v>1.287857</v>
      </c>
      <c r="M168" s="49">
        <f t="shared" si="4"/>
        <v>-9.1666194693557079E-2</v>
      </c>
      <c r="N168" s="49">
        <f t="shared" si="5"/>
        <v>1.9793665980248232E-2</v>
      </c>
      <c r="O168" s="54"/>
      <c r="P168" s="54"/>
    </row>
    <row r="169" spans="8:16">
      <c r="H169" s="95">
        <v>41817</v>
      </c>
      <c r="I169" s="103">
        <v>2150.2579999999998</v>
      </c>
      <c r="J169" s="103">
        <v>5796.0164000000004</v>
      </c>
      <c r="K169" s="103">
        <v>5.5E-2</v>
      </c>
      <c r="L169" s="103">
        <v>0.405084</v>
      </c>
      <c r="M169" s="49">
        <f t="shared" si="4"/>
        <v>-9.1166607634806218E-2</v>
      </c>
      <c r="N169" s="49">
        <f t="shared" si="5"/>
        <v>2.3924685146700098E-2</v>
      </c>
      <c r="O169" s="54"/>
      <c r="P169" s="54"/>
    </row>
    <row r="170" spans="8:16">
      <c r="H170" s="95">
        <v>41820</v>
      </c>
      <c r="I170" s="103">
        <v>2165.1179999999999</v>
      </c>
      <c r="J170" s="103">
        <v>5854.4183000000003</v>
      </c>
      <c r="K170" s="103">
        <v>0.69108000000000003</v>
      </c>
      <c r="L170" s="103">
        <v>1.0076210000000001</v>
      </c>
      <c r="M170" s="49">
        <f t="shared" si="4"/>
        <v>-8.4885843089088087E-2</v>
      </c>
      <c r="N170" s="49">
        <f t="shared" si="5"/>
        <v>3.4241969112540849E-2</v>
      </c>
      <c r="O170" s="54"/>
      <c r="P170" s="54"/>
    </row>
    <row r="171" spans="8:16">
      <c r="H171" s="95">
        <v>41821</v>
      </c>
      <c r="I171" s="103">
        <v>2164.5590000000002</v>
      </c>
      <c r="J171" s="103">
        <v>5876.2855</v>
      </c>
      <c r="K171" s="103">
        <v>-2.5818000000000001E-2</v>
      </c>
      <c r="L171" s="103">
        <v>0.37351600000000001</v>
      </c>
      <c r="M171" s="49">
        <f t="shared" si="4"/>
        <v>-8.5122111418903357E-2</v>
      </c>
      <c r="N171" s="49">
        <f t="shared" si="5"/>
        <v>3.8105030279006691E-2</v>
      </c>
      <c r="O171" s="54"/>
      <c r="P171" s="54"/>
    </row>
    <row r="172" spans="8:16">
      <c r="H172" s="95">
        <v>41822</v>
      </c>
      <c r="I172" s="103">
        <v>2170.8670000000002</v>
      </c>
      <c r="J172" s="103">
        <v>5908.5111999999999</v>
      </c>
      <c r="K172" s="103">
        <v>0.29142200000000001</v>
      </c>
      <c r="L172" s="103">
        <v>0.54840299999999997</v>
      </c>
      <c r="M172" s="49">
        <f t="shared" si="4"/>
        <v>-8.2455956455619983E-2</v>
      </c>
      <c r="N172" s="49">
        <f t="shared" si="5"/>
        <v>4.379802482024564E-2</v>
      </c>
      <c r="O172" s="54"/>
      <c r="P172" s="54"/>
    </row>
    <row r="173" spans="8:16">
      <c r="H173" s="95">
        <v>41823</v>
      </c>
      <c r="I173" s="103">
        <v>2180.192</v>
      </c>
      <c r="J173" s="103">
        <v>6023.4197999999997</v>
      </c>
      <c r="K173" s="103">
        <v>0.42955199999999999</v>
      </c>
      <c r="L173" s="103">
        <v>1.944798</v>
      </c>
      <c r="M173" s="49">
        <f t="shared" si="4"/>
        <v>-7.8514628771311767E-2</v>
      </c>
      <c r="N173" s="49">
        <f t="shared" si="5"/>
        <v>6.4097786580003202E-2</v>
      </c>
      <c r="O173" s="54"/>
      <c r="P173" s="54"/>
    </row>
    <row r="174" spans="8:16">
      <c r="H174" s="95">
        <v>41824</v>
      </c>
      <c r="I174" s="103">
        <v>2178.6950000000002</v>
      </c>
      <c r="J174" s="103">
        <v>5994.5007999999998</v>
      </c>
      <c r="K174" s="103">
        <v>-6.8664000000000003E-2</v>
      </c>
      <c r="L174" s="103">
        <v>-0.48010900000000001</v>
      </c>
      <c r="M174" s="49">
        <f t="shared" si="4"/>
        <v>-7.9147354513232293E-2</v>
      </c>
      <c r="N174" s="49">
        <f t="shared" si="5"/>
        <v>5.8988953904899555E-2</v>
      </c>
      <c r="O174" s="54"/>
      <c r="P174" s="54"/>
    </row>
    <row r="175" spans="8:16">
      <c r="H175" s="95">
        <v>41827</v>
      </c>
      <c r="I175" s="103">
        <v>2176.2890000000002</v>
      </c>
      <c r="J175" s="103">
        <v>5967.7222000000002</v>
      </c>
      <c r="K175" s="103">
        <v>-0.110433</v>
      </c>
      <c r="L175" s="103">
        <v>-0.44671899999999998</v>
      </c>
      <c r="M175" s="49">
        <f t="shared" si="4"/>
        <v>-8.0164280455156778E-2</v>
      </c>
      <c r="N175" s="49">
        <f t="shared" si="5"/>
        <v>5.4258244451822479E-2</v>
      </c>
      <c r="O175" s="54"/>
      <c r="P175" s="54"/>
    </row>
    <row r="176" spans="8:16">
      <c r="H176" s="95">
        <v>41828</v>
      </c>
      <c r="I176" s="103">
        <v>2180.473</v>
      </c>
      <c r="J176" s="103">
        <v>6005.1219000000001</v>
      </c>
      <c r="K176" s="103">
        <v>0.19225400000000001</v>
      </c>
      <c r="L176" s="103">
        <v>0.62670000000000003</v>
      </c>
      <c r="M176" s="49">
        <f t="shared" si="4"/>
        <v>-7.8395860612674673E-2</v>
      </c>
      <c r="N176" s="49">
        <f t="shared" si="5"/>
        <v>6.0865278215060492E-2</v>
      </c>
      <c r="O176" s="54"/>
      <c r="P176" s="54"/>
    </row>
    <row r="177" spans="8:16">
      <c r="H177" s="95">
        <v>41829</v>
      </c>
      <c r="I177" s="103">
        <v>2148.71</v>
      </c>
      <c r="J177" s="103">
        <v>5905.9798000000001</v>
      </c>
      <c r="K177" s="103">
        <v>-1.4567019999999999</v>
      </c>
      <c r="L177" s="103">
        <v>-1.6509590000000001</v>
      </c>
      <c r="M177" s="49">
        <f t="shared" si="4"/>
        <v>-9.1820889163525599E-2</v>
      </c>
      <c r="N177" s="49">
        <f t="shared" si="5"/>
        <v>4.3350827509351264E-2</v>
      </c>
      <c r="O177" s="54"/>
      <c r="P177" s="54"/>
    </row>
    <row r="178" spans="8:16">
      <c r="H178" s="95">
        <v>41830</v>
      </c>
      <c r="I178" s="103">
        <v>2142.8470000000002</v>
      </c>
      <c r="J178" s="103">
        <v>5916.7848000000004</v>
      </c>
      <c r="K178" s="103">
        <v>-0.27286100000000002</v>
      </c>
      <c r="L178" s="103">
        <v>0.18295</v>
      </c>
      <c r="M178" s="49">
        <f t="shared" si="4"/>
        <v>-9.4298959320426312E-2</v>
      </c>
      <c r="N178" s="49">
        <f t="shared" si="5"/>
        <v>4.5259639607089674E-2</v>
      </c>
      <c r="O178" s="54"/>
      <c r="P178" s="54"/>
    </row>
    <row r="179" spans="8:16">
      <c r="H179" s="95">
        <v>41831</v>
      </c>
      <c r="I179" s="103">
        <v>2148.009</v>
      </c>
      <c r="J179" s="103">
        <v>5930.3639000000003</v>
      </c>
      <c r="K179" s="103">
        <v>0.240894</v>
      </c>
      <c r="L179" s="103">
        <v>0.22950100000000001</v>
      </c>
      <c r="M179" s="49">
        <f t="shared" si="4"/>
        <v>-9.2117175566388876E-2</v>
      </c>
      <c r="N179" s="49">
        <f t="shared" si="5"/>
        <v>4.7658524415641113E-2</v>
      </c>
      <c r="O179" s="54"/>
      <c r="P179" s="54"/>
    </row>
    <row r="180" spans="8:16">
      <c r="H180" s="95">
        <v>41834</v>
      </c>
      <c r="I180" s="103">
        <v>2171.7579999999998</v>
      </c>
      <c r="J180" s="103">
        <v>5979.5362999999998</v>
      </c>
      <c r="K180" s="103">
        <v>1.105629</v>
      </c>
      <c r="L180" s="103">
        <v>0.82916299999999998</v>
      </c>
      <c r="M180" s="49">
        <f t="shared" si="4"/>
        <v>-8.2079364180368874E-2</v>
      </c>
      <c r="N180" s="49">
        <f t="shared" si="5"/>
        <v>5.6345324230063332E-2</v>
      </c>
      <c r="O180" s="54"/>
      <c r="P180" s="54"/>
    </row>
    <row r="181" spans="8:16">
      <c r="H181" s="95">
        <v>41835</v>
      </c>
      <c r="I181" s="103">
        <v>2174.9760000000001</v>
      </c>
      <c r="J181" s="103">
        <v>5993.6450000000004</v>
      </c>
      <c r="K181" s="103">
        <v>0.148175</v>
      </c>
      <c r="L181" s="103">
        <v>0.23594999999999999</v>
      </c>
      <c r="M181" s="49">
        <f t="shared" si="4"/>
        <v>-8.0719236299606867E-2</v>
      </c>
      <c r="N181" s="49">
        <f t="shared" si="5"/>
        <v>5.8837768213715558E-2</v>
      </c>
      <c r="O181" s="54"/>
      <c r="P181" s="54"/>
    </row>
    <row r="182" spans="8:16">
      <c r="H182" s="95">
        <v>41836</v>
      </c>
      <c r="I182" s="103">
        <v>2170.8679999999999</v>
      </c>
      <c r="J182" s="103">
        <v>5924.1733000000004</v>
      </c>
      <c r="K182" s="103">
        <v>-0.18887599999999999</v>
      </c>
      <c r="L182" s="103">
        <v>-1.159089</v>
      </c>
      <c r="M182" s="49">
        <f t="shared" si="4"/>
        <v>-8.2455533793133862E-2</v>
      </c>
      <c r="N182" s="49">
        <f t="shared" si="5"/>
        <v>4.6564892562586113E-2</v>
      </c>
      <c r="O182" s="54"/>
      <c r="P182" s="54"/>
    </row>
    <row r="183" spans="8:16">
      <c r="H183" s="95">
        <v>41837</v>
      </c>
      <c r="I183" s="103">
        <v>2157.0680000000002</v>
      </c>
      <c r="J183" s="103">
        <v>5883.9007000000001</v>
      </c>
      <c r="K183" s="103">
        <v>-0.63568999999999998</v>
      </c>
      <c r="L183" s="103">
        <v>-0.67980099999999999</v>
      </c>
      <c r="M183" s="49">
        <f t="shared" si="4"/>
        <v>-8.8288276103423824E-2</v>
      </c>
      <c r="N183" s="49">
        <f t="shared" si="5"/>
        <v>3.9450332073240668E-2</v>
      </c>
      <c r="O183" s="54"/>
      <c r="P183" s="54"/>
    </row>
    <row r="184" spans="8:16">
      <c r="H184" s="95">
        <v>41838</v>
      </c>
      <c r="I184" s="103">
        <v>2164.1439999999998</v>
      </c>
      <c r="J184" s="103">
        <v>5885.1931000000004</v>
      </c>
      <c r="K184" s="103">
        <v>0.328038</v>
      </c>
      <c r="L184" s="103">
        <v>2.1964999999999998E-2</v>
      </c>
      <c r="M184" s="49">
        <f t="shared" si="4"/>
        <v>-8.5297516350698488E-2</v>
      </c>
      <c r="N184" s="49">
        <f t="shared" si="5"/>
        <v>3.9678647552659152E-2</v>
      </c>
      <c r="O184" s="54"/>
      <c r="P184" s="54"/>
    </row>
    <row r="185" spans="8:16">
      <c r="H185" s="95">
        <v>41841</v>
      </c>
      <c r="I185" s="103">
        <v>2166.2950000000001</v>
      </c>
      <c r="J185" s="103">
        <v>5901.3323</v>
      </c>
      <c r="K185" s="103">
        <v>9.9392999999999995E-2</v>
      </c>
      <c r="L185" s="103">
        <v>0.27423399999999998</v>
      </c>
      <c r="M185" s="49">
        <f t="shared" si="4"/>
        <v>-8.4388369342768277E-2</v>
      </c>
      <c r="N185" s="49">
        <f t="shared" si="5"/>
        <v>4.2529799816223957E-2</v>
      </c>
      <c r="O185" s="54"/>
      <c r="P185" s="54"/>
    </row>
    <row r="186" spans="8:16">
      <c r="H186" s="95">
        <v>41842</v>
      </c>
      <c r="I186" s="103">
        <v>2192.6979999999999</v>
      </c>
      <c r="J186" s="103">
        <v>5954.9319999999998</v>
      </c>
      <c r="K186" s="103">
        <v>1.218809</v>
      </c>
      <c r="L186" s="103">
        <v>0.90826399999999996</v>
      </c>
      <c r="M186" s="49">
        <f t="shared" si="4"/>
        <v>-7.3228811718233033E-2</v>
      </c>
      <c r="N186" s="49">
        <f t="shared" si="5"/>
        <v>5.1998726775515758E-2</v>
      </c>
      <c r="O186" s="54"/>
      <c r="P186" s="54"/>
    </row>
    <row r="187" spans="8:16">
      <c r="H187" s="95">
        <v>41843</v>
      </c>
      <c r="I187" s="103">
        <v>2197.8330000000001</v>
      </c>
      <c r="J187" s="103">
        <v>5860.9</v>
      </c>
      <c r="K187" s="103">
        <v>0.23418600000000001</v>
      </c>
      <c r="L187" s="103">
        <v>-1.579061</v>
      </c>
      <c r="M187" s="49">
        <f t="shared" si="4"/>
        <v>-7.1058439851324318E-2</v>
      </c>
      <c r="N187" s="49">
        <f t="shared" si="5"/>
        <v>3.5387026713087577E-2</v>
      </c>
      <c r="O187" s="54"/>
      <c r="P187" s="54"/>
    </row>
    <row r="188" spans="8:16">
      <c r="H188" s="95">
        <v>41844</v>
      </c>
      <c r="I188" s="103">
        <v>2237.0149999999999</v>
      </c>
      <c r="J188" s="103">
        <v>5841.6788999999999</v>
      </c>
      <c r="K188" s="103">
        <v>1.782756</v>
      </c>
      <c r="L188" s="103">
        <v>-0.327955</v>
      </c>
      <c r="M188" s="49">
        <f t="shared" si="4"/>
        <v>-5.4497678314963105E-2</v>
      </c>
      <c r="N188" s="49">
        <f t="shared" si="5"/>
        <v>3.1991425767984527E-2</v>
      </c>
      <c r="O188" s="54"/>
      <c r="P188" s="54"/>
    </row>
    <row r="189" spans="8:16">
      <c r="H189" s="95">
        <v>41845</v>
      </c>
      <c r="I189" s="103">
        <v>2260.4540000000002</v>
      </c>
      <c r="J189" s="103">
        <v>5883.8591999999999</v>
      </c>
      <c r="K189" s="103">
        <v>1.0477799999999999</v>
      </c>
      <c r="L189" s="103">
        <v>0.72205799999999998</v>
      </c>
      <c r="M189" s="49">
        <f t="shared" si="4"/>
        <v>-4.4590892299681273E-2</v>
      </c>
      <c r="N189" s="49">
        <f t="shared" si="5"/>
        <v>3.9443000680176477E-2</v>
      </c>
      <c r="O189" s="54"/>
      <c r="P189" s="54"/>
    </row>
    <row r="190" spans="8:16">
      <c r="H190" s="95">
        <v>41848</v>
      </c>
      <c r="I190" s="103">
        <v>2323.8969999999999</v>
      </c>
      <c r="J190" s="103">
        <v>5981.1126000000004</v>
      </c>
      <c r="K190" s="103">
        <v>2.8066490000000002</v>
      </c>
      <c r="L190" s="103">
        <v>1.6528849999999999</v>
      </c>
      <c r="M190" s="49">
        <f t="shared" si="4"/>
        <v>-1.7775916184338381E-2</v>
      </c>
      <c r="N190" s="49">
        <f t="shared" si="5"/>
        <v>5.6623793504442244E-2</v>
      </c>
      <c r="O190" s="54"/>
      <c r="P190" s="54"/>
    </row>
    <row r="191" spans="8:16">
      <c r="H191" s="95">
        <v>41849</v>
      </c>
      <c r="I191" s="103">
        <v>2331.3690000000001</v>
      </c>
      <c r="J191" s="103">
        <v>6028.7986000000001</v>
      </c>
      <c r="K191" s="103">
        <v>0.32152900000000001</v>
      </c>
      <c r="L191" s="103">
        <v>0.79727599999999998</v>
      </c>
      <c r="M191" s="49">
        <f t="shared" si="4"/>
        <v>-1.4617782087056663E-2</v>
      </c>
      <c r="N191" s="49">
        <f t="shared" si="5"/>
        <v>6.504800578512282E-2</v>
      </c>
      <c r="O191" s="54"/>
      <c r="P191" s="54"/>
    </row>
    <row r="192" spans="8:16">
      <c r="H192" s="95">
        <v>41850</v>
      </c>
      <c r="I192" s="103">
        <v>2322.011</v>
      </c>
      <c r="J192" s="103">
        <v>6089.5555999999997</v>
      </c>
      <c r="K192" s="103">
        <v>-0.401395</v>
      </c>
      <c r="L192" s="103">
        <v>1.0077799999999999</v>
      </c>
      <c r="M192" s="49">
        <f t="shared" si="4"/>
        <v>-1.8573057633411438E-2</v>
      </c>
      <c r="N192" s="49">
        <f t="shared" si="5"/>
        <v>7.5781341890841514E-2</v>
      </c>
      <c r="O192" s="54"/>
      <c r="P192" s="54"/>
    </row>
    <row r="193" spans="8:16">
      <c r="H193" s="95">
        <v>41851</v>
      </c>
      <c r="I193" s="103">
        <v>2350.2510000000002</v>
      </c>
      <c r="J193" s="103">
        <v>6106.9306999999999</v>
      </c>
      <c r="K193" s="103">
        <v>1.2161869999999999</v>
      </c>
      <c r="L193" s="103">
        <v>0.28532600000000002</v>
      </c>
      <c r="M193" s="49">
        <f t="shared" si="4"/>
        <v>-6.6370690216293049E-3</v>
      </c>
      <c r="N193" s="49">
        <f t="shared" si="5"/>
        <v>7.8850828339653622E-2</v>
      </c>
      <c r="O193" s="54"/>
      <c r="P193" s="54"/>
    </row>
    <row r="194" spans="8:16">
      <c r="H194" s="95">
        <v>41852</v>
      </c>
      <c r="I194" s="103">
        <v>2329.402</v>
      </c>
      <c r="J194" s="103">
        <v>6135.3604999999998</v>
      </c>
      <c r="K194" s="103">
        <v>-0.88709700000000002</v>
      </c>
      <c r="L194" s="103">
        <v>0.46553299999999997</v>
      </c>
      <c r="M194" s="49">
        <f t="shared" si="4"/>
        <v>-1.5449159197516105E-2</v>
      </c>
      <c r="N194" s="49">
        <f t="shared" si="5"/>
        <v>8.3873238906639447E-2</v>
      </c>
      <c r="O194" s="54"/>
      <c r="P194" s="54"/>
    </row>
    <row r="195" spans="8:16">
      <c r="H195" s="95">
        <v>41855</v>
      </c>
      <c r="I195" s="103">
        <v>2375.62</v>
      </c>
      <c r="J195" s="103">
        <v>6191.4048000000003</v>
      </c>
      <c r="K195" s="103">
        <v>1.9841139999999999</v>
      </c>
      <c r="L195" s="103">
        <v>0.91346400000000005</v>
      </c>
      <c r="M195" s="49">
        <f t="shared" si="4"/>
        <v>4.0854555921203684E-3</v>
      </c>
      <c r="N195" s="49">
        <f t="shared" si="5"/>
        <v>9.3774029082417387E-2</v>
      </c>
      <c r="O195" s="54"/>
      <c r="P195" s="54"/>
    </row>
    <row r="196" spans="8:16">
      <c r="H196" s="95">
        <v>41856</v>
      </c>
      <c r="I196" s="103">
        <v>2369.3530000000001</v>
      </c>
      <c r="J196" s="103">
        <v>6193.9377999999997</v>
      </c>
      <c r="K196" s="103">
        <v>-0.26380500000000001</v>
      </c>
      <c r="L196" s="103">
        <v>4.0911999999999997E-2</v>
      </c>
      <c r="M196" s="49">
        <f t="shared" si="4"/>
        <v>1.4366297907735248E-3</v>
      </c>
      <c r="N196" s="49">
        <f t="shared" si="5"/>
        <v>9.422150904942983E-2</v>
      </c>
      <c r="O196" s="54"/>
      <c r="P196" s="54"/>
    </row>
    <row r="197" spans="8:16">
      <c r="H197" s="95">
        <v>41857</v>
      </c>
      <c r="I197" s="103">
        <v>2363.221</v>
      </c>
      <c r="J197" s="103">
        <v>6210.5595999999996</v>
      </c>
      <c r="K197" s="103">
        <v>-0.25880500000000001</v>
      </c>
      <c r="L197" s="103">
        <v>0.26835599999999998</v>
      </c>
      <c r="M197" s="49">
        <f t="shared" si="4"/>
        <v>-1.1551365749292719E-3</v>
      </c>
      <c r="N197" s="49">
        <f t="shared" si="5"/>
        <v>9.7157917464625321E-2</v>
      </c>
      <c r="O197" s="54"/>
      <c r="P197" s="54"/>
    </row>
    <row r="198" spans="8:16">
      <c r="H198" s="95">
        <v>41858</v>
      </c>
      <c r="I198" s="103">
        <v>2327.4569999999999</v>
      </c>
      <c r="J198" s="103">
        <v>6151.6367</v>
      </c>
      <c r="K198" s="103">
        <v>-1.513358</v>
      </c>
      <c r="L198" s="103">
        <v>-0.94875299999999996</v>
      </c>
      <c r="M198" s="49">
        <f t="shared" ref="M198:M245" si="6">I198/$I$5-1</f>
        <v>-1.6271237733278099E-2</v>
      </c>
      <c r="N198" s="49">
        <f t="shared" ref="N198:N245" si="7">J198/$J$5-1</f>
        <v>8.6748593600319168E-2</v>
      </c>
      <c r="O198" s="54"/>
      <c r="P198" s="54"/>
    </row>
    <row r="199" spans="8:16">
      <c r="H199" s="95">
        <v>41859</v>
      </c>
      <c r="I199" s="103">
        <v>2331.134</v>
      </c>
      <c r="J199" s="103">
        <v>6179.8194000000003</v>
      </c>
      <c r="K199" s="103">
        <v>0.15798400000000001</v>
      </c>
      <c r="L199" s="103">
        <v>0.45813300000000001</v>
      </c>
      <c r="M199" s="49">
        <f t="shared" si="6"/>
        <v>-1.4717107771326177E-2</v>
      </c>
      <c r="N199" s="49">
        <f t="shared" si="7"/>
        <v>9.1727351463061657E-2</v>
      </c>
      <c r="O199" s="54"/>
      <c r="P199" s="54"/>
    </row>
    <row r="200" spans="8:16">
      <c r="H200" s="95">
        <v>41862</v>
      </c>
      <c r="I200" s="103">
        <v>2365.3490000000002</v>
      </c>
      <c r="J200" s="103">
        <v>6271.2205000000004</v>
      </c>
      <c r="K200" s="103">
        <v>1.467741</v>
      </c>
      <c r="L200" s="103">
        <v>1.479025</v>
      </c>
      <c r="M200" s="49">
        <f t="shared" si="6"/>
        <v>-2.5571080418296255E-4</v>
      </c>
      <c r="N200" s="49">
        <f t="shared" si="7"/>
        <v>0.10787427653724913</v>
      </c>
      <c r="O200" s="54"/>
      <c r="P200" s="54"/>
    </row>
    <row r="201" spans="8:16">
      <c r="H201" s="95">
        <v>41863</v>
      </c>
      <c r="I201" s="103">
        <v>2357.0520000000001</v>
      </c>
      <c r="J201" s="103">
        <v>6273.5228999999999</v>
      </c>
      <c r="K201" s="103">
        <v>-0.350773</v>
      </c>
      <c r="L201" s="103">
        <v>3.6713999999999997E-2</v>
      </c>
      <c r="M201" s="49">
        <f t="shared" si="6"/>
        <v>-3.7625414526233358E-3</v>
      </c>
      <c r="N201" s="49">
        <f t="shared" si="7"/>
        <v>0.10828101869123641</v>
      </c>
      <c r="O201" s="54"/>
      <c r="P201" s="54"/>
    </row>
    <row r="202" spans="8:16">
      <c r="H202" s="95">
        <v>41864</v>
      </c>
      <c r="I202" s="103">
        <v>2358.9009999999998</v>
      </c>
      <c r="J202" s="103">
        <v>6254.2539999999999</v>
      </c>
      <c r="K202" s="103">
        <v>7.8445000000000001E-2</v>
      </c>
      <c r="L202" s="103">
        <v>-0.30714599999999997</v>
      </c>
      <c r="M202" s="49">
        <f t="shared" si="6"/>
        <v>-2.9810385155418784E-3</v>
      </c>
      <c r="N202" s="49">
        <f t="shared" si="7"/>
        <v>0.10487697339460422</v>
      </c>
      <c r="O202" s="54"/>
      <c r="P202" s="54"/>
    </row>
    <row r="203" spans="8:16">
      <c r="H203" s="95">
        <v>41865</v>
      </c>
      <c r="I203" s="103">
        <v>2335.9450000000002</v>
      </c>
      <c r="J203" s="103">
        <v>6219.933</v>
      </c>
      <c r="K203" s="103">
        <v>-0.97316499999999995</v>
      </c>
      <c r="L203" s="103">
        <v>-0.54876199999999997</v>
      </c>
      <c r="M203" s="49">
        <f t="shared" si="6"/>
        <v>-1.2683678549963329E-2</v>
      </c>
      <c r="N203" s="49">
        <f t="shared" si="7"/>
        <v>9.88138230006681E-2</v>
      </c>
      <c r="O203" s="54"/>
      <c r="P203" s="54"/>
    </row>
    <row r="204" spans="8:16">
      <c r="H204" s="95">
        <v>41866</v>
      </c>
      <c r="I204" s="103">
        <v>2360.6350000000002</v>
      </c>
      <c r="J204" s="103">
        <v>6281.3882000000003</v>
      </c>
      <c r="K204" s="103">
        <v>1.0569599999999999</v>
      </c>
      <c r="L204" s="103">
        <v>0.98803600000000003</v>
      </c>
      <c r="M204" s="49">
        <f t="shared" si="6"/>
        <v>-2.2481417643791524E-3</v>
      </c>
      <c r="N204" s="49">
        <f t="shared" si="7"/>
        <v>0.10967050316993543</v>
      </c>
      <c r="O204" s="54"/>
      <c r="P204" s="54"/>
    </row>
    <row r="205" spans="8:16">
      <c r="H205" s="95">
        <v>41869</v>
      </c>
      <c r="I205" s="103">
        <v>2374.5619999999999</v>
      </c>
      <c r="J205" s="103">
        <v>6367.0838999999996</v>
      </c>
      <c r="K205" s="103">
        <v>0.58996800000000005</v>
      </c>
      <c r="L205" s="103">
        <v>1.3642799999999999</v>
      </c>
      <c r="M205" s="49">
        <f t="shared" si="6"/>
        <v>3.638278681664886E-3</v>
      </c>
      <c r="N205" s="49">
        <f t="shared" si="7"/>
        <v>0.12480951185889033</v>
      </c>
      <c r="O205" s="54"/>
      <c r="P205" s="54"/>
    </row>
    <row r="206" spans="8:16">
      <c r="H206" s="95">
        <v>41870</v>
      </c>
      <c r="I206" s="103">
        <v>2374.768</v>
      </c>
      <c r="J206" s="103">
        <v>6358.0834999999997</v>
      </c>
      <c r="K206" s="103">
        <v>8.6750000000000004E-3</v>
      </c>
      <c r="L206" s="103">
        <v>-0.14135800000000001</v>
      </c>
      <c r="M206" s="49">
        <f t="shared" si="6"/>
        <v>3.7253471538329919E-3</v>
      </c>
      <c r="N206" s="49">
        <f t="shared" si="7"/>
        <v>0.12321950053038644</v>
      </c>
      <c r="O206" s="54"/>
      <c r="P206" s="54"/>
    </row>
    <row r="207" spans="8:16">
      <c r="H207" s="95">
        <v>41871</v>
      </c>
      <c r="I207" s="103">
        <v>2366.14</v>
      </c>
      <c r="J207" s="103">
        <v>6357.0835999999999</v>
      </c>
      <c r="K207" s="103">
        <v>-0.36331999999999998</v>
      </c>
      <c r="L207" s="103">
        <v>-1.5726E-2</v>
      </c>
      <c r="M207" s="49">
        <f t="shared" si="6"/>
        <v>7.8615222443012556E-5</v>
      </c>
      <c r="N207" s="49">
        <f t="shared" si="7"/>
        <v>0.12304285812256333</v>
      </c>
      <c r="O207" s="54"/>
      <c r="P207" s="54"/>
    </row>
    <row r="208" spans="8:16">
      <c r="H208" s="95">
        <v>41872</v>
      </c>
      <c r="I208" s="103">
        <v>2354.2440000000001</v>
      </c>
      <c r="J208" s="103">
        <v>6355.3209999999999</v>
      </c>
      <c r="K208" s="103">
        <v>-0.50275999999999998</v>
      </c>
      <c r="L208" s="103">
        <v>-2.7727000000000002E-2</v>
      </c>
      <c r="M208" s="49">
        <f t="shared" si="6"/>
        <v>-4.9493777140214856E-3</v>
      </c>
      <c r="N208" s="49">
        <f t="shared" si="7"/>
        <v>0.12273147707642984</v>
      </c>
      <c r="O208" s="54"/>
      <c r="P208" s="54"/>
    </row>
    <row r="209" spans="8:16">
      <c r="H209" s="95">
        <v>41873</v>
      </c>
      <c r="I209" s="103">
        <v>2365.364</v>
      </c>
      <c r="J209" s="103">
        <v>6405.7380000000003</v>
      </c>
      <c r="K209" s="103">
        <v>0.47233799999999998</v>
      </c>
      <c r="L209" s="103">
        <v>0.79330400000000001</v>
      </c>
      <c r="M209" s="49">
        <f t="shared" si="6"/>
        <v>-2.4937086688925358E-4</v>
      </c>
      <c r="N209" s="49">
        <f t="shared" si="7"/>
        <v>0.13163814801874141</v>
      </c>
      <c r="O209" s="54"/>
      <c r="P209" s="54"/>
    </row>
    <row r="210" spans="8:16">
      <c r="H210" s="95">
        <v>41876</v>
      </c>
      <c r="I210" s="103">
        <v>2342.8629999999998</v>
      </c>
      <c r="J210" s="103">
        <v>6376.9988999999996</v>
      </c>
      <c r="K210" s="103">
        <v>-0.95126999999999995</v>
      </c>
      <c r="L210" s="103">
        <v>-0.44864599999999999</v>
      </c>
      <c r="M210" s="49">
        <f t="shared" si="6"/>
        <v>-9.7596994700659412E-3</v>
      </c>
      <c r="N210" s="49">
        <f t="shared" si="7"/>
        <v>0.12656109649091962</v>
      </c>
      <c r="O210" s="54"/>
      <c r="P210" s="54"/>
    </row>
    <row r="211" spans="8:16">
      <c r="H211" s="95">
        <v>41877</v>
      </c>
      <c r="I211" s="103">
        <v>2324.0920000000001</v>
      </c>
      <c r="J211" s="103">
        <v>6282.6927999999998</v>
      </c>
      <c r="K211" s="103">
        <v>-0.80119899999999999</v>
      </c>
      <c r="L211" s="103">
        <v>-1.4788479999999999</v>
      </c>
      <c r="M211" s="49">
        <f t="shared" si="6"/>
        <v>-1.7693496999519054E-2</v>
      </c>
      <c r="N211" s="49">
        <f t="shared" si="7"/>
        <v>0.10990097390225451</v>
      </c>
      <c r="O211" s="54"/>
      <c r="P211" s="54"/>
    </row>
    <row r="212" spans="8:16">
      <c r="H212" s="95">
        <v>41878</v>
      </c>
      <c r="I212" s="103">
        <v>2327.5949999999998</v>
      </c>
      <c r="J212" s="103">
        <v>6296.2222000000002</v>
      </c>
      <c r="K212" s="103">
        <v>0.150726</v>
      </c>
      <c r="L212" s="103">
        <v>0.21534400000000001</v>
      </c>
      <c r="M212" s="49">
        <f t="shared" si="6"/>
        <v>-1.6212910310175244E-2</v>
      </c>
      <c r="N212" s="49">
        <f t="shared" si="7"/>
        <v>0.11229107870513677</v>
      </c>
      <c r="O212" s="54"/>
      <c r="P212" s="54"/>
    </row>
    <row r="213" spans="8:16">
      <c r="H213" s="95">
        <v>41879</v>
      </c>
      <c r="I213" s="103">
        <v>2311.2779999999998</v>
      </c>
      <c r="J213" s="103">
        <v>6245.6325999999999</v>
      </c>
      <c r="K213" s="103">
        <v>-0.70102399999999998</v>
      </c>
      <c r="L213" s="103">
        <v>-0.80349099999999996</v>
      </c>
      <c r="M213" s="49">
        <f t="shared" si="6"/>
        <v>-2.3109494098363825E-2</v>
      </c>
      <c r="N213" s="49">
        <f t="shared" si="7"/>
        <v>0.10335391623408197</v>
      </c>
      <c r="O213" s="54"/>
      <c r="P213" s="54"/>
    </row>
    <row r="214" spans="8:16">
      <c r="H214" s="95">
        <v>41880</v>
      </c>
      <c r="I214" s="103">
        <v>2338.2869999999998</v>
      </c>
      <c r="J214" s="103">
        <v>6296.7755999999999</v>
      </c>
      <c r="K214" s="103">
        <v>1.168574</v>
      </c>
      <c r="L214" s="103">
        <v>0.81886000000000003</v>
      </c>
      <c r="M214" s="49">
        <f t="shared" si="6"/>
        <v>-1.1693803007159165E-2</v>
      </c>
      <c r="N214" s="49">
        <f t="shared" si="7"/>
        <v>0.11238884238999458</v>
      </c>
      <c r="O214" s="54"/>
      <c r="P214" s="54"/>
    </row>
    <row r="215" spans="8:16">
      <c r="H215" s="95">
        <v>41883</v>
      </c>
      <c r="I215" s="103">
        <v>2355.317</v>
      </c>
      <c r="J215" s="103">
        <v>6390.4780000000001</v>
      </c>
      <c r="K215" s="103">
        <v>0.72831100000000004</v>
      </c>
      <c r="L215" s="103">
        <v>1.4881009999999999</v>
      </c>
      <c r="M215" s="49">
        <f t="shared" si="6"/>
        <v>-4.4958608662721833E-3</v>
      </c>
      <c r="N215" s="49">
        <f t="shared" si="7"/>
        <v>0.12894231529208811</v>
      </c>
      <c r="O215" s="54"/>
      <c r="P215" s="54"/>
    </row>
    <row r="216" spans="8:16">
      <c r="H216" s="95">
        <v>41884</v>
      </c>
      <c r="I216" s="103">
        <v>2386.46</v>
      </c>
      <c r="J216" s="103">
        <v>6459.1598000000004</v>
      </c>
      <c r="K216" s="103">
        <v>1.3222419999999999</v>
      </c>
      <c r="L216" s="103">
        <v>1.0747519999999999</v>
      </c>
      <c r="M216" s="49">
        <f t="shared" si="6"/>
        <v>8.6671169431020711E-3</v>
      </c>
      <c r="N216" s="49">
        <f t="shared" si="7"/>
        <v>0.14107564715089871</v>
      </c>
      <c r="O216" s="54"/>
      <c r="P216" s="54"/>
    </row>
    <row r="217" spans="8:16">
      <c r="H217" s="95">
        <v>41885</v>
      </c>
      <c r="I217" s="103">
        <v>2408.8380000000002</v>
      </c>
      <c r="J217" s="103">
        <v>6501.5006999999996</v>
      </c>
      <c r="K217" s="103">
        <v>0.93770699999999996</v>
      </c>
      <c r="L217" s="103">
        <v>0.65551700000000002</v>
      </c>
      <c r="M217" s="49">
        <f t="shared" si="6"/>
        <v>1.8125458060469501E-2</v>
      </c>
      <c r="N217" s="49">
        <f t="shared" si="7"/>
        <v>0.14855559367094795</v>
      </c>
      <c r="O217" s="54"/>
      <c r="P217" s="54"/>
    </row>
    <row r="218" spans="8:16">
      <c r="H218" s="95">
        <v>41886</v>
      </c>
      <c r="I218" s="103">
        <v>2426.2240000000002</v>
      </c>
      <c r="J218" s="103">
        <v>6528.8062</v>
      </c>
      <c r="K218" s="103">
        <v>0.72175900000000004</v>
      </c>
      <c r="L218" s="103">
        <v>0.41998799999999997</v>
      </c>
      <c r="M218" s="49">
        <f t="shared" si="6"/>
        <v>2.5473868046462345E-2</v>
      </c>
      <c r="N218" s="49">
        <f t="shared" si="7"/>
        <v>0.1533793853169263</v>
      </c>
      <c r="O218" s="54"/>
      <c r="P218" s="54"/>
    </row>
    <row r="219" spans="8:16">
      <c r="H219" s="95">
        <v>41887</v>
      </c>
      <c r="I219" s="103">
        <v>2449.259</v>
      </c>
      <c r="J219" s="103">
        <v>6574.5766000000003</v>
      </c>
      <c r="K219" s="103">
        <v>0.94941799999999998</v>
      </c>
      <c r="L219" s="103">
        <v>0.70105300000000004</v>
      </c>
      <c r="M219" s="49">
        <f t="shared" si="6"/>
        <v>3.5209898417297936E-2</v>
      </c>
      <c r="N219" s="49">
        <f t="shared" si="7"/>
        <v>0.16146518756017714</v>
      </c>
      <c r="O219" s="54"/>
      <c r="P219" s="54"/>
    </row>
    <row r="220" spans="8:16">
      <c r="H220" s="95">
        <v>41891</v>
      </c>
      <c r="I220" s="103">
        <v>2445.2240000000002</v>
      </c>
      <c r="J220" s="103">
        <v>6629.6507000000001</v>
      </c>
      <c r="K220" s="103">
        <v>-0.164744</v>
      </c>
      <c r="L220" s="103">
        <v>0.83768299999999996</v>
      </c>
      <c r="M220" s="49">
        <f t="shared" si="6"/>
        <v>3.3504455285267687E-2</v>
      </c>
      <c r="N220" s="49">
        <f t="shared" si="7"/>
        <v>0.17119458213232464</v>
      </c>
      <c r="O220" s="54"/>
      <c r="P220" s="54"/>
    </row>
    <row r="221" spans="8:16">
      <c r="H221" s="95">
        <v>41892</v>
      </c>
      <c r="I221" s="103">
        <v>2432.433</v>
      </c>
      <c r="J221" s="103">
        <v>6638.3090000000002</v>
      </c>
      <c r="K221" s="103">
        <v>-0.52310100000000004</v>
      </c>
      <c r="L221" s="103">
        <v>0.13059999999999999</v>
      </c>
      <c r="M221" s="49">
        <f t="shared" si="6"/>
        <v>2.8098179423606595E-2</v>
      </c>
      <c r="N221" s="49">
        <f t="shared" si="7"/>
        <v>0.17272415804957109</v>
      </c>
      <c r="O221" s="54"/>
      <c r="P221" s="54"/>
    </row>
    <row r="222" spans="8:16">
      <c r="H222" s="95">
        <v>41893</v>
      </c>
      <c r="I222" s="103">
        <v>2423.4540000000002</v>
      </c>
      <c r="J222" s="103">
        <v>6617.3942999999999</v>
      </c>
      <c r="K222" s="103">
        <v>-0.36913699999999999</v>
      </c>
      <c r="L222" s="103">
        <v>-0.31506099999999998</v>
      </c>
      <c r="M222" s="49">
        <f t="shared" si="6"/>
        <v>2.4303092959541805E-2</v>
      </c>
      <c r="N222" s="49">
        <f t="shared" si="7"/>
        <v>0.16902936560342852</v>
      </c>
      <c r="O222" s="54"/>
      <c r="P222" s="54"/>
    </row>
    <row r="223" spans="8:16">
      <c r="H223" s="95">
        <v>41894</v>
      </c>
      <c r="I223" s="103">
        <v>2438.3580000000002</v>
      </c>
      <c r="J223" s="103">
        <v>6668.0497999999998</v>
      </c>
      <c r="K223" s="103">
        <v>0.61499000000000004</v>
      </c>
      <c r="L223" s="103">
        <v>0.76549</v>
      </c>
      <c r="M223" s="49">
        <f t="shared" si="6"/>
        <v>3.0602454654655054E-2</v>
      </c>
      <c r="N223" s="49">
        <f t="shared" si="7"/>
        <v>0.1779781699733487</v>
      </c>
      <c r="O223" s="54"/>
      <c r="P223" s="54"/>
    </row>
    <row r="224" spans="8:16">
      <c r="H224" s="95">
        <v>41897</v>
      </c>
      <c r="I224" s="103">
        <v>2437.1889999999999</v>
      </c>
      <c r="J224" s="103">
        <v>6701.5433000000003</v>
      </c>
      <c r="K224" s="103">
        <v>-4.7941999999999999E-2</v>
      </c>
      <c r="L224" s="103">
        <v>0.50229800000000002</v>
      </c>
      <c r="M224" s="49">
        <f t="shared" si="6"/>
        <v>3.0108362208225437E-2</v>
      </c>
      <c r="N224" s="49">
        <f t="shared" si="7"/>
        <v>0.18389513415619008</v>
      </c>
      <c r="O224" s="54"/>
      <c r="P224" s="54"/>
    </row>
    <row r="225" spans="8:16">
      <c r="H225" s="95">
        <v>41898</v>
      </c>
      <c r="I225" s="103">
        <v>2388.7649999999999</v>
      </c>
      <c r="J225" s="103">
        <v>6504.9791999999998</v>
      </c>
      <c r="K225" s="103">
        <v>-1.9868790000000001</v>
      </c>
      <c r="L225" s="103">
        <v>-2.9331170000000002</v>
      </c>
      <c r="M225" s="49">
        <f t="shared" si="6"/>
        <v>9.6413539739148568E-3</v>
      </c>
      <c r="N225" s="49">
        <f t="shared" si="7"/>
        <v>0.14917010573776723</v>
      </c>
      <c r="O225" s="54"/>
      <c r="P225" s="54"/>
    </row>
    <row r="226" spans="8:16">
      <c r="H226" s="95">
        <v>41899</v>
      </c>
      <c r="I226" s="103">
        <v>2401.326</v>
      </c>
      <c r="J226" s="103">
        <v>6574.0667000000003</v>
      </c>
      <c r="K226" s="103">
        <v>0.525837</v>
      </c>
      <c r="L226" s="103">
        <v>1.062071</v>
      </c>
      <c r="M226" s="49">
        <f t="shared" si="6"/>
        <v>1.4950417463737598E-2</v>
      </c>
      <c r="N226" s="49">
        <f t="shared" si="7"/>
        <v>0.16137510858853088</v>
      </c>
      <c r="O226" s="54"/>
      <c r="P226" s="54"/>
    </row>
    <row r="227" spans="8:16">
      <c r="H227" s="95">
        <v>41900</v>
      </c>
      <c r="I227" s="103">
        <v>2408.6640000000002</v>
      </c>
      <c r="J227" s="103">
        <v>6676.6253999999999</v>
      </c>
      <c r="K227" s="103">
        <v>0.30558099999999999</v>
      </c>
      <c r="L227" s="103">
        <v>1.5600499999999999</v>
      </c>
      <c r="M227" s="49">
        <f t="shared" si="6"/>
        <v>1.80519147878615E-2</v>
      </c>
      <c r="N227" s="49">
        <f t="shared" si="7"/>
        <v>0.1794931361024894</v>
      </c>
      <c r="O227" s="54"/>
      <c r="P227" s="54"/>
    </row>
    <row r="228" spans="8:16">
      <c r="H228" s="95">
        <v>41901</v>
      </c>
      <c r="I228" s="103">
        <v>2425.2109999999998</v>
      </c>
      <c r="J228" s="103">
        <v>6742.4029</v>
      </c>
      <c r="K228" s="103">
        <v>0.68697799999999998</v>
      </c>
      <c r="L228" s="103">
        <v>0.98519100000000004</v>
      </c>
      <c r="M228" s="49">
        <f t="shared" si="6"/>
        <v>2.50457109478881E-2</v>
      </c>
      <c r="N228" s="49">
        <f t="shared" si="7"/>
        <v>0.19111339410887407</v>
      </c>
      <c r="O228" s="54"/>
      <c r="P228" s="54"/>
    </row>
    <row r="229" spans="8:16">
      <c r="H229" s="95">
        <v>41904</v>
      </c>
      <c r="I229" s="103">
        <v>2378.92</v>
      </c>
      <c r="J229" s="103">
        <v>6680.3325999999997</v>
      </c>
      <c r="K229" s="103">
        <v>-1.908741</v>
      </c>
      <c r="L229" s="103">
        <v>-0.92059599999999997</v>
      </c>
      <c r="M229" s="49">
        <f t="shared" si="6"/>
        <v>5.4802417967549921E-3</v>
      </c>
      <c r="N229" s="49">
        <f t="shared" si="7"/>
        <v>0.18014805032819381</v>
      </c>
      <c r="O229" s="54"/>
      <c r="P229" s="54"/>
    </row>
    <row r="230" spans="8:16">
      <c r="H230" s="95">
        <v>41905</v>
      </c>
      <c r="I230" s="103">
        <v>2399.462</v>
      </c>
      <c r="J230" s="103">
        <v>6736.6277</v>
      </c>
      <c r="K230" s="103">
        <v>0.86350099999999996</v>
      </c>
      <c r="L230" s="103">
        <v>0.84269899999999998</v>
      </c>
      <c r="M230" s="49">
        <f t="shared" si="6"/>
        <v>1.4162574589362098E-2</v>
      </c>
      <c r="N230" s="49">
        <f t="shared" si="7"/>
        <v>0.19009314685048828</v>
      </c>
      <c r="O230" s="54"/>
      <c r="P230" s="54"/>
    </row>
    <row r="231" spans="8:16">
      <c r="H231" s="95">
        <v>41906</v>
      </c>
      <c r="I231" s="103">
        <v>2441.864</v>
      </c>
      <c r="J231" s="103">
        <v>6798.3522000000003</v>
      </c>
      <c r="K231" s="103">
        <v>1.7671460000000001</v>
      </c>
      <c r="L231" s="103">
        <v>0.91625199999999996</v>
      </c>
      <c r="M231" s="49">
        <f t="shared" si="6"/>
        <v>3.2084309331457783E-2</v>
      </c>
      <c r="N231" s="49">
        <f t="shared" si="7"/>
        <v>0.20099740157763812</v>
      </c>
      <c r="O231" s="54"/>
      <c r="P231" s="54"/>
    </row>
    <row r="232" spans="8:16">
      <c r="H232" s="95">
        <v>41907</v>
      </c>
      <c r="I232" s="103">
        <v>2436.9650000000001</v>
      </c>
      <c r="J232" s="103">
        <v>6784.8441000000003</v>
      </c>
      <c r="K232" s="103">
        <v>-0.200625</v>
      </c>
      <c r="L232" s="103">
        <v>-0.19869700000000001</v>
      </c>
      <c r="M232" s="49">
        <f t="shared" si="6"/>
        <v>3.0013685811304924E-2</v>
      </c>
      <c r="N232" s="49">
        <f t="shared" si="7"/>
        <v>0.19861105963432846</v>
      </c>
      <c r="O232" s="54"/>
      <c r="P232" s="54"/>
    </row>
    <row r="233" spans="8:16">
      <c r="H233" s="95">
        <v>41908</v>
      </c>
      <c r="I233" s="103">
        <v>2437.201</v>
      </c>
      <c r="J233" s="103">
        <v>6806.4607999999998</v>
      </c>
      <c r="K233" s="103">
        <v>9.6839999999999999E-3</v>
      </c>
      <c r="L233" s="103">
        <v>0.31860300000000003</v>
      </c>
      <c r="M233" s="49">
        <f t="shared" si="6"/>
        <v>3.0113434158060448E-2</v>
      </c>
      <c r="N233" s="49">
        <f t="shared" si="7"/>
        <v>0.20242986745229996</v>
      </c>
      <c r="O233" s="54"/>
      <c r="P233" s="54"/>
    </row>
    <row r="234" spans="8:16">
      <c r="H234" s="95">
        <v>41911</v>
      </c>
      <c r="I234" s="103">
        <v>2447.799</v>
      </c>
      <c r="J234" s="103">
        <v>6859.2448999999997</v>
      </c>
      <c r="K234" s="103">
        <v>0.43484299999999998</v>
      </c>
      <c r="L234" s="103">
        <v>0.77549999999999997</v>
      </c>
      <c r="M234" s="49">
        <f t="shared" si="6"/>
        <v>3.4592811187368788E-2</v>
      </c>
      <c r="N234" s="49">
        <f t="shared" si="7"/>
        <v>0.21175471045537564</v>
      </c>
      <c r="O234" s="54"/>
      <c r="P234" s="54"/>
    </row>
    <row r="235" spans="8:16">
      <c r="H235" s="95">
        <v>41912</v>
      </c>
      <c r="I235" s="103">
        <v>2450.9879999999998</v>
      </c>
      <c r="J235" s="103">
        <v>6907.7584999999999</v>
      </c>
      <c r="K235" s="103">
        <v>0.13028000000000001</v>
      </c>
      <c r="L235" s="103">
        <v>0.70727300000000004</v>
      </c>
      <c r="M235" s="49">
        <f t="shared" si="6"/>
        <v>3.5940681856029277E-2</v>
      </c>
      <c r="N235" s="49">
        <f t="shared" si="7"/>
        <v>0.22032512661315828</v>
      </c>
      <c r="O235" s="54"/>
      <c r="P235" s="54"/>
    </row>
    <row r="236" spans="8:16">
      <c r="H236" s="95">
        <v>41920</v>
      </c>
      <c r="I236" s="103">
        <v>2478.3829999999998</v>
      </c>
      <c r="J236" s="103">
        <v>7116.6623</v>
      </c>
      <c r="K236" s="103">
        <v>1.117713</v>
      </c>
      <c r="L236" s="103">
        <v>3.0241910000000001</v>
      </c>
      <c r="M236" s="49">
        <f t="shared" si="6"/>
        <v>4.7519520666927439E-2</v>
      </c>
      <c r="N236" s="49">
        <f t="shared" si="7"/>
        <v>0.25723008734462693</v>
      </c>
      <c r="O236" s="54"/>
      <c r="P236" s="54"/>
    </row>
    <row r="237" spans="8:16">
      <c r="H237" s="95">
        <v>41921</v>
      </c>
      <c r="I237" s="103">
        <v>2481.9549999999999</v>
      </c>
      <c r="J237" s="103">
        <v>7111.1643999999997</v>
      </c>
      <c r="K237" s="103">
        <v>0.144126</v>
      </c>
      <c r="L237" s="103">
        <v>-7.7254000000000003E-2</v>
      </c>
      <c r="M237" s="49">
        <f t="shared" si="6"/>
        <v>4.9029271067822844E-2</v>
      </c>
      <c r="N237" s="49">
        <f t="shared" si="7"/>
        <v>0.25625882792471444</v>
      </c>
      <c r="O237" s="54"/>
      <c r="P237" s="54"/>
    </row>
    <row r="238" spans="8:16">
      <c r="H238" s="95">
        <v>41922</v>
      </c>
      <c r="I238" s="103">
        <v>2466.7890000000002</v>
      </c>
      <c r="J238" s="103">
        <v>7117.2649000000001</v>
      </c>
      <c r="K238" s="103">
        <v>-0.61105100000000001</v>
      </c>
      <c r="L238" s="103">
        <v>8.5788000000000003E-2</v>
      </c>
      <c r="M238" s="49">
        <f t="shared" si="6"/>
        <v>4.2619171801311362E-2</v>
      </c>
      <c r="N238" s="49">
        <f t="shared" si="7"/>
        <v>0.2573365427051173</v>
      </c>
      <c r="O238" s="54"/>
      <c r="P238" s="54"/>
    </row>
    <row r="239" spans="8:16">
      <c r="H239" s="95">
        <v>41925</v>
      </c>
      <c r="I239" s="103">
        <v>2454.9459999999999</v>
      </c>
      <c r="J239" s="103">
        <v>7162.0546000000004</v>
      </c>
      <c r="K239" s="103">
        <v>-0.48009800000000002</v>
      </c>
      <c r="L239" s="103">
        <v>0.62931099999999995</v>
      </c>
      <c r="M239" s="49">
        <f t="shared" si="6"/>
        <v>3.7613579976618183E-2</v>
      </c>
      <c r="N239" s="49">
        <f t="shared" si="7"/>
        <v>0.26524909441396249</v>
      </c>
      <c r="O239" s="54"/>
      <c r="P239" s="54"/>
    </row>
    <row r="240" spans="8:16">
      <c r="H240" s="95">
        <v>41926</v>
      </c>
      <c r="I240" s="103">
        <v>2446.5619999999999</v>
      </c>
      <c r="J240" s="103">
        <v>7140.5025999999998</v>
      </c>
      <c r="K240" s="103">
        <v>-0.34151500000000001</v>
      </c>
      <c r="L240" s="103">
        <v>-0.30091899999999999</v>
      </c>
      <c r="M240" s="49">
        <f t="shared" si="6"/>
        <v>3.406997769187381E-2</v>
      </c>
      <c r="N240" s="49">
        <f t="shared" si="7"/>
        <v>0.26144171650276782</v>
      </c>
      <c r="O240" s="54"/>
      <c r="P240" s="54"/>
    </row>
    <row r="241" spans="8:16">
      <c r="H241" s="95">
        <v>41927</v>
      </c>
      <c r="I241" s="103">
        <v>2463.8739999999998</v>
      </c>
      <c r="J241" s="103">
        <v>7293.0897000000004</v>
      </c>
      <c r="K241" s="103">
        <v>0.70760500000000004</v>
      </c>
      <c r="L241" s="103">
        <v>2.136924</v>
      </c>
      <c r="M241" s="49">
        <f t="shared" si="6"/>
        <v>4.1387110653884118E-2</v>
      </c>
      <c r="N241" s="49">
        <f t="shared" si="7"/>
        <v>0.28839776485434765</v>
      </c>
      <c r="O241" s="54"/>
      <c r="P241" s="54"/>
    </row>
    <row r="242" spans="8:16">
      <c r="H242" s="95">
        <v>41928</v>
      </c>
      <c r="I242" s="103">
        <v>2444.395</v>
      </c>
      <c r="J242" s="103">
        <v>7204.7972</v>
      </c>
      <c r="K242" s="103">
        <v>-0.79058399999999995</v>
      </c>
      <c r="L242" s="103">
        <v>-1.2106319999999999</v>
      </c>
      <c r="M242" s="49">
        <f t="shared" si="6"/>
        <v>3.3154068084163768E-2</v>
      </c>
      <c r="N242" s="49">
        <f t="shared" si="7"/>
        <v>0.27280000528566939</v>
      </c>
      <c r="O242" s="54"/>
      <c r="P242" s="54"/>
    </row>
    <row r="243" spans="8:16">
      <c r="H243" s="95">
        <v>41929</v>
      </c>
      <c r="I243" s="103">
        <v>2441.732</v>
      </c>
      <c r="J243" s="103">
        <v>7106.0423000000001</v>
      </c>
      <c r="K243" s="103">
        <v>-0.108943</v>
      </c>
      <c r="L243" s="103">
        <v>-1.3706830000000001</v>
      </c>
      <c r="M243" s="49">
        <f t="shared" si="6"/>
        <v>3.2028517883272434E-2</v>
      </c>
      <c r="N243" s="49">
        <f t="shared" si="7"/>
        <v>0.25535395736054722</v>
      </c>
      <c r="O243" s="54"/>
      <c r="P243" s="54"/>
    </row>
    <row r="244" spans="8:16">
      <c r="H244" s="95">
        <v>41932</v>
      </c>
      <c r="I244" s="103">
        <v>2454.7109999999998</v>
      </c>
      <c r="J244" s="103">
        <v>7219.2547000000004</v>
      </c>
      <c r="K244" s="103">
        <v>0.53154900000000005</v>
      </c>
      <c r="L244" s="103">
        <v>1.5931850000000001</v>
      </c>
      <c r="M244" s="49">
        <f t="shared" si="6"/>
        <v>3.7514254292348781E-2</v>
      </c>
      <c r="N244" s="49">
        <f t="shared" si="7"/>
        <v>0.27535406830307374</v>
      </c>
      <c r="O244" s="54"/>
      <c r="P244" s="54"/>
    </row>
    <row r="245" spans="8:16">
      <c r="H245" s="95">
        <v>41933</v>
      </c>
      <c r="I245" s="103">
        <v>2433.3910000000001</v>
      </c>
      <c r="J245" s="103">
        <v>7101.7165000000005</v>
      </c>
      <c r="K245" s="103">
        <v>-0.86853400000000003</v>
      </c>
      <c r="L245" s="103">
        <v>-1.6281209999999999</v>
      </c>
      <c r="M245" s="49">
        <f t="shared" si="6"/>
        <v>2.8503090085437055E-2</v>
      </c>
      <c r="N245" s="49">
        <f t="shared" si="7"/>
        <v>0.25458976121317134</v>
      </c>
      <c r="O245" s="54"/>
      <c r="P245" s="54"/>
    </row>
    <row r="246" spans="8:16">
      <c r="H246" s="95">
        <v>41934</v>
      </c>
      <c r="I246" s="103">
        <v>2418.6410000000001</v>
      </c>
      <c r="J246" s="103">
        <v>6962.2024000000001</v>
      </c>
      <c r="K246" s="103">
        <v>-0.60614999999999997</v>
      </c>
      <c r="L246" s="103">
        <v>-1.964512</v>
      </c>
      <c r="M246" s="49"/>
      <c r="N246" s="49"/>
      <c r="O246" s="54"/>
      <c r="P246" s="54"/>
    </row>
    <row r="247" spans="8:16">
      <c r="H247" s="95">
        <v>41935</v>
      </c>
      <c r="I247" s="103">
        <v>2395.9360000000001</v>
      </c>
      <c r="J247" s="103">
        <v>6860.6732000000002</v>
      </c>
      <c r="K247" s="103">
        <v>-0.93874999999999997</v>
      </c>
      <c r="L247" s="103">
        <v>-1.458291</v>
      </c>
      <c r="M247" s="49"/>
      <c r="N247" s="49"/>
      <c r="O247" s="54"/>
      <c r="P247" s="54"/>
    </row>
    <row r="248" spans="8:16">
      <c r="H248" s="95">
        <v>41936</v>
      </c>
      <c r="I248" s="103">
        <v>2390.7060000000001</v>
      </c>
      <c r="J248" s="103">
        <v>6879.7864</v>
      </c>
      <c r="K248" s="103">
        <v>-0.21828600000000001</v>
      </c>
      <c r="L248" s="103">
        <v>0.27859099999999998</v>
      </c>
      <c r="M248" s="49"/>
      <c r="N248" s="49"/>
    </row>
    <row r="249" spans="8:16">
      <c r="H249" s="95">
        <v>41939</v>
      </c>
      <c r="I249" s="103">
        <v>2368.8319999999999</v>
      </c>
      <c r="J249" s="103">
        <v>6970.1790000000001</v>
      </c>
      <c r="K249" s="103">
        <v>-0.91496</v>
      </c>
      <c r="L249" s="103">
        <v>1.313887</v>
      </c>
      <c r="M249" s="49"/>
      <c r="N249" s="49"/>
    </row>
    <row r="250" spans="8:16">
      <c r="H250" s="95">
        <v>41936</v>
      </c>
      <c r="I250" s="103">
        <v>2390.7060000000001</v>
      </c>
      <c r="J250" s="103">
        <v>6879.7864</v>
      </c>
      <c r="K250" s="103">
        <v>-0.21828600000000001</v>
      </c>
      <c r="L250" s="103">
        <v>0.27859099999999998</v>
      </c>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17" priority="17" stopIfTrue="1">
      <formula>AND(H247&gt;0,H248&gt;0)</formula>
    </cfRule>
    <cfRule type="expression" dxfId="11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15" priority="25" stopIfTrue="1">
      <formula>AND(H247&gt;0,#REF!&gt;0)</formula>
    </cfRule>
    <cfRule type="expression" dxfId="114" priority="26" stopIfTrue="1">
      <formula>AND(H247&gt;0,#REF!="")</formula>
    </cfRule>
  </conditionalFormatting>
  <conditionalFormatting sqref="H247:H331">
    <cfRule type="expression" dxfId="113" priority="15" stopIfTrue="1">
      <formula>AND(H247&gt;0,H248&gt;0)</formula>
    </cfRule>
    <cfRule type="expression" dxfId="112" priority="16" stopIfTrue="1">
      <formula>AND(H247&gt;0,H248="")</formula>
    </cfRule>
  </conditionalFormatting>
  <conditionalFormatting sqref="H247:H331">
    <cfRule type="expression" dxfId="111" priority="13" stopIfTrue="1">
      <formula>AND(H247&gt;0,H248&gt;0)</formula>
    </cfRule>
    <cfRule type="expression" dxfId="110" priority="14" stopIfTrue="1">
      <formula>AND(H247&gt;0,H248="")</formula>
    </cfRule>
  </conditionalFormatting>
  <conditionalFormatting sqref="H247:H701">
    <cfRule type="expression" dxfId="109" priority="5" stopIfTrue="1">
      <formula>AND(H247&gt;0,H248&gt;0)</formula>
    </cfRule>
    <cfRule type="expression" dxfId="108" priority="6" stopIfTrue="1">
      <formula>AND(H247&gt;0,H248="")</formula>
    </cfRule>
  </conditionalFormatting>
  <conditionalFormatting sqref="H5:H273">
    <cfRule type="expression" dxfId="107" priority="1" stopIfTrue="1">
      <formula>AND(H5&gt;0,H6&gt;0)</formula>
    </cfRule>
    <cfRule type="expression" dxfId="10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13"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41932</v>
      </c>
      <c r="C5" s="72" t="s">
        <v>46</v>
      </c>
      <c r="D5" s="79">
        <f>华融行业周报!E11</f>
        <v>41936</v>
      </c>
      <c r="E5" s="80">
        <f>TODAY()</f>
        <v>41939</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2" t="s">
        <v>332</v>
      </c>
      <c r="B7" s="70" t="s">
        <v>122</v>
      </c>
      <c r="C7" s="71" t="str">
        <f>[5]!S_INFO_NAME(B7)</f>
        <v>东北制药</v>
      </c>
      <c r="D7" s="72">
        <f>[5]!s_pq_pctchange(B7,$B$5,$D$5)</f>
        <v>-3.8186157517899777</v>
      </c>
      <c r="E7" s="72">
        <f>[5]!S_VAL_PE_TTM(B7,$D$5)</f>
        <v>-102.69989776611328</v>
      </c>
      <c r="F7" s="72">
        <f>[5]!S_VAL_PB(B7,$E$5,1)</f>
        <v>3.8643763065338135</v>
      </c>
      <c r="G7" s="72">
        <f>[5]!S_VAL_MV(B7,$D$5)/100000000</f>
        <v>57.385797721199999</v>
      </c>
      <c r="H7" s="72">
        <f>[5]!s_pq_pctchange(B7,$F$5,$G$5)</f>
        <v>7.7639751552795122</v>
      </c>
      <c r="I7" s="100">
        <f t="shared" ref="I7:I20" si="0">D7*G7</f>
        <v>-219.13431110720774</v>
      </c>
      <c r="J7" s="101">
        <f>I7/$J$6</f>
        <v>-4.8553081652778118</v>
      </c>
      <c r="K7" s="98"/>
    </row>
    <row r="8" spans="1:11">
      <c r="A8" s="170"/>
      <c r="B8" s="70" t="s">
        <v>144</v>
      </c>
      <c r="C8" s="71" t="str">
        <f>[5]!S_INFO_NAME(B8)</f>
        <v>普洛药业</v>
      </c>
      <c r="D8" s="72">
        <f>[5]!s_pq_pctchange(B8,$B$5,$D$5)</f>
        <v>-4.9086757990867591</v>
      </c>
      <c r="E8" s="72">
        <f>[5]!S_VAL_PE_TTM(B8,$D$5)</f>
        <v>30.517601013183594</v>
      </c>
      <c r="F8" s="72">
        <f>[5]!S_VAL_PB(B8,$E$5,1)</f>
        <v>5.3557353019714355</v>
      </c>
      <c r="G8" s="72">
        <f>[5]!S_VAL_MV(B8,$D$5)/100000000</f>
        <v>95.534213522999991</v>
      </c>
      <c r="H8" s="72">
        <f>[5]!s_pq_pctchange(B8,$F$5,$G$5)</f>
        <v>-5.8139534883720811</v>
      </c>
      <c r="I8" s="100">
        <f t="shared" si="0"/>
        <v>-468.94648190513703</v>
      </c>
      <c r="J8" s="101">
        <f t="shared" ref="J8:J79" si="1">I8/$J$6</f>
        <v>-10.390338560712161</v>
      </c>
    </row>
    <row r="9" spans="1:11">
      <c r="A9" s="170"/>
      <c r="B9" s="70" t="s">
        <v>123</v>
      </c>
      <c r="C9" s="71" t="str">
        <f>[5]!S_INFO_NAME(B9)</f>
        <v>新华制药</v>
      </c>
      <c r="D9" s="72">
        <f>[5]!s_pq_pctchange(B9,$B$5,$D$5)</f>
        <v>-7.0252469813391833</v>
      </c>
      <c r="E9" s="72">
        <f>[5]!S_VAL_PE_TTM(B9,$D$5)</f>
        <v>53.989654541015625</v>
      </c>
      <c r="F9" s="72">
        <f>[5]!S_VAL_PB(B9,$E$5,1)</f>
        <v>2.2455899715423584</v>
      </c>
      <c r="G9" s="72">
        <f>[5]!S_VAL_MV(B9,$D$5)/100000000</f>
        <v>38.734396701000009</v>
      </c>
      <c r="H9" s="72">
        <f>[5]!s_pq_pctchange(B9,$F$5,$G$5)</f>
        <v>0.83160083160083165</v>
      </c>
      <c r="I9" s="100">
        <f t="shared" si="0"/>
        <v>-272.11870349769475</v>
      </c>
      <c r="J9" s="101">
        <f t="shared" si="1"/>
        <v>-6.0292710728024002</v>
      </c>
    </row>
    <row r="10" spans="1:11">
      <c r="A10" s="170"/>
      <c r="B10" s="70" t="s">
        <v>124</v>
      </c>
      <c r="C10" s="71" t="str">
        <f>[5]!S_INFO_NAME(B10)</f>
        <v>北大医药</v>
      </c>
      <c r="D10" s="72">
        <f>[5]!s_pq_pctchange(B10,$B$5,$D$5)</f>
        <v>-1.9749518304431612</v>
      </c>
      <c r="E10" s="72">
        <f>[5]!S_VAL_PE_TTM(B10,$D$5)</f>
        <v>195.78016662597656</v>
      </c>
      <c r="F10" s="72">
        <f>[5]!S_VAL_PB(B10,$E$5,1)</f>
        <v>9.8533840179443359</v>
      </c>
      <c r="G10" s="72">
        <f>[5]!S_VAL_MV(B10,$D$5)/100000000</f>
        <v>121.2834409875</v>
      </c>
      <c r="H10" s="72">
        <f>[5]!s_pq_pctchange(B10,$F$5,$G$5)</f>
        <v>-2.7924528301886631</v>
      </c>
      <c r="I10" s="100">
        <f t="shared" si="0"/>
        <v>-239.52895378070826</v>
      </c>
      <c r="J10" s="101">
        <f t="shared" si="1"/>
        <v>-5.3071875382534364</v>
      </c>
    </row>
    <row r="11" spans="1:11">
      <c r="A11" s="170"/>
      <c r="B11" s="70" t="s">
        <v>125</v>
      </c>
      <c r="C11" s="71" t="str">
        <f>[5]!S_INFO_NAME(B11)</f>
        <v>广济药业</v>
      </c>
      <c r="D11" s="72">
        <f>[5]!s_pq_pctchange(B11,$B$5,$D$5)</f>
        <v>0</v>
      </c>
      <c r="E11" s="72">
        <f>[5]!S_VAL_PE_TTM(B11,$D$5)</f>
        <v>-145.72123718261719</v>
      </c>
      <c r="F11" s="72">
        <f>[5]!S_VAL_PB(B11,$E$5,1)</f>
        <v>4.4730687141418457</v>
      </c>
      <c r="G11" s="72">
        <f>[5]!S_VAL_MV(B11,$D$5)/100000000</f>
        <v>31.010119201599998</v>
      </c>
      <c r="H11" s="72">
        <f>[5]!s_pq_pctchange(B11,$F$5,$G$5)</f>
        <v>-0.41899441340782495</v>
      </c>
      <c r="I11" s="100">
        <f t="shared" si="0"/>
        <v>0</v>
      </c>
      <c r="J11" s="101">
        <f t="shared" si="1"/>
        <v>0</v>
      </c>
    </row>
    <row r="12" spans="1:11">
      <c r="A12" s="170"/>
      <c r="B12" s="70" t="s">
        <v>126</v>
      </c>
      <c r="C12" s="71" t="str">
        <f>[5]!S_INFO_NAME(B12)</f>
        <v>鑫富药业</v>
      </c>
      <c r="D12" s="72">
        <f>[5]!s_pq_pctchange(B12,$B$5,$D$5)</f>
        <v>-4.2654028436018958</v>
      </c>
      <c r="E12" s="72">
        <f>[5]!S_VAL_PE_TTM(B12,$D$5)</f>
        <v>115.37154388427734</v>
      </c>
      <c r="F12" s="72">
        <f>[5]!S_VAL_PB(B12,$E$5,1)</f>
        <v>28.788244247436523</v>
      </c>
      <c r="G12" s="72">
        <f>[5]!S_VAL_MV(B12,$D$5)/100000000</f>
        <v>142.31117933760001</v>
      </c>
      <c r="H12" s="72">
        <f>[5]!s_pq_pctchange(B12,$F$5,$G$5)</f>
        <v>16.434540389972142</v>
      </c>
      <c r="I12" s="100">
        <f t="shared" si="0"/>
        <v>-607.01450902293846</v>
      </c>
      <c r="J12" s="101">
        <f t="shared" si="1"/>
        <v>-13.449479851921897</v>
      </c>
    </row>
    <row r="13" spans="1:11">
      <c r="A13" s="170"/>
      <c r="B13" s="70" t="s">
        <v>127</v>
      </c>
      <c r="C13" s="71" t="str">
        <f>[5]!S_INFO_NAME(B13)</f>
        <v>京新药业</v>
      </c>
      <c r="D13" s="72">
        <f>[5]!s_pq_pctchange(B13,$B$5,$D$5)</f>
        <v>-4.412470023980819</v>
      </c>
      <c r="E13" s="72">
        <f>[5]!S_VAL_PE_TTM(B13,$D$5)</f>
        <v>63.518524169921875</v>
      </c>
      <c r="F13" s="72">
        <f>[5]!S_VAL_PB(B13,$E$5,1)</f>
        <v>7.1544613838195801</v>
      </c>
      <c r="G13" s="72">
        <f>[5]!S_VAL_MV(B13,$D$5)/100000000</f>
        <v>57.0896681567</v>
      </c>
      <c r="H13" s="72">
        <f>[5]!s_pq_pctchange(B13,$F$5,$G$5)</f>
        <v>6.8939393939394078</v>
      </c>
      <c r="I13" s="100">
        <f t="shared" si="0"/>
        <v>-251.90644942045105</v>
      </c>
      <c r="J13" s="101">
        <f t="shared" si="1"/>
        <v>-5.5814328417008392</v>
      </c>
    </row>
    <row r="14" spans="1:11">
      <c r="A14" s="170"/>
      <c r="B14" s="70" t="s">
        <v>128</v>
      </c>
      <c r="C14" s="71" t="str">
        <f>[5]!S_INFO_NAME(B14)</f>
        <v>海翔药业</v>
      </c>
      <c r="D14" s="72">
        <f>[5]!s_pq_pctchange(B14,$B$5,$D$5)</f>
        <v>-8.2152974504249308</v>
      </c>
      <c r="E14" s="72">
        <f>[5]!S_VAL_PE_TTM(B14,$D$5)</f>
        <v>-40.776569366455078</v>
      </c>
      <c r="F14" s="72">
        <f>[5]!S_VAL_PB(B14,$E$5,1)</f>
        <v>5.0721726417541504</v>
      </c>
      <c r="G14" s="72">
        <f>[5]!S_VAL_MV(B14,$D$5)/100000000</f>
        <v>31.540427999999999</v>
      </c>
      <c r="H14" s="72">
        <f>[5]!s_pq_pctchange(B14,$F$5,$G$5)</f>
        <v>0</v>
      </c>
      <c r="I14" s="100">
        <f t="shared" si="0"/>
        <v>-259.11399773371107</v>
      </c>
      <c r="J14" s="101">
        <f t="shared" si="1"/>
        <v>-5.7411288199353248</v>
      </c>
    </row>
    <row r="15" spans="1:11">
      <c r="A15" s="170"/>
      <c r="B15" s="70" t="s">
        <v>129</v>
      </c>
      <c r="C15" s="71" t="str">
        <f>[5]!S_INFO_NAME(B15)</f>
        <v>仙琚制药</v>
      </c>
      <c r="D15" s="72">
        <f>[5]!s_pq_pctchange(B15,$B$5,$D$5)</f>
        <v>-4.8571428571428594</v>
      </c>
      <c r="E15" s="72">
        <f>[5]!S_VAL_PE_TTM(B15,$D$5)</f>
        <v>136.20939636230469</v>
      </c>
      <c r="F15" s="72">
        <f>[5]!S_VAL_PB(B15,$E$5,1)</f>
        <v>4.4925103187561035</v>
      </c>
      <c r="G15" s="72">
        <f>[5]!S_VAL_MV(B15,$D$5)/100000000</f>
        <v>51.158790000000003</v>
      </c>
      <c r="H15" s="72">
        <f>[5]!s_pq_pctchange(B15,$F$5,$G$5)</f>
        <v>5.4763690922730701</v>
      </c>
      <c r="I15" s="100">
        <f t="shared" si="0"/>
        <v>-248.48555142857157</v>
      </c>
      <c r="J15" s="101">
        <f t="shared" si="1"/>
        <v>-5.5056367973998208</v>
      </c>
    </row>
    <row r="16" spans="1:11">
      <c r="A16" s="170"/>
      <c r="B16" s="70" t="s">
        <v>130</v>
      </c>
      <c r="C16" s="71" t="str">
        <f>[5]!S_INFO_NAME(B16)</f>
        <v>永安药业</v>
      </c>
      <c r="D16" s="72">
        <f>[5]!s_pq_pctchange(B16,$B$5,$D$5)</f>
        <v>-5.1470588235294272</v>
      </c>
      <c r="E16" s="72">
        <f>[5]!S_VAL_PE_TTM(B16,$D$5)</f>
        <v>116.60307312011719</v>
      </c>
      <c r="F16" s="72">
        <f>[5]!S_VAL_PB(B16,$E$5,1)</f>
        <v>2.5248498916625977</v>
      </c>
      <c r="G16" s="72">
        <f>[5]!S_VAL_MV(B16,$D$5)/100000000</f>
        <v>26.535299999999999</v>
      </c>
      <c r="H16" s="72">
        <f>[5]!s_pq_pctchange(B16,$F$5,$G$5)</f>
        <v>-0.66666666666667096</v>
      </c>
      <c r="I16" s="100">
        <f t="shared" si="0"/>
        <v>-136.57875000000041</v>
      </c>
      <c r="J16" s="101">
        <f t="shared" si="1"/>
        <v>-3.0261437231251884</v>
      </c>
    </row>
    <row r="17" spans="1:10">
      <c r="A17" s="170"/>
      <c r="B17" s="70" t="s">
        <v>131</v>
      </c>
      <c r="C17" s="71" t="str">
        <f>[5]!S_INFO_NAME(B17)</f>
        <v>海普瑞</v>
      </c>
      <c r="D17" s="72">
        <f>[5]!s_pq_pctchange(B17,$B$5,$D$5)</f>
        <v>-3.9381670960618398</v>
      </c>
      <c r="E17" s="72">
        <f>[5]!S_VAL_PE_TTM(B17,$D$5)</f>
        <v>117.92923736572266</v>
      </c>
      <c r="F17" s="72">
        <f>[5]!S_VAL_PB(B17,$E$5,1)</f>
        <v>2.7083964347839355</v>
      </c>
      <c r="G17" s="72">
        <f>[5]!S_VAL_MV(B17,$D$5)/100000000</f>
        <v>208.85220000000001</v>
      </c>
      <c r="H17" s="72">
        <f>[5]!s_pq_pctchange(B17,$F$5,$G$5)</f>
        <v>-9.375</v>
      </c>
      <c r="I17" s="100">
        <f t="shared" si="0"/>
        <v>-822.49486198012664</v>
      </c>
      <c r="J17" s="101">
        <f t="shared" si="1"/>
        <v>-18.223828112966849</v>
      </c>
    </row>
    <row r="18" spans="1:10">
      <c r="A18" s="170"/>
      <c r="B18" s="70" t="s">
        <v>132</v>
      </c>
      <c r="C18" s="71" t="str">
        <f>[5]!S_INFO_NAME(B18)</f>
        <v>东诚药业</v>
      </c>
      <c r="D18" s="72">
        <f>[5]!s_pq_pctchange(B18,$B$5,$D$5)</f>
        <v>0</v>
      </c>
      <c r="E18" s="72">
        <f>[5]!S_VAL_PE_TTM(B18,$D$5)</f>
        <v>43.317630767822266</v>
      </c>
      <c r="F18" s="72">
        <f>[5]!S_VAL_PB(B18,$E$5,1)</f>
        <v>3.8411691188812256</v>
      </c>
      <c r="G18" s="72">
        <f>[5]!S_VAL_MV(B18,$D$5)/100000000</f>
        <v>41.78304</v>
      </c>
      <c r="H18" s="72">
        <f>[5]!s_pq_pctchange(B18,$F$5,$G$5)</f>
        <v>4.4848484848484693</v>
      </c>
      <c r="I18" s="100">
        <f t="shared" si="0"/>
        <v>0</v>
      </c>
      <c r="J18" s="101">
        <f t="shared" si="1"/>
        <v>0</v>
      </c>
    </row>
    <row r="19" spans="1:10">
      <c r="A19" s="170"/>
      <c r="B19" s="70" t="s">
        <v>133</v>
      </c>
      <c r="C19" s="71" t="str">
        <f>[5]!S_INFO_NAME(B19)</f>
        <v>双成药业</v>
      </c>
      <c r="D19" s="72">
        <f>[5]!s_pq_pctchange(B19,$B$5,$D$5)</f>
        <v>-3.9295392953929476</v>
      </c>
      <c r="E19" s="72">
        <f>[5]!S_VAL_PE_TTM(B19,$D$5)</f>
        <v>60.877899169921875</v>
      </c>
      <c r="F19" s="72">
        <f>[5]!S_VAL_PB(B19,$E$5,1)</f>
        <v>4.4781837463378906</v>
      </c>
      <c r="G19" s="72">
        <f>[5]!S_VAL_MV(B19,$D$5)/100000000</f>
        <v>38.286000000000001</v>
      </c>
      <c r="H19" s="72">
        <f>[5]!s_pq_pctchange(B19,$F$5,$G$5)</f>
        <v>4.4577511643379975</v>
      </c>
      <c r="I19" s="100">
        <f t="shared" si="0"/>
        <v>-150.4463414634144</v>
      </c>
      <c r="J19" s="101">
        <f t="shared" si="1"/>
        <v>-3.3334047345334388</v>
      </c>
    </row>
    <row r="20" spans="1:10">
      <c r="A20" s="170"/>
      <c r="B20" s="70" t="s">
        <v>134</v>
      </c>
      <c r="C20" s="71" t="str">
        <f>[5]!S_INFO_NAME(B20)</f>
        <v>新开源</v>
      </c>
      <c r="D20" s="72">
        <f>[5]!s_pq_pctchange(B20,$B$5,$D$5)</f>
        <v>0</v>
      </c>
      <c r="E20" s="72">
        <f>[5]!S_VAL_PE_TTM(B20,$D$5)</f>
        <v>72.626876831054688</v>
      </c>
      <c r="F20" s="72">
        <f>[5]!S_VAL_PB(B20,$E$5,1)</f>
        <v>4.4056191444396973</v>
      </c>
      <c r="G20" s="72">
        <f>[5]!S_VAL_MV(B20,$D$5)/100000000</f>
        <v>16.611840000000001</v>
      </c>
      <c r="H20" s="72">
        <f>[5]!s_pq_pctchange(B20,$F$5,$G$5)</f>
        <v>1.7013232514177634</v>
      </c>
      <c r="I20" s="100">
        <f t="shared" si="0"/>
        <v>0</v>
      </c>
      <c r="J20" s="101">
        <f t="shared" si="1"/>
        <v>0</v>
      </c>
    </row>
    <row r="21" spans="1:10">
      <c r="A21" s="170"/>
      <c r="B21" s="70" t="s">
        <v>135</v>
      </c>
      <c r="C21" s="71" t="str">
        <f>[5]!S_INFO_NAME(B21)</f>
        <v>福安药业</v>
      </c>
      <c r="D21" s="72">
        <f>[5]!s_pq_pctchange(B21,$B$5,$D$5)</f>
        <v>0</v>
      </c>
      <c r="E21" s="72">
        <f>[5]!S_VAL_PE_TTM(B21,$D$5)</f>
        <v>112.92521667480469</v>
      </c>
      <c r="F21" s="72">
        <f>[5]!S_VAL_PB(B21,$E$5,1)</f>
        <v>3.2939689159393311</v>
      </c>
      <c r="G21" s="72">
        <f>[5]!S_VAL_MV(B21,$D$5)/100000000</f>
        <v>56.136054000000001</v>
      </c>
      <c r="H21" s="72">
        <f>[5]!s_pq_pctchange(B21,$F$5,$G$5)</f>
        <v>-3.477443609022568</v>
      </c>
      <c r="I21" s="100"/>
      <c r="J21" s="105"/>
    </row>
    <row r="22" spans="1:10">
      <c r="A22" s="170"/>
      <c r="B22" s="70" t="s">
        <v>136</v>
      </c>
      <c r="C22" s="71" t="str">
        <f>[5]!S_INFO_NAME(B22)</f>
        <v>金城医药</v>
      </c>
      <c r="D22" s="72">
        <f>[5]!s_pq_pctchange(B22,$B$5,$D$5)</f>
        <v>1.5535568274734457</v>
      </c>
      <c r="E22" s="72">
        <f>[5]!S_VAL_PE_TTM(B22,$D$5)</f>
        <v>52.552150726318359</v>
      </c>
      <c r="F22" s="72">
        <f>[5]!S_VAL_PB(B22,$E$5,1)</f>
        <v>4.6124873161315918</v>
      </c>
      <c r="G22" s="72">
        <f>[5]!S_VAL_MV(B22,$D$5)/100000000</f>
        <v>47.0623608</v>
      </c>
      <c r="H22" s="72">
        <f>[5]!s_pq_pctchange(B22,$F$5,$G$5)</f>
        <v>0.9302325581395321</v>
      </c>
      <c r="I22" s="100"/>
      <c r="J22" s="105"/>
    </row>
    <row r="23" spans="1:10">
      <c r="A23" s="170"/>
      <c r="B23" s="70" t="s">
        <v>137</v>
      </c>
      <c r="C23" s="71" t="str">
        <f>[5]!S_INFO_NAME(B23)</f>
        <v>尔康制药</v>
      </c>
      <c r="D23" s="72">
        <f>[5]!s_pq_pctchange(B23,$B$5,$D$5)</f>
        <v>6.4220183486238369</v>
      </c>
      <c r="E23" s="72">
        <f>[5]!S_VAL_PE_TTM(B23,$D$5)</f>
        <v>71.147880554199219</v>
      </c>
      <c r="F23" s="72">
        <f>[5]!S_VAL_PB(B23,$E$5,1)</f>
        <v>13.547937393188477</v>
      </c>
      <c r="G23" s="72">
        <f>[5]!S_VAL_MV(B23,$D$5)/100000000</f>
        <v>179.24691200000001</v>
      </c>
      <c r="H23" s="72">
        <f>[5]!s_pq_pctchange(B23,$F$5,$G$5)</f>
        <v>9.6908442330558842</v>
      </c>
      <c r="I23" s="100"/>
      <c r="J23" s="105"/>
    </row>
    <row r="24" spans="1:10">
      <c r="A24" s="170"/>
      <c r="B24" s="70" t="s">
        <v>138</v>
      </c>
      <c r="C24" s="71" t="str">
        <f>[5]!S_INFO_NAME(B24)</f>
        <v>浙江医药</v>
      </c>
      <c r="D24" s="72">
        <f>[5]!s_pq_pctchange(B24,$B$5,$D$5)</f>
        <v>-5.0359712230215621</v>
      </c>
      <c r="E24" s="72">
        <f>[5]!S_VAL_PE_TTM(B24,$D$5)</f>
        <v>32.275260925292969</v>
      </c>
      <c r="F24" s="72">
        <f>[5]!S_VAL_PB(B24,$E$5,1)</f>
        <v>1.5306746959686279</v>
      </c>
      <c r="G24" s="72">
        <f>[5]!S_VAL_MV(B24,$D$5)/100000000</f>
        <v>98.853004799999994</v>
      </c>
      <c r="H24" s="72">
        <f>[5]!s_pq_pctchange(B24,$F$5,$G$5)</f>
        <v>-4.4789762340036621</v>
      </c>
      <c r="I24" s="100"/>
      <c r="J24" s="105"/>
    </row>
    <row r="25" spans="1:10">
      <c r="A25" s="170"/>
      <c r="B25" s="70" t="s">
        <v>139</v>
      </c>
      <c r="C25" s="71" t="str">
        <f>[5]!S_INFO_NAME(B25)</f>
        <v>海正药业</v>
      </c>
      <c r="D25" s="72">
        <f>[5]!s_pq_pctchange(B25,$B$5,$D$5)</f>
        <v>-2.7909738717339594</v>
      </c>
      <c r="E25" s="72">
        <f>[5]!S_VAL_PE_TTM(B25,$D$5)</f>
        <v>50.823318481445312</v>
      </c>
      <c r="F25" s="72">
        <f>[5]!S_VAL_PB(B25,$E$5,1)</f>
        <v>3.2442460060119629</v>
      </c>
      <c r="G25" s="72">
        <f>[5]!S_VAL_MV(B25,$D$5)/100000000</f>
        <v>158.0575625354</v>
      </c>
      <c r="H25" s="72">
        <f>[5]!s_pq_pctchange(B25,$F$5,$G$5)</f>
        <v>-11.890606420927464</v>
      </c>
      <c r="I25" s="100"/>
      <c r="J25" s="105"/>
    </row>
    <row r="26" spans="1:10">
      <c r="A26" s="170"/>
      <c r="B26" s="70" t="s">
        <v>140</v>
      </c>
      <c r="C26" s="71" t="str">
        <f>[5]!S_INFO_NAME(B26)</f>
        <v>天药股份</v>
      </c>
      <c r="D26" s="72">
        <f>[5]!s_pq_pctchange(B26,$B$5,$D$5)</f>
        <v>-5.7529610829103355</v>
      </c>
      <c r="E26" s="72">
        <f>[5]!S_VAL_PE_TTM(B26,$D$5)</f>
        <v>97.716842651367188</v>
      </c>
      <c r="F26" s="72">
        <f>[5]!S_VAL_PB(B26,$E$5,1)</f>
        <v>2.3423614501953125</v>
      </c>
      <c r="G26" s="72">
        <f>[5]!S_VAL_MV(B26,$D$5)/100000000</f>
        <v>53.519621271999995</v>
      </c>
      <c r="H26" s="72">
        <f>[5]!s_pq_pctchange(B26,$F$5,$G$5)</f>
        <v>-6.2222222222222285</v>
      </c>
      <c r="I26" s="100"/>
      <c r="J26" s="105"/>
    </row>
    <row r="27" spans="1:10">
      <c r="A27" s="170"/>
      <c r="B27" s="70" t="s">
        <v>141</v>
      </c>
      <c r="C27" s="71" t="str">
        <f>[5]!S_INFO_NAME(B27)</f>
        <v>鹏欣资源</v>
      </c>
      <c r="D27" s="72">
        <f>[5]!s_pq_pctchange(B27,$B$5,$D$5)</f>
        <v>1.3625592417061627</v>
      </c>
      <c r="E27" s="72">
        <f>[5]!S_VAL_PE_TTM(B27,$D$5)</f>
        <v>248.74014282226562</v>
      </c>
      <c r="F27" s="72">
        <f>[5]!S_VAL_PB(B27,$E$5,1)</f>
        <v>16.67127799987793</v>
      </c>
      <c r="G27" s="72">
        <f>[5]!S_VAL_MV(B27,$D$5)/100000000</f>
        <v>253.05690000000001</v>
      </c>
      <c r="H27" s="72">
        <f>[5]!s_pq_pctchange(B27,$F$5,$G$5)</f>
        <v>-7.2555205047318498</v>
      </c>
      <c r="I27" s="100"/>
      <c r="J27" s="105"/>
    </row>
    <row r="28" spans="1:10">
      <c r="A28" s="170"/>
      <c r="B28" s="70" t="s">
        <v>142</v>
      </c>
      <c r="C28" s="71" t="str">
        <f>[5]!S_INFO_NAME(B28)</f>
        <v>华海药业</v>
      </c>
      <c r="D28" s="72">
        <f>[5]!s_pq_pctchange(B28,$B$5,$D$5)</f>
        <v>6.4142194744976955</v>
      </c>
      <c r="E28" s="72">
        <f>[5]!S_VAL_PE_TTM(B28,$D$5)</f>
        <v>39.051387786865234</v>
      </c>
      <c r="F28" s="72">
        <f>[5]!S_VAL_PB(B28,$E$5,1)</f>
        <v>3.6813967227935791</v>
      </c>
      <c r="G28" s="72">
        <f>[5]!S_VAL_MV(B28,$D$5)/100000000</f>
        <v>108.1844554167</v>
      </c>
      <c r="H28" s="72">
        <f>[5]!s_pq_pctchange(B28,$F$5,$G$5)</f>
        <v>3.2774390243902385</v>
      </c>
      <c r="I28" s="100"/>
      <c r="J28" s="105"/>
    </row>
    <row r="29" spans="1:10">
      <c r="A29" s="171"/>
      <c r="B29" s="70" t="s">
        <v>143</v>
      </c>
      <c r="C29" s="71" t="str">
        <f>[5]!S_INFO_NAME(B29)</f>
        <v>西南药业</v>
      </c>
      <c r="D29" s="72">
        <f>[5]!s_pq_pctchange(B29,$B$5,$D$5)</f>
        <v>-1.6458196181698415</v>
      </c>
      <c r="E29" s="72">
        <f>[5]!S_VAL_PE_TTM(B29,$D$5)</f>
        <v>172.30047607421875</v>
      </c>
      <c r="F29" s="72">
        <f>[5]!S_VAL_PB(B29,$E$5,1)</f>
        <v>10.308417320251465</v>
      </c>
      <c r="G29" s="72">
        <f>[5]!S_VAL_MV(B29,$D$5)/100000000</f>
        <v>43.347856921199998</v>
      </c>
      <c r="H29" s="72">
        <f>[5]!s_pq_pctchange(B29,$F$5,$G$5)</f>
        <v>-1.1396011396011319</v>
      </c>
      <c r="I29" s="100"/>
      <c r="J29" s="105"/>
    </row>
    <row r="30" spans="1:10">
      <c r="A30" s="169" t="s">
        <v>145</v>
      </c>
      <c r="B30" s="108" t="s">
        <v>146</v>
      </c>
      <c r="C30" s="71" t="str">
        <f>[5]!S_INFO_NAME(B30)</f>
        <v>国农科技</v>
      </c>
      <c r="D30" s="74">
        <f>[5]!s_pq_pctchange(B30,$B$5,$D$5)</f>
        <v>-3.6109773712084792</v>
      </c>
      <c r="E30" s="74">
        <f>[5]!S_VAL_PE_TTM(B30,$D$5)</f>
        <v>-290.173095703125</v>
      </c>
      <c r="F30" s="74">
        <f>[5]!S_VAL_PB(B30,$E$5,1)</f>
        <v>22.812685012817383</v>
      </c>
      <c r="G30" s="74">
        <f>[5]!S_VAL_MV(B30,$D$5)/100000000</f>
        <v>16.812132136799999</v>
      </c>
      <c r="H30" s="74">
        <f>[5]!s_pq_pctchange(B30,$F$5,$G$5)</f>
        <v>-6.8745003996802501</v>
      </c>
      <c r="I30" s="100">
        <f t="shared" ref="I30:I56" si="2">D30*G30</f>
        <v>-60.708228707751651</v>
      </c>
      <c r="J30" s="101">
        <f t="shared" si="1"/>
        <v>-1.3450981594575326</v>
      </c>
    </row>
    <row r="31" spans="1:10">
      <c r="A31" s="170"/>
      <c r="B31" s="109" t="s">
        <v>147</v>
      </c>
      <c r="C31" s="71" t="str">
        <f>[5]!S_INFO_NAME(B31)</f>
        <v>丰原药业</v>
      </c>
      <c r="D31" s="75">
        <f>[5]!s_pq_pctchange(B31,$B$5,$D$5)</f>
        <v>6.1032863849765251</v>
      </c>
      <c r="E31" s="72">
        <f>[5]!S_VAL_PE_TTM(B31,$D$5)</f>
        <v>103.08482360839844</v>
      </c>
      <c r="F31" s="72">
        <f>[5]!S_VAL_PB(B31,$E$5,1)</f>
        <v>3.6061160564422607</v>
      </c>
      <c r="G31" s="72">
        <f>[5]!S_VAL_MV(B31,$D$5)/100000000</f>
        <v>35.271958990000002</v>
      </c>
      <c r="H31" s="75">
        <f>[5]!s_pq_pctchange(B31,$F$5,$G$5)</f>
        <v>2.3560209424083878</v>
      </c>
      <c r="I31" s="100">
        <f t="shared" si="2"/>
        <v>215.27486707511736</v>
      </c>
      <c r="J31" s="101">
        <f t="shared" si="1"/>
        <v>4.7697953579599588</v>
      </c>
    </row>
    <row r="32" spans="1:10">
      <c r="A32" s="170"/>
      <c r="B32" s="109" t="s">
        <v>148</v>
      </c>
      <c r="C32" s="71" t="str">
        <f>[5]!S_INFO_NAME(B32)</f>
        <v>丽珠集团</v>
      </c>
      <c r="D32" s="76">
        <f>[5]!s_pq_pctchange(B32,$B$5,$D$5)</f>
        <v>-1.6000000000000125</v>
      </c>
      <c r="E32" s="72">
        <f>[5]!S_VAL_PE_TTM(B32,$D$5)</f>
        <v>30.82963752746582</v>
      </c>
      <c r="F32" s="72">
        <f>[5]!S_VAL_PB(B32,$E$5,1)</f>
        <v>4.8089690208435059</v>
      </c>
      <c r="G32" s="72">
        <f>[5]!S_VAL_MV(B32,$D$5)/100000000</f>
        <v>160.0446663024</v>
      </c>
      <c r="H32" s="76">
        <f>[5]!s_pq_pctchange(B32,$F$5,$G$5)</f>
        <v>3.1458277792588474</v>
      </c>
      <c r="I32" s="100">
        <f t="shared" si="2"/>
        <v>-256.07146608384198</v>
      </c>
      <c r="J32" s="101">
        <f t="shared" si="1"/>
        <v>-5.6737161510196916</v>
      </c>
    </row>
    <row r="33" spans="1:10">
      <c r="A33" s="170"/>
      <c r="B33" s="109" t="s">
        <v>149</v>
      </c>
      <c r="C33" s="71" t="str">
        <f>[5]!S_INFO_NAME(B33)</f>
        <v>金浦钛业</v>
      </c>
      <c r="D33" s="76">
        <f>[5]!s_pq_pctchange(B33,$B$5,$D$5)</f>
        <v>9.3749999999999787</v>
      </c>
      <c r="E33" s="72">
        <f>[5]!S_VAL_PE_TTM(B33,$D$5)</f>
        <v>56.682392120361328</v>
      </c>
      <c r="F33" s="72">
        <f>[5]!S_VAL_PB(B33,$E$5,1)</f>
        <v>5.6940946578979492</v>
      </c>
      <c r="G33" s="72">
        <f>[5]!S_VAL_MV(B33,$D$5)/100000000</f>
        <v>42.9329635</v>
      </c>
      <c r="H33" s="76">
        <f>[5]!s_pq_pctchange(B33,$F$5,$G$5)</f>
        <v>-7.8740157480315043</v>
      </c>
      <c r="I33" s="100">
        <f t="shared" si="2"/>
        <v>402.49653281249908</v>
      </c>
      <c r="J33" s="101">
        <f t="shared" si="1"/>
        <v>8.9180224328469251</v>
      </c>
    </row>
    <row r="34" spans="1:10">
      <c r="A34" s="170"/>
      <c r="B34" s="109" t="s">
        <v>150</v>
      </c>
      <c r="C34" s="71" t="str">
        <f>[5]!S_INFO_NAME(B34)</f>
        <v>海南海药</v>
      </c>
      <c r="D34" s="76">
        <f>[5]!s_pq_pctchange(B34,$B$5,$D$5)</f>
        <v>-3.3707865168539297</v>
      </c>
      <c r="E34" s="72">
        <f>[5]!S_VAL_PE_TTM(B34,$D$5)</f>
        <v>65.910171508789063</v>
      </c>
      <c r="F34" s="72">
        <f>[5]!S_VAL_PB(B34,$E$5,1)</f>
        <v>5.6696844100952148</v>
      </c>
      <c r="G34" s="72">
        <f>[5]!S_VAL_MV(B34,$D$5)/100000000</f>
        <v>85.172671055999999</v>
      </c>
      <c r="H34" s="76">
        <f>[5]!s_pq_pctchange(B34,$F$5,$G$5)</f>
        <v>3.3271719038816983</v>
      </c>
      <c r="I34" s="100">
        <f t="shared" si="2"/>
        <v>-287.09889119999974</v>
      </c>
      <c r="J34" s="101">
        <f t="shared" si="1"/>
        <v>-6.3611836213252646</v>
      </c>
    </row>
    <row r="35" spans="1:10">
      <c r="A35" s="170"/>
      <c r="B35" s="109" t="s">
        <v>151</v>
      </c>
      <c r="C35" s="71" t="str">
        <f>[5]!S_INFO_NAME(B35)</f>
        <v>华神集团</v>
      </c>
      <c r="D35" s="76">
        <f>[5]!s_pq_pctchange(B35,$B$5,$D$5)</f>
        <v>-3.4579439252336419</v>
      </c>
      <c r="E35" s="72">
        <f>[5]!S_VAL_PE_TTM(B35,$D$5)</f>
        <v>89.408363342285156</v>
      </c>
      <c r="F35" s="72">
        <f>[5]!S_VAL_PB(B35,$E$5,1)</f>
        <v>6.8429703712463379</v>
      </c>
      <c r="G35" s="72">
        <f>[5]!S_VAL_MV(B35,$D$5)/100000000</f>
        <v>39.7540249929</v>
      </c>
      <c r="H35" s="76">
        <f>[5]!s_pq_pctchange(B35,$F$5,$G$5)</f>
        <v>-3.1847133757961665</v>
      </c>
      <c r="I35" s="100">
        <f t="shared" si="2"/>
        <v>-137.46718922778493</v>
      </c>
      <c r="J35" s="101">
        <f t="shared" si="1"/>
        <v>-3.0458286652742292</v>
      </c>
    </row>
    <row r="36" spans="1:10">
      <c r="A36" s="170"/>
      <c r="B36" s="109" t="s">
        <v>152</v>
      </c>
      <c r="C36" s="71" t="str">
        <f>[5]!S_INFO_NAME(B36)</f>
        <v>山大华特</v>
      </c>
      <c r="D36" s="76">
        <f>[5]!s_pq_pctchange(B36,$B$5,$D$5)</f>
        <v>-0.99009900990097988</v>
      </c>
      <c r="E36" s="72">
        <f>[5]!S_VAL_PE_TTM(B36,$D$5)</f>
        <v>29.396345138549805</v>
      </c>
      <c r="F36" s="72">
        <f>[5]!S_VAL_PB(B36,$E$5,1)</f>
        <v>7.1209158897399902</v>
      </c>
      <c r="G36" s="72">
        <f>[5]!S_VAL_MV(B36,$D$5)/100000000</f>
        <v>52.273946809999998</v>
      </c>
      <c r="H36" s="76">
        <f>[5]!s_pq_pctchange(B36,$F$5,$G$5)</f>
        <v>0.88699080157688126</v>
      </c>
      <c r="I36" s="100">
        <f t="shared" si="2"/>
        <v>-51.756382980197486</v>
      </c>
      <c r="J36" s="101">
        <f t="shared" si="1"/>
        <v>-1.14675418750858</v>
      </c>
    </row>
    <row r="37" spans="1:10">
      <c r="A37" s="170"/>
      <c r="B37" s="109" t="s">
        <v>153</v>
      </c>
      <c r="C37" s="71" t="str">
        <f>[5]!S_INFO_NAME(B37)</f>
        <v>华东医药</v>
      </c>
      <c r="D37" s="76">
        <f>[5]!s_pq_pctchange(B37,$B$5,$D$5)</f>
        <v>-0.28290896987852587</v>
      </c>
      <c r="E37" s="72">
        <f>[5]!S_VAL_PE_TTM(B37,$D$5)</f>
        <v>39.708141326904297</v>
      </c>
      <c r="F37" s="72">
        <f>[5]!S_VAL_PB(B37,$E$5,1)</f>
        <v>10.225203514099121</v>
      </c>
      <c r="G37" s="72">
        <f>[5]!S_VAL_MV(B37,$D$5)/100000000</f>
        <v>260.08874660719999</v>
      </c>
      <c r="H37" s="76">
        <f>[5]!s_pq_pctchange(B37,$F$5,$G$5)</f>
        <v>13.917781079742442</v>
      </c>
      <c r="I37" s="100">
        <f t="shared" si="2"/>
        <v>-73.581439379639889</v>
      </c>
      <c r="J37" s="101">
        <f t="shared" si="1"/>
        <v>-1.6303269060319643</v>
      </c>
    </row>
    <row r="38" spans="1:10">
      <c r="A38" s="170"/>
      <c r="B38" s="109" t="s">
        <v>154</v>
      </c>
      <c r="C38" s="71" t="str">
        <f>[5]!S_INFO_NAME(B38)</f>
        <v>华邦颖泰</v>
      </c>
      <c r="D38" s="74">
        <f>[5]!s_pq_pctchange(B38,$B$5,$D$5)</f>
        <v>2.8513238289205489</v>
      </c>
      <c r="E38" s="74">
        <f>[5]!S_VAL_PE_TTM(B38,$D$5)</f>
        <v>36.340858459472656</v>
      </c>
      <c r="F38" s="74">
        <f>[5]!S_VAL_PB(B38,$E$5,1)</f>
        <v>3.6583142280578613</v>
      </c>
      <c r="G38" s="74">
        <f>[5]!S_VAL_MV(B38,$D$5)/100000000</f>
        <v>136.48330363799997</v>
      </c>
      <c r="H38" s="74">
        <f>[5]!s_pq_pctchange(B38,$F$5,$G$5)</f>
        <v>-0.78482668410725376</v>
      </c>
      <c r="I38" s="100">
        <f t="shared" si="2"/>
        <v>389.15809591282795</v>
      </c>
      <c r="J38" s="101">
        <f t="shared" si="1"/>
        <v>8.6224857765205112</v>
      </c>
    </row>
    <row r="39" spans="1:10">
      <c r="A39" s="170"/>
      <c r="B39" s="109" t="s">
        <v>155</v>
      </c>
      <c r="C39" s="71" t="str">
        <f>[5]!S_INFO_NAME(B39)</f>
        <v>恩华药业</v>
      </c>
      <c r="D39" s="75">
        <f>[5]!s_pq_pctchange(B39,$B$5,$D$5)</f>
        <v>-5.8555399719495078</v>
      </c>
      <c r="E39" s="72">
        <f>[5]!S_VAL_PE_TTM(B39,$D$5)</f>
        <v>52.464008331298828</v>
      </c>
      <c r="F39" s="72">
        <f>[5]!S_VAL_PB(B39,$E$5,1)</f>
        <v>12.975246429443359</v>
      </c>
      <c r="G39" s="72">
        <f>[5]!S_VAL_MV(B39,$D$5)/100000000</f>
        <v>105.55271999999999</v>
      </c>
      <c r="H39" s="75">
        <f>[5]!s_pq_pctchange(B39,$F$5,$G$5)</f>
        <v>12.725090036014407</v>
      </c>
      <c r="I39" s="100">
        <f t="shared" si="2"/>
        <v>-618.0681711079942</v>
      </c>
      <c r="J39" s="101">
        <f t="shared" si="1"/>
        <v>-13.694393281985052</v>
      </c>
    </row>
    <row r="40" spans="1:10">
      <c r="A40" s="170"/>
      <c r="B40" s="109" t="s">
        <v>156</v>
      </c>
      <c r="C40" s="71" t="str">
        <f>[5]!S_INFO_NAME(B40)</f>
        <v>信立泰</v>
      </c>
      <c r="D40" s="76">
        <f>[5]!s_pq_pctchange(B40,$B$5,$D$5)</f>
        <v>4.5765230312035499</v>
      </c>
      <c r="E40" s="72">
        <f>[5]!S_VAL_PE_TTM(B40,$D$5)</f>
        <v>23.257753372192383</v>
      </c>
      <c r="F40" s="72">
        <f>[5]!S_VAL_PB(B40,$E$5,1)</f>
        <v>7.4080705642700195</v>
      </c>
      <c r="G40" s="72">
        <f>[5]!S_VAL_MV(B40,$D$5)/100000000</f>
        <v>230.058144</v>
      </c>
      <c r="H40" s="76">
        <f>[5]!s_pq_pctchange(B40,$F$5,$G$5)</f>
        <v>-0.63547082611207228</v>
      </c>
      <c r="I40" s="100">
        <f t="shared" si="2"/>
        <v>1052.8663945319427</v>
      </c>
      <c r="J40" s="101">
        <f t="shared" si="1"/>
        <v>23.328116790512997</v>
      </c>
    </row>
    <row r="41" spans="1:10">
      <c r="A41" s="170"/>
      <c r="B41" s="109" t="s">
        <v>157</v>
      </c>
      <c r="C41" s="71" t="str">
        <f>[5]!S_INFO_NAME(B41)</f>
        <v>亚太药业</v>
      </c>
      <c r="D41" s="76">
        <f>[5]!s_pq_pctchange(B41,$B$5,$D$5)</f>
        <v>-3.4994068801897926</v>
      </c>
      <c r="E41" s="72">
        <f>[5]!S_VAL_PE_TTM(B41,$D$5)</f>
        <v>92.732536315917969</v>
      </c>
      <c r="F41" s="72">
        <f>[5]!S_VAL_PB(B41,$E$5,1)</f>
        <v>4.7103958129882812</v>
      </c>
      <c r="G41" s="72">
        <f>[5]!S_VAL_MV(B41,$D$5)/100000000</f>
        <v>33.190800000000003</v>
      </c>
      <c r="H41" s="76">
        <f>[5]!s_pq_pctchange(B41,$F$5,$G$5)</f>
        <v>-0.42245021122511162</v>
      </c>
      <c r="I41" s="100">
        <f t="shared" si="2"/>
        <v>-116.14811387900338</v>
      </c>
      <c r="J41" s="101">
        <f t="shared" si="1"/>
        <v>-2.5734668516718346</v>
      </c>
    </row>
    <row r="42" spans="1:10">
      <c r="A42" s="170"/>
      <c r="B42" s="109" t="s">
        <v>158</v>
      </c>
      <c r="C42" s="71" t="str">
        <f>[5]!S_INFO_NAME(B42)</f>
        <v>力生制药</v>
      </c>
      <c r="D42" s="76">
        <f>[5]!s_pq_pctchange(B42,$B$5,$D$5)</f>
        <v>-3.3740546829551965</v>
      </c>
      <c r="E42" s="72">
        <f>[5]!S_VAL_PE_TTM(B42,$D$5)</f>
        <v>33.043415069580078</v>
      </c>
      <c r="F42" s="72">
        <f>[5]!S_VAL_PB(B42,$E$5,1)</f>
        <v>2.0842480659484863</v>
      </c>
      <c r="G42" s="72">
        <f>[5]!S_VAL_MV(B42,$D$5)/100000000</f>
        <v>60.611548342399985</v>
      </c>
      <c r="H42" s="76">
        <f>[5]!s_pq_pctchange(B42,$F$5,$G$5)</f>
        <v>3.8208168642951179</v>
      </c>
      <c r="I42" s="100">
        <f t="shared" si="2"/>
        <v>-204.50667852583996</v>
      </c>
      <c r="J42" s="101">
        <f t="shared" si="1"/>
        <v>-4.5312070988945905</v>
      </c>
    </row>
    <row r="43" spans="1:10">
      <c r="A43" s="170"/>
      <c r="B43" s="109" t="s">
        <v>159</v>
      </c>
      <c r="C43" s="71" t="str">
        <f>[5]!S_INFO_NAME(B43)</f>
        <v>科伦药业</v>
      </c>
      <c r="D43" s="76">
        <f>[5]!s_pq_pctchange(B43,$B$5,$D$5)</f>
        <v>-1.491569390402081</v>
      </c>
      <c r="E43" s="72">
        <f>[5]!S_VAL_PE_TTM(B43,$D$5)</f>
        <v>20.215053558349609</v>
      </c>
      <c r="F43" s="72">
        <f>[5]!S_VAL_PB(B43,$E$5,1)</f>
        <v>2.2632958889007568</v>
      </c>
      <c r="G43" s="72">
        <f>[5]!S_VAL_MV(B43,$D$5)/100000000</f>
        <v>218.73599999999999</v>
      </c>
      <c r="H43" s="76">
        <f>[5]!s_pq_pctchange(B43,$F$5,$G$5)</f>
        <v>6.276053728578046</v>
      </c>
      <c r="I43" s="100">
        <f t="shared" si="2"/>
        <v>-326.2599221789896</v>
      </c>
      <c r="J43" s="101">
        <f t="shared" si="1"/>
        <v>-7.2288655124553332</v>
      </c>
    </row>
    <row r="44" spans="1:10">
      <c r="A44" s="170"/>
      <c r="B44" s="109" t="s">
        <v>160</v>
      </c>
      <c r="C44" s="71" t="str">
        <f>[5]!S_INFO_NAME(B44)</f>
        <v>誉衡药业</v>
      </c>
      <c r="D44" s="74">
        <f>[5]!s_pq_pctchange(B44,$B$5,$D$5)</f>
        <v>-4.7765793528505407</v>
      </c>
      <c r="E44" s="74">
        <f>[5]!S_VAL_PE_TTM(B44,$D$5)</f>
        <v>51.410274505615234</v>
      </c>
      <c r="F44" s="74">
        <f>[5]!S_VAL_PB(B44,$E$5,1)</f>
        <v>7.1665158271789551</v>
      </c>
      <c r="G44" s="74">
        <f>[5]!S_VAL_MV(B44,$D$5)/100000000</f>
        <v>173.04</v>
      </c>
      <c r="H44" s="74">
        <f>[5]!s_pq_pctchange(B44,$F$5,$G$5)</f>
        <v>10.180580999738286</v>
      </c>
      <c r="I44" s="100">
        <f t="shared" si="2"/>
        <v>-826.53929121725753</v>
      </c>
      <c r="J44" s="101">
        <f t="shared" si="1"/>
        <v>-18.313439594618039</v>
      </c>
    </row>
    <row r="45" spans="1:10">
      <c r="A45" s="170"/>
      <c r="B45" s="109" t="s">
        <v>161</v>
      </c>
      <c r="C45" s="71" t="str">
        <f>[5]!S_INFO_NAME(B45)</f>
        <v>金达威</v>
      </c>
      <c r="D45" s="75">
        <f>[5]!s_pq_pctchange(B45,$B$5,$D$5)</f>
        <v>0</v>
      </c>
      <c r="E45" s="72">
        <f>[5]!S_VAL_PE_TTM(B45,$D$5)</f>
        <v>44.597354888916016</v>
      </c>
      <c r="F45" s="72">
        <f>[5]!S_VAL_PB(B45,$E$5,1)</f>
        <v>5.675694465637207</v>
      </c>
      <c r="G45" s="72">
        <f>[5]!S_VAL_MV(B45,$D$5)/100000000</f>
        <v>74.764799999999994</v>
      </c>
      <c r="H45" s="75">
        <f>[5]!s_pq_pctchange(B45,$F$5,$G$5)</f>
        <v>-1.7632241813602123</v>
      </c>
      <c r="I45" s="100">
        <f t="shared" si="2"/>
        <v>0</v>
      </c>
      <c r="J45" s="101">
        <f t="shared" si="1"/>
        <v>0</v>
      </c>
    </row>
    <row r="46" spans="1:10">
      <c r="A46" s="170"/>
      <c r="B46" s="109" t="s">
        <v>162</v>
      </c>
      <c r="C46" s="71" t="str">
        <f>[5]!S_INFO_NAME(B46)</f>
        <v>海思科</v>
      </c>
      <c r="D46" s="74">
        <f>[5]!s_pq_pctchange(B46,$B$5,$D$5)</f>
        <v>-1.5115729806329692</v>
      </c>
      <c r="E46" s="74">
        <f>[5]!S_VAL_PE_TTM(B46,$D$5)</f>
        <v>43.001564025878906</v>
      </c>
      <c r="F46" s="74">
        <f>[5]!S_VAL_PB(B46,$E$5,1)</f>
        <v>11.761652946472168</v>
      </c>
      <c r="G46" s="74">
        <f>[5]!S_VAL_MV(B46,$D$5)/100000000</f>
        <v>225.23629500000001</v>
      </c>
      <c r="H46" s="74">
        <f>[5]!s_pq_pctchange(B46,$F$5,$G$5)</f>
        <v>-4.1686863790596167</v>
      </c>
      <c r="I46" s="100">
        <f t="shared" si="2"/>
        <v>-340.46109777987675</v>
      </c>
      <c r="J46" s="101">
        <f t="shared" si="1"/>
        <v>-7.5435176703175424</v>
      </c>
    </row>
    <row r="47" spans="1:10">
      <c r="A47" s="170"/>
      <c r="B47" s="109" t="s">
        <v>163</v>
      </c>
      <c r="C47" s="71" t="str">
        <f>[5]!S_INFO_NAME(B47)</f>
        <v>莱美药业</v>
      </c>
      <c r="D47" s="75">
        <f>[5]!s_pq_pctchange(B47,$B$5,$D$5)</f>
        <v>-5.3521126760563416</v>
      </c>
      <c r="E47" s="72">
        <f>[5]!S_VAL_PE_TTM(B47,$D$5)</f>
        <v>6115.2685546875</v>
      </c>
      <c r="F47" s="72">
        <f>[5]!S_VAL_PB(B47,$E$5,1)</f>
        <v>6.2440071105957031</v>
      </c>
      <c r="G47" s="72">
        <f>[5]!S_VAL_MV(B47,$D$5)/100000000</f>
        <v>67.802702352000011</v>
      </c>
      <c r="H47" s="75">
        <f>[5]!s_pq_pctchange(B47,$F$5,$G$5)</f>
        <v>15.458167330677286</v>
      </c>
      <c r="I47" s="100">
        <f t="shared" si="2"/>
        <v>-362.88770272901439</v>
      </c>
      <c r="J47" s="101">
        <f t="shared" si="1"/>
        <v>-8.0404187606982997</v>
      </c>
    </row>
    <row r="48" spans="1:10">
      <c r="A48" s="170"/>
      <c r="B48" s="109" t="s">
        <v>164</v>
      </c>
      <c r="C48" s="71" t="str">
        <f>[5]!S_INFO_NAME(B48)</f>
        <v>北陆药业</v>
      </c>
      <c r="D48" s="76">
        <f>[5]!s_pq_pctchange(B48,$B$5,$D$5)</f>
        <v>-0.60790273556230456</v>
      </c>
      <c r="E48" s="72">
        <f>[5]!S_VAL_PE_TTM(B48,$D$5)</f>
        <v>65.299407958984375</v>
      </c>
      <c r="F48" s="72">
        <f>[5]!S_VAL_PB(B48,$E$5,1)</f>
        <v>9.3763713836669922</v>
      </c>
      <c r="G48" s="72">
        <f>[5]!S_VAL_MV(B48,$D$5)/100000000</f>
        <v>50.893267608000002</v>
      </c>
      <c r="H48" s="76">
        <f>[5]!s_pq_pctchange(B48,$F$5,$G$5)</f>
        <v>3.6523929471032668</v>
      </c>
      <c r="I48" s="100">
        <f t="shared" si="2"/>
        <v>-30.938156600607627</v>
      </c>
      <c r="J48" s="101">
        <f t="shared" si="1"/>
        <v>-0.68548956848699094</v>
      </c>
    </row>
    <row r="49" spans="1:10">
      <c r="A49" s="170"/>
      <c r="B49" s="109" t="s">
        <v>165</v>
      </c>
      <c r="C49" s="71" t="str">
        <f>[5]!S_INFO_NAME(B49)</f>
        <v>康芝药业</v>
      </c>
      <c r="D49" s="76">
        <f>[5]!s_pq_pctchange(B49,$B$5,$D$5)</f>
        <v>-4.8096192384769587</v>
      </c>
      <c r="E49" s="72">
        <f>[5]!S_VAL_PE_TTM(B49,$D$5)</f>
        <v>206.29556274414062</v>
      </c>
      <c r="F49" s="72">
        <f>[5]!S_VAL_PB(B49,$E$5,1)</f>
        <v>2.6125683784484863</v>
      </c>
      <c r="G49" s="72">
        <f>[5]!S_VAL_MV(B49,$D$5)/100000000</f>
        <v>42.75</v>
      </c>
      <c r="H49" s="76">
        <f>[5]!s_pq_pctchange(B49,$F$5,$G$5)</f>
        <v>-1.7921146953405076</v>
      </c>
      <c r="I49" s="100">
        <f t="shared" si="2"/>
        <v>-205.61122244488999</v>
      </c>
      <c r="J49" s="101">
        <f t="shared" si="1"/>
        <v>-4.5556802226239359</v>
      </c>
    </row>
    <row r="50" spans="1:10">
      <c r="A50" s="170"/>
      <c r="B50" s="109" t="s">
        <v>166</v>
      </c>
      <c r="C50" s="71" t="str">
        <f>[5]!S_INFO_NAME(B50)</f>
        <v>华仁药业</v>
      </c>
      <c r="D50" s="76">
        <f>[5]!s_pq_pctchange(B50,$B$5,$D$5)</f>
        <v>-3.7897310513447358</v>
      </c>
      <c r="E50" s="72">
        <f>[5]!S_VAL_PE_TTM(B50,$D$5)</f>
        <v>54.909458160400391</v>
      </c>
      <c r="F50" s="72">
        <f>[5]!S_VAL_PB(B50,$E$5,1)</f>
        <v>3.6821308135986328</v>
      </c>
      <c r="G50" s="72">
        <f>[5]!S_VAL_MV(B50,$D$5)/100000000</f>
        <v>52.927893394499989</v>
      </c>
      <c r="H50" s="76">
        <f>[5]!s_pq_pctchange(B50,$F$5,$G$5)</f>
        <v>-8.3597883597883449</v>
      </c>
      <c r="I50" s="100">
        <f t="shared" si="2"/>
        <v>-200.58248107940054</v>
      </c>
      <c r="J50" s="101">
        <f t="shared" si="1"/>
        <v>-4.4442595651761563</v>
      </c>
    </row>
    <row r="51" spans="1:10">
      <c r="A51" s="170"/>
      <c r="B51" s="109" t="s">
        <v>167</v>
      </c>
      <c r="C51" s="71" t="str">
        <f>[5]!S_INFO_NAME(B51)</f>
        <v>翰宇药业</v>
      </c>
      <c r="D51" s="76">
        <f>[5]!s_pq_pctchange(B51,$B$5,$D$5)</f>
        <v>-5.9146341463414576</v>
      </c>
      <c r="E51" s="72">
        <f>[5]!S_VAL_PE_TTM(B51,$D$5)</f>
        <v>89.701927185058594</v>
      </c>
      <c r="F51" s="72">
        <f>[5]!S_VAL_PB(B51,$E$5,1)</f>
        <v>11.037113189697266</v>
      </c>
      <c r="G51" s="72">
        <f>[5]!S_VAL_MV(B51,$D$5)/100000000</f>
        <v>123.44</v>
      </c>
      <c r="H51" s="76">
        <f>[5]!s_pq_pctchange(B51,$F$5,$G$5)</f>
        <v>14.842903575297939</v>
      </c>
      <c r="I51" s="100">
        <f t="shared" si="2"/>
        <v>-730.10243902438947</v>
      </c>
      <c r="J51" s="101">
        <f t="shared" si="1"/>
        <v>-16.17671060170078</v>
      </c>
    </row>
    <row r="52" spans="1:10">
      <c r="A52" s="170"/>
      <c r="B52" s="109" t="s">
        <v>168</v>
      </c>
      <c r="C52" s="71" t="str">
        <f>[5]!S_INFO_NAME(B52)</f>
        <v>仟源医药</v>
      </c>
      <c r="D52" s="74">
        <f>[5]!s_pq_pctchange(B52,$B$5,$D$5)</f>
        <v>-6.731089636787746</v>
      </c>
      <c r="E52" s="74">
        <f>[5]!S_VAL_PE_TTM(B52,$D$5)</f>
        <v>98.019577026367188</v>
      </c>
      <c r="F52" s="74">
        <f>[5]!S_VAL_PB(B52,$E$5,1)</f>
        <v>6.7119140625</v>
      </c>
      <c r="G52" s="74">
        <f>[5]!S_VAL_MV(B52,$D$5)/100000000</f>
        <v>37.450620000000001</v>
      </c>
      <c r="H52" s="74">
        <f>[5]!s_pq_pctchange(B52,$F$5,$G$5)</f>
        <v>0</v>
      </c>
      <c r="I52" s="100">
        <f t="shared" si="2"/>
        <v>-252.08348017327589</v>
      </c>
      <c r="J52" s="101">
        <f t="shared" si="1"/>
        <v>-5.5853552710792087</v>
      </c>
    </row>
    <row r="53" spans="1:10">
      <c r="A53" s="170"/>
      <c r="B53" s="109" t="s">
        <v>169</v>
      </c>
      <c r="C53" s="71" t="str">
        <f>[5]!S_INFO_NAME(B53)</f>
        <v>利德曼</v>
      </c>
      <c r="D53" s="75">
        <f>[5]!s_pq_pctchange(B53,$B$5,$D$5)</f>
        <v>1.7163212435233222</v>
      </c>
      <c r="E53" s="72">
        <f>[5]!S_VAL_PE_TTM(B53,$D$5)</f>
        <v>54.438549041748047</v>
      </c>
      <c r="F53" s="72">
        <f>[5]!S_VAL_PB(B53,$E$5,1)</f>
        <v>5.8647823333740234</v>
      </c>
      <c r="G53" s="72">
        <f>[5]!S_VAL_MV(B53,$D$5)/100000000</f>
        <v>49.397564699999997</v>
      </c>
      <c r="H53" s="75">
        <f>[5]!s_pq_pctchange(B53,$F$5,$G$5)</f>
        <v>-3.1847133757961665</v>
      </c>
      <c r="I53" s="100">
        <f t="shared" si="2"/>
        <v>84.782089672927754</v>
      </c>
      <c r="J53" s="101">
        <f t="shared" si="1"/>
        <v>1.8784971197727789</v>
      </c>
    </row>
    <row r="54" spans="1:10">
      <c r="A54" s="170"/>
      <c r="B54" s="109" t="s">
        <v>170</v>
      </c>
      <c r="C54" s="71" t="str">
        <f>[5]!S_INFO_NAME(B54)</f>
        <v>博晖创新</v>
      </c>
      <c r="D54" s="76">
        <f>[5]!s_pq_pctchange(B54,$B$5,$D$5)</f>
        <v>0</v>
      </c>
      <c r="E54" s="72">
        <f>[5]!S_VAL_PE_TTM(B54,$D$5)</f>
        <v>82.285324096679688</v>
      </c>
      <c r="F54" s="72">
        <f>[5]!S_VAL_PB(B54,$E$5,1)</f>
        <v>5.0082955360412598</v>
      </c>
      <c r="G54" s="72">
        <f>[5]!S_VAL_MV(B54,$D$5)/100000000</f>
        <v>34.930688000000004</v>
      </c>
      <c r="H54" s="76">
        <f>[5]!s_pq_pctchange(B54,$F$5,$G$5)</f>
        <v>-7.834101382488468</v>
      </c>
      <c r="I54" s="100">
        <f t="shared" si="2"/>
        <v>0</v>
      </c>
      <c r="J54" s="101">
        <f t="shared" si="1"/>
        <v>0</v>
      </c>
    </row>
    <row r="55" spans="1:10">
      <c r="A55" s="170"/>
      <c r="B55" s="109" t="s">
        <v>171</v>
      </c>
      <c r="C55" s="71" t="str">
        <f>[5]!S_INFO_NAME(B55)</f>
        <v>博腾股份</v>
      </c>
      <c r="D55" s="76">
        <f>[5]!s_pq_pctchange(B55,$B$5,$D$5)</f>
        <v>2.870502662683494</v>
      </c>
      <c r="E55" s="72">
        <f>[5]!S_VAL_PE_TTM(B55,$D$5)</f>
        <v>98.643028259277344</v>
      </c>
      <c r="F55" s="72">
        <f>[5]!S_VAL_PB(B55,$E$5,1)</f>
        <v>21.518777847290039</v>
      </c>
      <c r="G55" s="72">
        <f>[5]!S_VAL_MV(B55,$D$5)/100000000</f>
        <v>86.328000000000003</v>
      </c>
      <c r="H55" s="76">
        <f>[5]!s_pq_pctchange(B55,$F$5,$G$5)</f>
        <v>0</v>
      </c>
      <c r="I55" s="100">
        <f t="shared" si="2"/>
        <v>247.80475386414068</v>
      </c>
      <c r="J55" s="101">
        <f t="shared" si="1"/>
        <v>5.4905525234822354</v>
      </c>
    </row>
    <row r="56" spans="1:10">
      <c r="A56" s="170"/>
      <c r="B56" s="109" t="s">
        <v>172</v>
      </c>
      <c r="C56" s="71" t="str">
        <f>[5]!S_INFO_NAME(B56)</f>
        <v>华润双鹤</v>
      </c>
      <c r="D56" s="76">
        <f>[5]!s_pq_pctchange(B56,$B$5,$D$5)</f>
        <v>-9.5522388059701377</v>
      </c>
      <c r="E56" s="72">
        <f>[5]!S_VAL_PE_TTM(B56,$D$5)</f>
        <v>14.34658145904541</v>
      </c>
      <c r="F56" s="72">
        <f>[5]!S_VAL_PB(B56,$E$5,1)</f>
        <v>2.2523763179779053</v>
      </c>
      <c r="G56" s="72">
        <f>[5]!S_VAL_MV(B56,$D$5)/100000000</f>
        <v>121.2567105708</v>
      </c>
      <c r="H56" s="76">
        <f>[5]!s_pq_pctchange(B56,$F$5,$G$5)</f>
        <v>4.8266166822867884</v>
      </c>
      <c r="I56" s="100">
        <f t="shared" si="2"/>
        <v>-1158.273056198685</v>
      </c>
      <c r="J56" s="101">
        <f t="shared" si="1"/>
        <v>-25.66358777394484</v>
      </c>
    </row>
    <row r="57" spans="1:10">
      <c r="A57" s="170"/>
      <c r="B57" s="109" t="s">
        <v>173</v>
      </c>
      <c r="C57" s="71" t="str">
        <f>[5]!S_INFO_NAME(B57)</f>
        <v>人福医药</v>
      </c>
      <c r="D57" s="76">
        <f>[5]!s_pq_pctchange(B57,$B$5,$D$5)</f>
        <v>-4.3140028288543242</v>
      </c>
      <c r="E57" s="72">
        <f>[5]!S_VAL_PE_TTM(B57,$D$5)</f>
        <v>32.555839538574219</v>
      </c>
      <c r="F57" s="72">
        <f>[5]!S_VAL_PB(B57,$E$5,1)</f>
        <v>3.3195955753326416</v>
      </c>
      <c r="G57" s="72">
        <f>[5]!S_VAL_MV(B57,$D$5)/100000000</f>
        <v>143.08711627319997</v>
      </c>
      <c r="H57" s="76">
        <f>[5]!s_pq_pctchange(B57,$F$5,$G$5)</f>
        <v>4.4583640383198286</v>
      </c>
      <c r="I57" s="100"/>
      <c r="J57" s="101"/>
    </row>
    <row r="58" spans="1:10">
      <c r="A58" s="170"/>
      <c r="B58" s="109" t="s">
        <v>174</v>
      </c>
      <c r="C58" s="71" t="str">
        <f>[5]!S_INFO_NAME(B58)</f>
        <v>复星医药</v>
      </c>
      <c r="D58" s="74">
        <f>[5]!s_pq_pctchange(B58,$B$5,$D$5)</f>
        <v>-3.7735849056603654</v>
      </c>
      <c r="E58" s="74">
        <f>[5]!S_VAL_PE_TTM(B58,$D$5)</f>
        <v>22.075721740722656</v>
      </c>
      <c r="F58" s="74">
        <f>[5]!S_VAL_PB(B58,$E$5,1)</f>
        <v>2.8585717678070068</v>
      </c>
      <c r="G58" s="74">
        <f>[5]!S_VAL_MV(B58,$D$5)/100000000</f>
        <v>436.2010643868</v>
      </c>
      <c r="H58" s="74">
        <f>[5]!s_pq_pctchange(B58,$F$5,$G$5)</f>
        <v>12.650948821161601</v>
      </c>
      <c r="I58" s="100">
        <f t="shared" ref="I58:I79" si="3">D58*G58</f>
        <v>-1646.0417524030136</v>
      </c>
      <c r="J58" s="101">
        <f t="shared" si="1"/>
        <v>-36.470965776420933</v>
      </c>
    </row>
    <row r="59" spans="1:10">
      <c r="A59" s="170"/>
      <c r="B59" s="109" t="s">
        <v>175</v>
      </c>
      <c r="C59" s="71" t="str">
        <f>[5]!S_INFO_NAME(B59)</f>
        <v>江苏吴中</v>
      </c>
      <c r="D59" s="75">
        <f>[5]!s_pq_pctchange(B59,$B$5,$D$5)</f>
        <v>-5.5468750000000071</v>
      </c>
      <c r="E59" s="72">
        <f>[5]!S_VAL_PE_TTM(B59,$D$5)</f>
        <v>150.48870849609375</v>
      </c>
      <c r="F59" s="72">
        <f>[5]!S_VAL_PB(B59,$E$5,1)</f>
        <v>7.9622383117675781</v>
      </c>
      <c r="G59" s="72">
        <f>[5]!S_VAL_MV(B59,$D$5)/100000000</f>
        <v>75.405330000000006</v>
      </c>
      <c r="H59" s="75">
        <f>[5]!s_pq_pctchange(B59,$F$5,$G$5)</f>
        <v>-3.3106960950764042</v>
      </c>
      <c r="I59" s="100">
        <f t="shared" si="3"/>
        <v>-418.26393984375056</v>
      </c>
      <c r="J59" s="101">
        <f t="shared" si="1"/>
        <v>-9.2673772176694644</v>
      </c>
    </row>
    <row r="60" spans="1:10">
      <c r="A60" s="170"/>
      <c r="B60" s="109" t="s">
        <v>176</v>
      </c>
      <c r="C60" s="71" t="str">
        <f>[5]!S_INFO_NAME(B60)</f>
        <v>恒瑞医药</v>
      </c>
      <c r="D60" s="76">
        <f>[5]!s_pq_pctchange(B60,$B$5,$D$5)</f>
        <v>-0.62712307290306857</v>
      </c>
      <c r="E60" s="72">
        <f>[5]!S_VAL_PE_TTM(B60,$D$5)</f>
        <v>42.177707672119141</v>
      </c>
      <c r="F60" s="72">
        <f>[5]!S_VAL_PB(B60,$E$5,1)</f>
        <v>9.224247932434082</v>
      </c>
      <c r="G60" s="72">
        <f>[5]!S_VAL_MV(B60,$D$5)/100000000</f>
        <v>571.96846640360002</v>
      </c>
      <c r="H60" s="76">
        <f>[5]!s_pq_pctchange(B60,$F$5,$G$5)</f>
        <v>12.101534828807537</v>
      </c>
      <c r="I60" s="100">
        <f t="shared" si="3"/>
        <v>-358.69462225468118</v>
      </c>
      <c r="J60" s="101">
        <f t="shared" si="1"/>
        <v>-7.9475136480218245</v>
      </c>
    </row>
    <row r="61" spans="1:10">
      <c r="A61" s="170"/>
      <c r="B61" s="109" t="s">
        <v>177</v>
      </c>
      <c r="C61" s="71" t="str">
        <f>[5]!S_INFO_NAME(B61)</f>
        <v>美罗药业</v>
      </c>
      <c r="D61" s="76">
        <f>[5]!s_pq_pctchange(B61,$B$5,$D$5)</f>
        <v>0</v>
      </c>
      <c r="E61" s="72">
        <f>[5]!S_VAL_PE_TTM(B61,$D$5)</f>
        <v>72.594047546386719</v>
      </c>
      <c r="F61" s="72">
        <f>[5]!S_VAL_PB(B61,$E$5,1)</f>
        <v>3.7988948822021484</v>
      </c>
      <c r="G61" s="72">
        <f>[5]!S_VAL_MV(B61,$D$5)/100000000</f>
        <v>36.085000000000001</v>
      </c>
      <c r="H61" s="76">
        <f>[5]!s_pq_pctchange(B61,$F$5,$G$5)</f>
        <v>-5.0570962479608355</v>
      </c>
      <c r="I61" s="100">
        <f t="shared" si="3"/>
        <v>0</v>
      </c>
      <c r="J61" s="101">
        <f t="shared" si="1"/>
        <v>0</v>
      </c>
    </row>
    <row r="62" spans="1:10">
      <c r="A62" s="170"/>
      <c r="B62" s="109" t="s">
        <v>178</v>
      </c>
      <c r="C62" s="71" t="str">
        <f>[5]!S_INFO_NAME(B62)</f>
        <v>健康元</v>
      </c>
      <c r="D62" s="76">
        <f>[5]!s_pq_pctchange(B62,$B$5,$D$5)</f>
        <v>-1.7316017316017396</v>
      </c>
      <c r="E62" s="72">
        <f>[5]!S_VAL_PE_TTM(B62,$D$5)</f>
        <v>35.367179870605469</v>
      </c>
      <c r="F62" s="72">
        <f>[5]!S_VAL_PB(B62,$E$5,1)</f>
        <v>2.596724271774292</v>
      </c>
      <c r="G62" s="72">
        <f>[5]!S_VAL_MV(B62,$D$5)/100000000</f>
        <v>105.27142424519998</v>
      </c>
      <c r="H62" s="76">
        <f>[5]!s_pq_pctchange(B62,$F$5,$G$5)</f>
        <v>-7.1290944123314048</v>
      </c>
      <c r="I62" s="100">
        <f t="shared" si="3"/>
        <v>-182.28818051116963</v>
      </c>
      <c r="J62" s="101">
        <f t="shared" si="1"/>
        <v>-4.0389169856495659</v>
      </c>
    </row>
    <row r="63" spans="1:10">
      <c r="A63" s="170"/>
      <c r="B63" s="109" t="s">
        <v>179</v>
      </c>
      <c r="C63" s="71" t="str">
        <f>[5]!S_INFO_NAME(B63)</f>
        <v>ST金泰</v>
      </c>
      <c r="D63" s="76">
        <f>[5]!s_pq_pctchange(B63,$B$5,$D$5)</f>
        <v>-2.0581973030517897</v>
      </c>
      <c r="E63" s="72">
        <f>[5]!S_VAL_PE_TTM(B63,$D$5)</f>
        <v>44.950965881347656</v>
      </c>
      <c r="F63" s="72">
        <f>[5]!S_VAL_PB(B63,$E$5,1)</f>
        <v>119.89670562744141</v>
      </c>
      <c r="G63" s="72">
        <f>[5]!S_VAL_MV(B63,$D$5)/100000000</f>
        <v>20.438786424</v>
      </c>
      <c r="H63" s="76">
        <f>[5]!s_pq_pctchange(B63,$F$5,$G$5)</f>
        <v>0</v>
      </c>
      <c r="I63" s="100">
        <f t="shared" si="3"/>
        <v>-42.067055095528332</v>
      </c>
      <c r="J63" s="101">
        <f t="shared" si="1"/>
        <v>-0.93206999425382175</v>
      </c>
    </row>
    <row r="64" spans="1:10">
      <c r="A64" s="170"/>
      <c r="B64" s="109" t="s">
        <v>180</v>
      </c>
      <c r="C64" s="71" t="str">
        <f>[5]!S_INFO_NAME(B64)</f>
        <v>现代制药</v>
      </c>
      <c r="D64" s="76">
        <f>[5]!s_pq_pctchange(B64,$B$5,$D$5)</f>
        <v>6.3512361466325551</v>
      </c>
      <c r="E64" s="72">
        <f>[5]!S_VAL_PE_TTM(B64,$D$5)</f>
        <v>44.246841430664063</v>
      </c>
      <c r="F64" s="72">
        <f>[5]!S_VAL_PB(B64,$E$5,1)</f>
        <v>7.6271529197692871</v>
      </c>
      <c r="G64" s="72">
        <f>[5]!S_VAL_MV(B64,$D$5)/100000000</f>
        <v>71.789483798999996</v>
      </c>
      <c r="H64" s="76">
        <f>[5]!s_pq_pctchange(B64,$F$5,$G$5)</f>
        <v>3.362944162436543</v>
      </c>
      <c r="I64" s="100">
        <f t="shared" si="3"/>
        <v>455.95196445230096</v>
      </c>
      <c r="J64" s="101">
        <f t="shared" si="1"/>
        <v>10.102422047894899</v>
      </c>
    </row>
    <row r="65" spans="1:10">
      <c r="A65" s="170"/>
      <c r="B65" s="109" t="s">
        <v>181</v>
      </c>
      <c r="C65" s="71" t="str">
        <f>[5]!S_INFO_NAME(B65)</f>
        <v>联环药业</v>
      </c>
      <c r="D65" s="74">
        <f>[5]!s_pq_pctchange(B65,$B$5,$D$5)</f>
        <v>-6.3430777716491971</v>
      </c>
      <c r="E65" s="74">
        <f>[5]!S_VAL_PE_TTM(B65,$D$5)</f>
        <v>63.381935119628906</v>
      </c>
      <c r="F65" s="74">
        <f>[5]!S_VAL_PB(B65,$E$5,1)</f>
        <v>6.8074202537536621</v>
      </c>
      <c r="G65" s="74">
        <f>[5]!S_VAL_MV(B65,$D$5)/100000000</f>
        <v>26.607692092200004</v>
      </c>
      <c r="H65" s="74">
        <f>[5]!s_pq_pctchange(B65,$F$5,$G$5)</f>
        <v>-1.831501831501825</v>
      </c>
      <c r="I65" s="100">
        <f t="shared" si="3"/>
        <v>-168.77466026491996</v>
      </c>
      <c r="J65" s="101">
        <f t="shared" si="1"/>
        <v>-3.7395010481738349</v>
      </c>
    </row>
    <row r="66" spans="1:10">
      <c r="A66" s="170"/>
      <c r="B66" s="109" t="s">
        <v>182</v>
      </c>
      <c r="C66" s="71" t="str">
        <f>[5]!S_INFO_NAME(B66)</f>
        <v>哈药股份</v>
      </c>
      <c r="D66" s="75">
        <f>[5]!s_pq_pctchange(B66,$B$5,$D$5)</f>
        <v>-4.9286640726329374</v>
      </c>
      <c r="E66" s="72">
        <f>[5]!S_VAL_PE_TTM(B66,$D$5)</f>
        <v>60.990055084228516</v>
      </c>
      <c r="F66" s="72">
        <f>[5]!S_VAL_PB(B66,$E$5,1)</f>
        <v>1.7410545349121094</v>
      </c>
      <c r="G66" s="72">
        <f>[5]!S_VAL_MV(B66,$D$5)/100000000</f>
        <v>140.5515250837</v>
      </c>
      <c r="H66" s="75">
        <f>[5]!s_pq_pctchange(B66,$F$5,$G$5)</f>
        <v>-1.4469453376205754</v>
      </c>
      <c r="I66" s="100">
        <f t="shared" si="3"/>
        <v>-692.73125203379925</v>
      </c>
      <c r="J66" s="101">
        <f t="shared" si="1"/>
        <v>-15.348685869176048</v>
      </c>
    </row>
    <row r="67" spans="1:10">
      <c r="A67" s="170"/>
      <c r="B67" s="109" t="s">
        <v>183</v>
      </c>
      <c r="C67" s="71" t="str">
        <f>[5]!S_INFO_NAME(B67)</f>
        <v>广誉远</v>
      </c>
      <c r="D67" s="76">
        <f>[5]!s_pq_pctchange(B67,$B$5,$D$5)</f>
        <v>-3.3951835767864091</v>
      </c>
      <c r="E67" s="72">
        <f>[5]!S_VAL_PE_TTM(B67,$D$5)</f>
        <v>-241.53205871582031</v>
      </c>
      <c r="F67" s="72">
        <f>[5]!S_VAL_PB(B67,$E$5,1)</f>
        <v>129.34556579589844</v>
      </c>
      <c r="G67" s="72">
        <f>[5]!S_VAL_MV(B67,$D$5)/100000000</f>
        <v>59.659924778599994</v>
      </c>
      <c r="H67" s="76">
        <f>[5]!s_pq_pctchange(B67,$F$5,$G$5)</f>
        <v>4.3179983857950077</v>
      </c>
      <c r="I67" s="100">
        <f t="shared" si="3"/>
        <v>-202.55639680061523</v>
      </c>
      <c r="J67" s="101">
        <f t="shared" si="1"/>
        <v>-4.4879951585223541</v>
      </c>
    </row>
    <row r="68" spans="1:10">
      <c r="A68" s="170"/>
      <c r="B68" s="109" t="s">
        <v>184</v>
      </c>
      <c r="C68" s="71" t="str">
        <f>[5]!S_INFO_NAME(B68)</f>
        <v>鲁抗医药</v>
      </c>
      <c r="D68" s="76">
        <f>[5]!s_pq_pctchange(B68,$B$5,$D$5)</f>
        <v>-4.00390625</v>
      </c>
      <c r="E68" s="72">
        <f>[5]!S_VAL_PE_TTM(B68,$D$5)</f>
        <v>-376.55966186523437</v>
      </c>
      <c r="F68" s="72">
        <f>[5]!S_VAL_PB(B68,$E$5,1)</f>
        <v>3.7920961380004883</v>
      </c>
      <c r="G68" s="72">
        <f>[5]!S_VAL_MV(B68,$D$5)/100000000</f>
        <v>57.168869192499997</v>
      </c>
      <c r="H68" s="76">
        <f>[5]!s_pq_pctchange(B68,$F$5,$G$5)</f>
        <v>-0.60975609756098725</v>
      </c>
      <c r="I68" s="100">
        <f t="shared" si="3"/>
        <v>-228.8987926652832</v>
      </c>
      <c r="J68" s="101">
        <f t="shared" si="1"/>
        <v>-5.071657521063698</v>
      </c>
    </row>
    <row r="69" spans="1:10">
      <c r="A69" s="170"/>
      <c r="B69" s="109" t="s">
        <v>185</v>
      </c>
      <c r="C69" s="71" t="str">
        <f>[5]!S_INFO_NAME(B69)</f>
        <v>华北制药</v>
      </c>
      <c r="D69" s="76">
        <f>[5]!s_pq_pctchange(B69,$B$5,$D$5)</f>
        <v>-5.0561797752809117</v>
      </c>
      <c r="E69" s="72">
        <f>[5]!S_VAL_PE_TTM(B69,$D$5)</f>
        <v>689.759765625</v>
      </c>
      <c r="F69" s="72">
        <f>[5]!S_VAL_PB(B69,$E$5,1)</f>
        <v>2.7455132007598877</v>
      </c>
      <c r="G69" s="72">
        <f>[5]!S_VAL_MV(B69,$D$5)/100000000</f>
        <v>110.24239968039998</v>
      </c>
      <c r="H69" s="76">
        <f>[5]!s_pq_pctchange(B69,$F$5,$G$5)</f>
        <v>2.6639344262294973</v>
      </c>
      <c r="I69" s="100">
        <f t="shared" si="3"/>
        <v>-557.40539164247321</v>
      </c>
      <c r="J69" s="105" t="s">
        <v>120</v>
      </c>
    </row>
    <row r="70" spans="1:10">
      <c r="A70" s="171"/>
      <c r="B70" s="73" t="s">
        <v>186</v>
      </c>
      <c r="C70" s="71" t="str">
        <f>[5]!S_INFO_NAME(B70)</f>
        <v>三精制药</v>
      </c>
      <c r="D70" s="74">
        <f>[5]!s_pq_pctchange(B70,$B$5,$D$5)</f>
        <v>-6.0975609756097615</v>
      </c>
      <c r="E70" s="74">
        <f>[5]!S_VAL_PE_TTM(B70,$D$5)</f>
        <v>38.126689910888672</v>
      </c>
      <c r="F70" s="74">
        <f>[5]!S_VAL_PB(B70,$E$5,1)</f>
        <v>2.427483081817627</v>
      </c>
      <c r="G70" s="74">
        <f>[5]!S_VAL_MV(B70,$D$5)/100000000</f>
        <v>53.581706362799999</v>
      </c>
      <c r="H70" s="74">
        <f>[5]!s_pq_pctchange(B70,$F$5,$G$5)</f>
        <v>-4.3290043290043378</v>
      </c>
      <c r="I70" s="100">
        <f t="shared" si="3"/>
        <v>-326.71772172439051</v>
      </c>
      <c r="J70" s="101">
        <f t="shared" si="1"/>
        <v>-7.2390088709262859</v>
      </c>
    </row>
    <row r="71" spans="1:10">
      <c r="A71" s="116" t="s">
        <v>267</v>
      </c>
      <c r="B71" s="73" t="s">
        <v>266</v>
      </c>
      <c r="C71" s="71" t="str">
        <f>[5]!S_INFO_NAME(B71)</f>
        <v>康美药业</v>
      </c>
      <c r="D71" s="75">
        <f>[5]!s_pq_pctchange(B71,$B$5,$D$5)</f>
        <v>-4.0615384615384613</v>
      </c>
      <c r="E71" s="72">
        <f>[5]!S_VAL_PE_TTM(B71,$D$5)</f>
        <v>17.470918655395508</v>
      </c>
      <c r="F71" s="72">
        <f>[5]!S_VAL_PB(B71,$E$5,1)</f>
        <v>2.8572452068328857</v>
      </c>
      <c r="G71" s="72">
        <f>[5]!S_VAL_MV(B71,$D$5)/100000000</f>
        <v>342.7795878997</v>
      </c>
      <c r="H71" s="75">
        <f>[5]!s_pq_pctchange(B71,$F$5,$G$5)</f>
        <v>-7.2164948453608098</v>
      </c>
      <c r="I71" s="100">
        <f t="shared" si="3"/>
        <v>-1392.2124800849354</v>
      </c>
      <c r="J71" s="101">
        <f t="shared" si="1"/>
        <v>-30.846929393229665</v>
      </c>
    </row>
    <row r="72" spans="1:10">
      <c r="A72" s="169" t="s">
        <v>268</v>
      </c>
      <c r="B72" s="109" t="s">
        <v>208</v>
      </c>
      <c r="C72" s="71" t="str">
        <f>[5]!S_INFO_NAME(B72)</f>
        <v>东阿阿胶</v>
      </c>
      <c r="D72" s="76">
        <f>[5]!s_pq_pctchange(B72,$B$5,$D$5)</f>
        <v>-7.1067415730337142</v>
      </c>
      <c r="E72" s="72">
        <f>[5]!S_VAL_PE_TTM(B72,$D$5)</f>
        <v>17.091167449951172</v>
      </c>
      <c r="F72" s="72">
        <f>[5]!S_VAL_PB(B72,$E$5,1)</f>
        <v>4.4203824996948242</v>
      </c>
      <c r="G72" s="72">
        <f>[5]!S_VAL_MV(B72,$D$5)/100000000</f>
        <v>216.2849222859</v>
      </c>
      <c r="H72" s="76">
        <f>[5]!s_pq_pctchange(B72,$F$5,$G$5)</f>
        <v>-3.7235337064979279</v>
      </c>
      <c r="I72" s="100">
        <f t="shared" si="3"/>
        <v>-1537.0810488295715</v>
      </c>
      <c r="J72" s="101">
        <f t="shared" si="1"/>
        <v>-34.05674870981229</v>
      </c>
    </row>
    <row r="73" spans="1:10">
      <c r="A73" s="170"/>
      <c r="B73" s="109" t="s">
        <v>209</v>
      </c>
      <c r="C73" s="71" t="str">
        <f>[5]!S_INFO_NAME(B73)</f>
        <v>云南白药</v>
      </c>
      <c r="D73" s="76">
        <f>[5]!s_pq_pctchange(B73,$B$5,$D$5)</f>
        <v>-6.5719360568383456</v>
      </c>
      <c r="E73" s="72">
        <f>[5]!S_VAL_PE_TTM(B73,$D$5)</f>
        <v>21.779212951660156</v>
      </c>
      <c r="F73" s="72">
        <f>[5]!S_VAL_PB(B73,$E$5,1)</f>
        <v>6.1269731521606445</v>
      </c>
      <c r="G73" s="72">
        <f>[5]!S_VAL_MV(B73,$D$5)/100000000</f>
        <v>547.77625166799999</v>
      </c>
      <c r="H73" s="76">
        <f>[5]!s_pq_pctchange(B73,$F$5,$G$5)</f>
        <v>-1.9326923076923186</v>
      </c>
      <c r="I73" s="100">
        <f t="shared" si="3"/>
        <v>-3599.950499416685</v>
      </c>
      <c r="J73" s="101">
        <f t="shared" si="1"/>
        <v>-79.763269230177869</v>
      </c>
    </row>
    <row r="74" spans="1:10">
      <c r="A74" s="170"/>
      <c r="B74" s="109" t="s">
        <v>210</v>
      </c>
      <c r="C74" s="71" t="str">
        <f>[5]!S_INFO_NAME(B74)</f>
        <v>紫光古汉</v>
      </c>
      <c r="D74" s="76">
        <f>[5]!s_pq_pctchange(B74,$B$5,$D$5)</f>
        <v>-5.9222702035780284</v>
      </c>
      <c r="E74" s="72">
        <f>[5]!S_VAL_PE_TTM(B74,$D$5)</f>
        <v>-18.971160888671875</v>
      </c>
      <c r="F74" s="72">
        <f>[5]!S_VAL_PB(B74,$E$5,1)</f>
        <v>12.835856437683105</v>
      </c>
      <c r="G74" s="72">
        <f>[5]!S_VAL_MV(B74,$D$5)/100000000</f>
        <v>34.058018217499999</v>
      </c>
      <c r="H74" s="76">
        <f>[5]!s_pq_pctchange(B74,$F$5,$G$5)</f>
        <v>12.74193548387097</v>
      </c>
      <c r="I74" s="100">
        <f t="shared" si="3"/>
        <v>-201.70078648241793</v>
      </c>
      <c r="J74" s="101">
        <f t="shared" si="1"/>
        <v>-4.4690375989177014</v>
      </c>
    </row>
    <row r="75" spans="1:10">
      <c r="A75" s="170"/>
      <c r="B75" s="109" t="s">
        <v>211</v>
      </c>
      <c r="C75" s="71" t="str">
        <f>[5]!S_INFO_NAME(B75)</f>
        <v>青海明胶</v>
      </c>
      <c r="D75" s="76">
        <f>[5]!s_pq_pctchange(B75,$B$5,$D$5)</f>
        <v>-3.9548022598870247</v>
      </c>
      <c r="E75" s="72">
        <f>[5]!S_VAL_PE_TTM(B75,$D$5)</f>
        <v>349.9920654296875</v>
      </c>
      <c r="F75" s="72">
        <f>[5]!S_VAL_PB(B75,$E$5,1)</f>
        <v>3.5512003898620605</v>
      </c>
      <c r="G75" s="72">
        <f>[5]!S_VAL_MV(B75,$D$5)/100000000</f>
        <v>32.103724800000002</v>
      </c>
      <c r="H75" s="76">
        <f>[5]!s_pq_pctchange(B75,$F$5,$G$5)</f>
        <v>-9.9866844207723062</v>
      </c>
      <c r="I75" s="100">
        <f t="shared" si="3"/>
        <v>-126.96388338983112</v>
      </c>
      <c r="J75" s="101">
        <f t="shared" si="1"/>
        <v>-2.8131093510793934</v>
      </c>
    </row>
    <row r="76" spans="1:10">
      <c r="A76" s="170"/>
      <c r="B76" s="109" t="s">
        <v>212</v>
      </c>
      <c r="C76" s="71" t="str">
        <f>[5]!S_INFO_NAME(B76)</f>
        <v>仁和药业</v>
      </c>
      <c r="D76" s="76">
        <f>[5]!s_pq_pctchange(B76,$B$5,$D$5)</f>
        <v>-3.5063113604487994</v>
      </c>
      <c r="E76" s="72">
        <f>[5]!S_VAL_PE_TTM(B76,$D$5)</f>
        <v>40.274318695068359</v>
      </c>
      <c r="F76" s="72">
        <f>[5]!S_VAL_PB(B76,$E$5,1)</f>
        <v>3.8456921577453613</v>
      </c>
      <c r="G76" s="72">
        <f>[5]!S_VAL_MV(B76,$D$5)/100000000</f>
        <v>68.158237796800009</v>
      </c>
      <c r="H76" s="76">
        <f>[5]!s_pq_pctchange(B76,$F$5,$G$5)</f>
        <v>-6.076388888888884</v>
      </c>
      <c r="I76" s="100">
        <f t="shared" si="3"/>
        <v>-238.98400349509063</v>
      </c>
      <c r="J76" s="101">
        <f t="shared" si="1"/>
        <v>-5.2951132010213477</v>
      </c>
    </row>
    <row r="77" spans="1:10">
      <c r="A77" s="170"/>
      <c r="B77" s="109" t="s">
        <v>213</v>
      </c>
      <c r="C77" s="71" t="str">
        <f>[5]!S_INFO_NAME(B77)</f>
        <v>通化金马</v>
      </c>
      <c r="D77" s="76">
        <f>[5]!s_pq_pctchange(B77,$B$5,$D$5)</f>
        <v>-5.1915945611866405</v>
      </c>
      <c r="E77" s="72">
        <f>[5]!S_VAL_PE_TTM(B77,$D$5)</f>
        <v>610.14239501953125</v>
      </c>
      <c r="F77" s="72">
        <f>[5]!S_VAL_PB(B77,$E$5,1)</f>
        <v>5.6940913200378418</v>
      </c>
      <c r="G77" s="72">
        <f>[5]!S_VAL_MV(B77,$D$5)/100000000</f>
        <v>34.439548369200004</v>
      </c>
      <c r="H77" s="76">
        <f>[5]!s_pq_pctchange(B77,$F$5,$G$5)</f>
        <v>-5.4481546572934914</v>
      </c>
      <c r="I77" s="100">
        <f t="shared" si="3"/>
        <v>-178.79617200326297</v>
      </c>
      <c r="J77" s="101">
        <f t="shared" si="1"/>
        <v>-3.9615453621188079</v>
      </c>
    </row>
    <row r="78" spans="1:10">
      <c r="A78" s="170"/>
      <c r="B78" s="109" t="s">
        <v>214</v>
      </c>
      <c r="C78" s="71" t="str">
        <f>[5]!S_INFO_NAME(B78)</f>
        <v>金陵药业</v>
      </c>
      <c r="D78" s="76">
        <f>[5]!s_pq_pctchange(B78,$B$5,$D$5)</f>
        <v>-1.8880647336479983</v>
      </c>
      <c r="E78" s="72">
        <f>[5]!S_VAL_PE_TTM(B78,$D$5)</f>
        <v>40.016399383544922</v>
      </c>
      <c r="F78" s="72">
        <f>[5]!S_VAL_PB(B78,$E$5,1)</f>
        <v>3.4512779712677002</v>
      </c>
      <c r="G78" s="72">
        <f>[5]!S_VAL_MV(B78,$D$5)/100000000</f>
        <v>73.331999999999994</v>
      </c>
      <c r="H78" s="76">
        <f>[5]!s_pq_pctchange(B78,$F$5,$G$5)</f>
        <v>-6.976744186046524</v>
      </c>
      <c r="I78" s="100">
        <f t="shared" si="3"/>
        <v>-138.45556304787499</v>
      </c>
      <c r="J78" s="101">
        <f t="shared" si="1"/>
        <v>-3.0677278350335571</v>
      </c>
    </row>
    <row r="79" spans="1:10">
      <c r="A79" s="170"/>
      <c r="B79" s="109" t="s">
        <v>215</v>
      </c>
      <c r="C79" s="71" t="str">
        <f>[5]!S_INFO_NAME(B79)</f>
        <v>九芝堂</v>
      </c>
      <c r="D79" s="76">
        <f>[5]!s_pq_pctchange(B79,$B$5,$D$5)</f>
        <v>-7.5844486934353199</v>
      </c>
      <c r="E79" s="72">
        <f>[5]!S_VAL_PE_TTM(B79,$D$5)</f>
        <v>29.111284255981445</v>
      </c>
      <c r="F79" s="72">
        <f>[5]!S_VAL_PB(B79,$E$5,1)</f>
        <v>2.871699333190918</v>
      </c>
      <c r="G79" s="72">
        <f>[5]!S_VAL_MV(B79,$D$5)/100000000</f>
        <v>43.15276386</v>
      </c>
      <c r="H79" s="76">
        <f>[5]!s_pq_pctchange(B79,$F$5,$G$5)</f>
        <v>0.96082779009607489</v>
      </c>
      <c r="I79" s="100">
        <f t="shared" si="3"/>
        <v>-327.28992347609989</v>
      </c>
      <c r="J79" s="101">
        <f t="shared" si="1"/>
        <v>-7.2516870125793362</v>
      </c>
    </row>
    <row r="80" spans="1:10">
      <c r="A80" s="170"/>
      <c r="B80" s="109" t="s">
        <v>216</v>
      </c>
      <c r="C80" s="71" t="str">
        <f>[5]!S_INFO_NAME(B80)</f>
        <v>华润三九</v>
      </c>
      <c r="D80" s="76">
        <f>[5]!s_pq_pctchange(B80,$B$5,$D$5)</f>
        <v>-4.7978676143936134</v>
      </c>
      <c r="E80" s="72">
        <f>[5]!S_VAL_PE_TTM(B80,$D$5)</f>
        <v>17.468423843383789</v>
      </c>
      <c r="F80" s="72">
        <f>[5]!S_VAL_PB(B80,$E$5,1)</f>
        <v>3.4260096549987793</v>
      </c>
      <c r="G80" s="72">
        <f>[5]!S_VAL_MV(B80,$D$5)/100000000</f>
        <v>209.77826999999999</v>
      </c>
      <c r="H80" s="76">
        <f>[5]!s_pq_pctchange(B80,$F$5,$G$5)</f>
        <v>1.9246519246519211</v>
      </c>
    </row>
    <row r="81" spans="1:8">
      <c r="A81" s="170"/>
      <c r="B81" s="109" t="s">
        <v>217</v>
      </c>
      <c r="C81" s="71" t="str">
        <f>[5]!S_INFO_NAME(B81)</f>
        <v>沃华医药</v>
      </c>
      <c r="D81" s="76">
        <f>[5]!s_pq_pctchange(B81,$B$5,$D$5)</f>
        <v>-1.7040358744394579</v>
      </c>
      <c r="E81" s="72">
        <f>[5]!S_VAL_PE_TTM(B81,$D$5)</f>
        <v>183.58744812011719</v>
      </c>
      <c r="F81" s="72">
        <f>[5]!S_VAL_PB(B81,$E$5,1)</f>
        <v>6.3094711303710938</v>
      </c>
      <c r="G81" s="72">
        <f>[5]!S_VAL_MV(B81,$D$5)/100000000</f>
        <v>35.944416000000004</v>
      </c>
      <c r="H81" s="76">
        <f>[5]!s_pq_pctchange(B81,$F$5,$G$5)</f>
        <v>-9.2905405405405368</v>
      </c>
    </row>
    <row r="82" spans="1:8">
      <c r="A82" s="170"/>
      <c r="B82" s="109" t="s">
        <v>218</v>
      </c>
      <c r="C82" s="71" t="str">
        <f>[5]!S_INFO_NAME(B82)</f>
        <v>紫鑫药业</v>
      </c>
      <c r="D82" s="76">
        <f>[5]!s_pq_pctchange(B82,$B$5,$D$5)</f>
        <v>-5.4802592810842654</v>
      </c>
      <c r="E82" s="72">
        <f>[5]!S_VAL_PE_TTM(B82,$D$5)</f>
        <v>-274.67520141601562</v>
      </c>
      <c r="F82" s="72">
        <f>[5]!S_VAL_PB(B82,$E$5,1)</f>
        <v>4.2680130004882812</v>
      </c>
      <c r="G82" s="72">
        <f>[5]!S_VAL_MV(B82,$D$5)/100000000</f>
        <v>82.283817672799998</v>
      </c>
      <c r="H82" s="76">
        <f>[5]!s_pq_pctchange(B82,$F$5,$G$5)</f>
        <v>-4.8543689320388435</v>
      </c>
    </row>
    <row r="83" spans="1:8">
      <c r="A83" s="170"/>
      <c r="B83" s="109" t="s">
        <v>219</v>
      </c>
      <c r="C83" s="71" t="str">
        <f>[5]!S_INFO_NAME(B83)</f>
        <v>嘉应制药</v>
      </c>
      <c r="D83" s="76">
        <f>[5]!s_pq_pctchange(B83,$B$5,$D$5)</f>
        <v>-6.9343065693430734</v>
      </c>
      <c r="E83" s="72">
        <f>[5]!S_VAL_PE_TTM(B83,$D$5)</f>
        <v>29.82841682434082</v>
      </c>
      <c r="F83" s="72">
        <f>[5]!S_VAL_PB(B83,$E$5,1)</f>
        <v>6.4123802185058594</v>
      </c>
      <c r="G83" s="72">
        <f>[5]!S_VAL_MV(B83,$D$5)/100000000</f>
        <v>51.766004495999994</v>
      </c>
      <c r="H83" s="76">
        <f>[5]!s_pq_pctchange(B83,$F$5,$G$5)</f>
        <v>4.2263610315186328</v>
      </c>
    </row>
    <row r="84" spans="1:8">
      <c r="A84" s="170"/>
      <c r="B84" s="109" t="s">
        <v>220</v>
      </c>
      <c r="C84" s="71" t="str">
        <f>[5]!S_INFO_NAME(B84)</f>
        <v>恒康医疗</v>
      </c>
      <c r="D84" s="76">
        <f>[5]!s_pq_pctchange(B84,$B$5,$D$5)</f>
        <v>-8.0267558528428147</v>
      </c>
      <c r="E84" s="72">
        <f>[5]!S_VAL_PE_TTM(B84,$D$5)</f>
        <v>60.241264343261719</v>
      </c>
      <c r="F84" s="72">
        <f>[5]!S_VAL_PB(B84,$E$5,1)</f>
        <v>17.036428451538086</v>
      </c>
      <c r="G84" s="72">
        <f>[5]!S_VAL_MV(B84,$D$5)/100000000</f>
        <v>135.59237999999999</v>
      </c>
      <c r="H84" s="76">
        <f>[5]!s_pq_pctchange(B84,$F$5,$G$5)</f>
        <v>22.123015873015884</v>
      </c>
    </row>
    <row r="85" spans="1:8">
      <c r="A85" s="170"/>
      <c r="B85" s="109" t="s">
        <v>221</v>
      </c>
      <c r="C85" s="71" t="str">
        <f>[5]!S_INFO_NAME(B85)</f>
        <v>桂林三金</v>
      </c>
      <c r="D85" s="76">
        <f>[5]!s_pq_pctchange(B85,$B$5,$D$5)</f>
        <v>-3.9285714285714479</v>
      </c>
      <c r="E85" s="72">
        <f>[5]!S_VAL_PE_TTM(B85,$D$5)</f>
        <v>25.63371467590332</v>
      </c>
      <c r="F85" s="72">
        <f>[5]!S_VAL_PB(B85,$E$5,1)</f>
        <v>5.095463752746582</v>
      </c>
      <c r="G85" s="72">
        <f>[5]!S_VAL_MV(B85,$D$5)/100000000</f>
        <v>111.13465999999998</v>
      </c>
      <c r="H85" s="76">
        <f>[5]!s_pq_pctchange(B85,$F$5,$G$5)</f>
        <v>1.6622340425531901</v>
      </c>
    </row>
    <row r="86" spans="1:8">
      <c r="A86" s="170"/>
      <c r="B86" s="109" t="s">
        <v>222</v>
      </c>
      <c r="C86" s="71" t="str">
        <f>[5]!S_INFO_NAME(B86)</f>
        <v>奇正藏药</v>
      </c>
      <c r="D86" s="76">
        <f>[5]!s_pq_pctchange(B86,$B$5,$D$5)</f>
        <v>-4.0869565217391379</v>
      </c>
      <c r="E86" s="72">
        <f>[5]!S_VAL_PE_TTM(B86,$D$5)</f>
        <v>39.053768157958984</v>
      </c>
      <c r="F86" s="72">
        <f>[5]!S_VAL_PB(B86,$E$5,1)</f>
        <v>6.550776481628418</v>
      </c>
      <c r="G86" s="72">
        <f>[5]!S_VAL_MV(B86,$D$5)/100000000</f>
        <v>89.563599999999994</v>
      </c>
      <c r="H86" s="76">
        <f>[5]!s_pq_pctchange(B86,$F$5,$G$5)</f>
        <v>-3.6774479397430282</v>
      </c>
    </row>
    <row r="87" spans="1:8">
      <c r="A87" s="170"/>
      <c r="B87" s="109" t="s">
        <v>223</v>
      </c>
      <c r="C87" s="71" t="str">
        <f>[5]!S_INFO_NAME(B87)</f>
        <v>众生药业</v>
      </c>
      <c r="D87" s="76">
        <f>[5]!s_pq_pctchange(B87,$B$5,$D$5)</f>
        <v>-4.8979591836734837</v>
      </c>
      <c r="E87" s="72">
        <f>[5]!S_VAL_PE_TTM(B87,$D$5)</f>
        <v>36.599029541015625</v>
      </c>
      <c r="F87" s="72">
        <f>[5]!S_VAL_PB(B87,$E$5,1)</f>
        <v>4.6603937149047852</v>
      </c>
      <c r="G87" s="72">
        <f>[5]!S_VAL_MV(B87,$D$5)/100000000</f>
        <v>77.320164599999998</v>
      </c>
      <c r="H87" s="76">
        <f>[5]!s_pq_pctchange(B87,$F$5,$G$5)</f>
        <v>-13.596491228070185</v>
      </c>
    </row>
    <row r="88" spans="1:8">
      <c r="A88" s="170"/>
      <c r="B88" s="109" t="s">
        <v>224</v>
      </c>
      <c r="C88" s="71" t="str">
        <f>[5]!S_INFO_NAME(B88)</f>
        <v>精华制药</v>
      </c>
      <c r="D88" s="76">
        <f>[5]!s_pq_pctchange(B88,$B$5,$D$5)</f>
        <v>-3.3083370092633402</v>
      </c>
      <c r="E88" s="72">
        <f>[5]!S_VAL_PE_TTM(B88,$D$5)</f>
        <v>144.33180236816406</v>
      </c>
      <c r="F88" s="72">
        <f>[5]!S_VAL_PB(B88,$E$5,1)</f>
        <v>6.6133646965026855</v>
      </c>
      <c r="G88" s="72">
        <f>[5]!S_VAL_MV(B88,$D$5)/100000000</f>
        <v>43.84</v>
      </c>
      <c r="H88" s="76">
        <f>[5]!s_pq_pctchange(B88,$F$5,$G$5)</f>
        <v>1.9464720194647178</v>
      </c>
    </row>
    <row r="89" spans="1:8">
      <c r="A89" s="170"/>
      <c r="B89" s="109" t="s">
        <v>225</v>
      </c>
      <c r="C89" s="71" t="str">
        <f>[5]!S_INFO_NAME(B89)</f>
        <v>信邦制药</v>
      </c>
      <c r="D89" s="76">
        <f>[5]!s_pq_pctchange(B89,$B$5,$D$5)</f>
        <v>-0.89285714285715079</v>
      </c>
      <c r="E89" s="72">
        <f>[5]!S_VAL_PE_TTM(B89,$D$5)</f>
        <v>178.11660766601562</v>
      </c>
      <c r="F89" s="72">
        <f>[5]!S_VAL_PB(B89,$E$5,1)</f>
        <v>12.041064262390137</v>
      </c>
      <c r="G89" s="72">
        <f>[5]!S_VAL_MV(B89,$D$5)/100000000</f>
        <v>122.21099671440003</v>
      </c>
      <c r="H89" s="76">
        <f>[5]!s_pq_pctchange(B89,$F$5,$G$5)</f>
        <v>-2.7836504580690535</v>
      </c>
    </row>
    <row r="90" spans="1:8">
      <c r="A90" s="170"/>
      <c r="B90" s="109" t="s">
        <v>226</v>
      </c>
      <c r="C90" s="71" t="str">
        <f>[5]!S_INFO_NAME(B90)</f>
        <v>汉森制药</v>
      </c>
      <c r="D90" s="76">
        <f>[5]!s_pq_pctchange(B90,$B$5,$D$5)</f>
        <v>-4.4132917964693767</v>
      </c>
      <c r="E90" s="72">
        <f>[5]!S_VAL_PE_TTM(B90,$D$5)</f>
        <v>46.067470550537109</v>
      </c>
      <c r="F90" s="72">
        <f>[5]!S_VAL_PB(B90,$E$5,1)</f>
        <v>5.0317182540893555</v>
      </c>
      <c r="G90" s="72">
        <f>[5]!S_VAL_MV(B90,$D$5)/100000000</f>
        <v>54.493600000000001</v>
      </c>
      <c r="H90" s="76">
        <f>[5]!s_pq_pctchange(B90,$F$5,$G$5)</f>
        <v>25.853658536585368</v>
      </c>
    </row>
    <row r="91" spans="1:8">
      <c r="A91" s="170"/>
      <c r="B91" s="109" t="s">
        <v>227</v>
      </c>
      <c r="C91" s="71" t="str">
        <f>[5]!S_INFO_NAME(B91)</f>
        <v>贵州百灵</v>
      </c>
      <c r="D91" s="76">
        <f>[5]!s_pq_pctchange(B91,$B$5,$D$5)</f>
        <v>-2.9976580796252983</v>
      </c>
      <c r="E91" s="72">
        <f>[5]!S_VAL_PE_TTM(B91,$D$5)</f>
        <v>68.659156799316406</v>
      </c>
      <c r="F91" s="72">
        <f>[5]!S_VAL_PB(B91,$E$5,1)</f>
        <v>9.3707342147827148</v>
      </c>
      <c r="G91" s="72">
        <f>[5]!S_VAL_MV(B91,$D$5)/100000000</f>
        <v>194.83967999999999</v>
      </c>
      <c r="H91" s="76">
        <f>[5]!s_pq_pctchange(B91,$F$5,$G$5)</f>
        <v>22.938894277400589</v>
      </c>
    </row>
    <row r="92" spans="1:8">
      <c r="A92" s="170"/>
      <c r="B92" s="109" t="s">
        <v>228</v>
      </c>
      <c r="C92" s="71" t="str">
        <f>[5]!S_INFO_NAME(B92)</f>
        <v>太安堂</v>
      </c>
      <c r="D92" s="76">
        <f>[5]!s_pq_pctchange(B92,$B$5,$D$5)</f>
        <v>-5.8229813664596231</v>
      </c>
      <c r="E92" s="72">
        <f>[5]!S_VAL_PE_TTM(B92,$D$5)</f>
        <v>57.231819152832031</v>
      </c>
      <c r="F92" s="72">
        <f>[5]!S_VAL_PB(B92,$E$5,1)</f>
        <v>4.4341092109680176</v>
      </c>
      <c r="G92" s="72">
        <f>[5]!S_VAL_MV(B92,$D$5)/100000000</f>
        <v>87.500968</v>
      </c>
      <c r="H92" s="76">
        <f>[5]!s_pq_pctchange(B92,$F$5,$G$5)</f>
        <v>-18.172043010752692</v>
      </c>
    </row>
    <row r="93" spans="1:8">
      <c r="A93" s="170"/>
      <c r="B93" s="109" t="s">
        <v>229</v>
      </c>
      <c r="C93" s="71" t="str">
        <f>[5]!S_INFO_NAME(B93)</f>
        <v>益盛药业</v>
      </c>
      <c r="D93" s="76">
        <f>[5]!s_pq_pctchange(B93,$B$5,$D$5)</f>
        <v>-6.6624764299182964</v>
      </c>
      <c r="E93" s="72">
        <f>[5]!S_VAL_PE_TTM(B93,$D$5)</f>
        <v>55.652034759521484</v>
      </c>
      <c r="F93" s="72">
        <f>[5]!S_VAL_PB(B93,$E$5,1)</f>
        <v>2.9675056934356689</v>
      </c>
      <c r="G93" s="72">
        <f>[5]!S_VAL_MV(B93,$D$5)/100000000</f>
        <v>49.146312600000009</v>
      </c>
      <c r="H93" s="76">
        <f>[5]!s_pq_pctchange(B93,$F$5,$G$5)</f>
        <v>-2.1293070073557629</v>
      </c>
    </row>
    <row r="94" spans="1:8">
      <c r="A94" s="170"/>
      <c r="B94" s="109" t="s">
        <v>230</v>
      </c>
      <c r="C94" s="71" t="str">
        <f>[5]!S_INFO_NAME(B94)</f>
        <v>瑞康医药</v>
      </c>
      <c r="D94" s="76">
        <f>[5]!s_pq_pctchange(B94,$B$5,$D$5)</f>
        <v>5.7971014492763651E-2</v>
      </c>
      <c r="E94" s="72">
        <f>[5]!S_VAL_PE_TTM(B94,$D$5)</f>
        <v>43.469635009765625</v>
      </c>
      <c r="F94" s="72">
        <f>[5]!S_VAL_PB(B94,$E$5,1)</f>
        <v>4.6645421981811523</v>
      </c>
      <c r="G94" s="72">
        <f>[5]!S_VAL_MV(B94,$D$5)/100000000</f>
        <v>75.217423040000014</v>
      </c>
      <c r="H94" s="76">
        <f>[5]!s_pq_pctchange(B94,$F$5,$G$5)</f>
        <v>4.4087350638648548</v>
      </c>
    </row>
    <row r="95" spans="1:8">
      <c r="A95" s="170"/>
      <c r="B95" s="109" t="s">
        <v>231</v>
      </c>
      <c r="C95" s="71" t="str">
        <f>[5]!S_INFO_NAME(B95)</f>
        <v>以岭药业</v>
      </c>
      <c r="D95" s="76">
        <f>[5]!s_pq_pctchange(B95,$B$5,$D$5)</f>
        <v>-2.6766917293233106</v>
      </c>
      <c r="E95" s="72">
        <f>[5]!S_VAL_PE_TTM(B95,$D$5)</f>
        <v>62.070297241210937</v>
      </c>
      <c r="F95" s="72">
        <f>[5]!S_VAL_PB(B95,$E$5,1)</f>
        <v>4.3386678695678711</v>
      </c>
      <c r="G95" s="72">
        <f>[5]!S_VAL_MV(B95,$D$5)/100000000</f>
        <v>182.33242000000001</v>
      </c>
      <c r="H95" s="76">
        <f>[5]!s_pq_pctchange(B95,$F$5,$G$5)</f>
        <v>0.42865890998162737</v>
      </c>
    </row>
    <row r="96" spans="1:8">
      <c r="A96" s="170"/>
      <c r="B96" s="109" t="s">
        <v>232</v>
      </c>
      <c r="C96" s="71" t="str">
        <f>[5]!S_INFO_NAME(B96)</f>
        <v>佛慈制药</v>
      </c>
      <c r="D96" s="76">
        <f>[5]!s_pq_pctchange(B96,$B$5,$D$5)</f>
        <v>-5.2163364334815938</v>
      </c>
      <c r="E96" s="72">
        <f>[5]!S_VAL_PE_TTM(B96,$D$5)</f>
        <v>126.59334564208984</v>
      </c>
      <c r="F96" s="72">
        <f>[5]!S_VAL_PB(B96,$E$5,1)</f>
        <v>5.9577727317810059</v>
      </c>
      <c r="G96" s="72">
        <f>[5]!S_VAL_MV(B96,$D$5)/100000000</f>
        <v>41.656630399999997</v>
      </c>
      <c r="H96" s="76">
        <f>[5]!s_pq_pctchange(B96,$F$5,$G$5)</f>
        <v>-6.1988304093567255</v>
      </c>
    </row>
    <row r="97" spans="1:8">
      <c r="A97" s="170"/>
      <c r="B97" s="109" t="s">
        <v>233</v>
      </c>
      <c r="C97" s="71" t="str">
        <f>[5]!S_INFO_NAME(B97)</f>
        <v>红日药业</v>
      </c>
      <c r="D97" s="76">
        <f>[5]!s_pq_pctchange(B97,$B$5,$D$5)</f>
        <v>-4.3216080402010189</v>
      </c>
      <c r="E97" s="72">
        <f>[5]!S_VAL_PE_TTM(B97,$D$5)</f>
        <v>38.949779510498047</v>
      </c>
      <c r="F97" s="72">
        <f>[5]!S_VAL_PB(B97,$E$5,1)</f>
        <v>9.7636260986328125</v>
      </c>
      <c r="G97" s="72">
        <f>[5]!S_VAL_MV(B97,$D$5)/100000000</f>
        <v>163.97452023119999</v>
      </c>
      <c r="H97" s="76">
        <f>[5]!s_pq_pctchange(B97,$F$5,$G$5)</f>
        <v>3.0052384891094519</v>
      </c>
    </row>
    <row r="98" spans="1:8">
      <c r="A98" s="170"/>
      <c r="B98" s="109" t="s">
        <v>234</v>
      </c>
      <c r="C98" s="71" t="str">
        <f>[5]!S_INFO_NAME(B98)</f>
        <v>上海凯宝</v>
      </c>
      <c r="D98" s="76">
        <f>[5]!s_pq_pctchange(B98,$B$5,$D$5)</f>
        <v>-4.7133757961783314</v>
      </c>
      <c r="E98" s="72">
        <f>[5]!S_VAL_PE_TTM(B98,$D$5)</f>
        <v>27.445533752441406</v>
      </c>
      <c r="F98" s="72">
        <f>[5]!S_VAL_PB(B98,$E$5,1)</f>
        <v>5.9234600067138672</v>
      </c>
      <c r="G98" s="72">
        <f>[5]!S_VAL_MV(B98,$D$5)/100000000</f>
        <v>94.441881600000002</v>
      </c>
      <c r="H98" s="76">
        <f>[5]!s_pq_pctchange(B98,$F$5,$G$5)</f>
        <v>-1.2178619756427533</v>
      </c>
    </row>
    <row r="99" spans="1:8">
      <c r="A99" s="170"/>
      <c r="B99" s="109" t="s">
        <v>235</v>
      </c>
      <c r="C99" s="71" t="str">
        <f>[5]!S_INFO_NAME(B99)</f>
        <v>福瑞股份</v>
      </c>
      <c r="D99" s="76">
        <f>[5]!s_pq_pctchange(B99,$B$5,$D$5)</f>
        <v>6.9879518072289093</v>
      </c>
      <c r="E99" s="72">
        <f>[5]!S_VAL_PE_TTM(B99,$D$5)</f>
        <v>147.43533325195312</v>
      </c>
      <c r="F99" s="72">
        <f>[5]!S_VAL_PB(B99,$E$5,1)</f>
        <v>8.7299318313598633</v>
      </c>
      <c r="G99" s="72">
        <f>[5]!S_VAL_MV(B99,$D$5)/100000000</f>
        <v>57.645408000000003</v>
      </c>
      <c r="H99" s="76">
        <f>[5]!s_pq_pctchange(B99,$F$5,$G$5)</f>
        <v>34.767836919592312</v>
      </c>
    </row>
    <row r="100" spans="1:8">
      <c r="A100" s="170"/>
      <c r="B100" s="109" t="s">
        <v>236</v>
      </c>
      <c r="C100" s="71" t="str">
        <f>[5]!S_INFO_NAME(B100)</f>
        <v>香雪制药</v>
      </c>
      <c r="D100" s="76">
        <f>[5]!s_pq_pctchange(B100,$B$5,$D$5)</f>
        <v>-7.2948328267477098</v>
      </c>
      <c r="E100" s="72">
        <f>[5]!S_VAL_PE_TTM(B100,$D$5)</f>
        <v>56.456649780273438</v>
      </c>
      <c r="F100" s="72">
        <f>[5]!S_VAL_PB(B100,$E$5,1)</f>
        <v>6.7480254173278809</v>
      </c>
      <c r="G100" s="72">
        <f>[5]!S_VAL_MV(B100,$D$5)/100000000</f>
        <v>108.79390574150001</v>
      </c>
      <c r="H100" s="76">
        <f>[5]!s_pq_pctchange(B100,$F$5,$G$5)</f>
        <v>-4.9565661727133286</v>
      </c>
    </row>
    <row r="101" spans="1:8">
      <c r="A101" s="170"/>
      <c r="B101" s="109" t="s">
        <v>237</v>
      </c>
      <c r="C101" s="71" t="str">
        <f>[5]!S_INFO_NAME(B101)</f>
        <v>振东制药</v>
      </c>
      <c r="D101" s="76">
        <f>[5]!s_pq_pctchange(B101,$B$5,$D$5)</f>
        <v>-2.5194961007798611</v>
      </c>
      <c r="E101" s="72">
        <f>[5]!S_VAL_PE_TTM(B101,$D$5)</f>
        <v>83.009841918945313</v>
      </c>
      <c r="F101" s="72">
        <f>[5]!S_VAL_PB(B101,$E$5,1)</f>
        <v>2.39316725730896</v>
      </c>
      <c r="G101" s="72">
        <f>[5]!S_VAL_MV(B101,$D$5)/100000000</f>
        <v>46.8</v>
      </c>
      <c r="H101" s="76">
        <f>[5]!s_pq_pctchange(B101,$F$5,$G$5)</f>
        <v>-2.2095509622237941</v>
      </c>
    </row>
    <row r="102" spans="1:8">
      <c r="A102" s="170"/>
      <c r="B102" s="109" t="s">
        <v>238</v>
      </c>
      <c r="C102" s="71" t="str">
        <f>[5]!S_INFO_NAME(B102)</f>
        <v>佐力药业</v>
      </c>
      <c r="D102" s="76">
        <f>[5]!s_pq_pctchange(B102,$B$5,$D$5)</f>
        <v>-5.7553956834532354</v>
      </c>
      <c r="E102" s="72">
        <f>[5]!S_VAL_PE_TTM(B102,$D$5)</f>
        <v>48.514003753662109</v>
      </c>
      <c r="F102" s="72">
        <f>[5]!S_VAL_PB(B102,$E$5,1)</f>
        <v>6.0405950546264648</v>
      </c>
      <c r="G102" s="72">
        <f>[5]!S_VAL_MV(B102,$D$5)/100000000</f>
        <v>45.650880000000001</v>
      </c>
      <c r="H102" s="76">
        <f>[5]!s_pq_pctchange(B102,$F$5,$G$5)</f>
        <v>23.910050481872425</v>
      </c>
    </row>
    <row r="103" spans="1:8">
      <c r="A103" s="170"/>
      <c r="B103" s="109" t="s">
        <v>239</v>
      </c>
      <c r="C103" s="71" t="str">
        <f>[5]!S_INFO_NAME(B103)</f>
        <v>同仁堂</v>
      </c>
      <c r="D103" s="76">
        <f>[5]!s_pq_pctchange(B103,$B$5,$D$5)</f>
        <v>-3.7519541427827097</v>
      </c>
      <c r="E103" s="72">
        <f>[5]!S_VAL_PE_TTM(B103,$D$5)</f>
        <v>34.133853912353516</v>
      </c>
      <c r="F103" s="72">
        <f>[5]!S_VAL_PB(B103,$E$5,1)</f>
        <v>4.8469195365905762</v>
      </c>
      <c r="G103" s="72">
        <f>[5]!S_VAL_MV(B103,$D$5)/100000000</f>
        <v>242.16814922469999</v>
      </c>
      <c r="H103" s="76">
        <f>[5]!s_pq_pctchange(B103,$F$5,$G$5)</f>
        <v>8.4093211752786168</v>
      </c>
    </row>
    <row r="104" spans="1:8">
      <c r="A104" s="170"/>
      <c r="B104" s="109" t="s">
        <v>240</v>
      </c>
      <c r="C104" s="71" t="str">
        <f>[5]!S_INFO_NAME(B104)</f>
        <v>太极集团</v>
      </c>
      <c r="D104" s="76">
        <f>[5]!s_pq_pctchange(B104,$B$5,$D$5)</f>
        <v>11.041405269761583</v>
      </c>
      <c r="E104" s="72">
        <f>[5]!S_VAL_PE_TTM(B104,$D$5)</f>
        <v>498.88198852539062</v>
      </c>
      <c r="F104" s="72">
        <f>[5]!S_VAL_PB(B104,$E$5,1)</f>
        <v>7.984952449798584</v>
      </c>
      <c r="G104" s="72">
        <f>[5]!S_VAL_MV(B104,$D$5)/100000000</f>
        <v>75.560237999999998</v>
      </c>
      <c r="H104" s="76">
        <f>[5]!s_pq_pctchange(B104,$F$5,$G$5)</f>
        <v>-3.6912751677852351</v>
      </c>
    </row>
    <row r="105" spans="1:8">
      <c r="A105" s="170"/>
      <c r="B105" s="109" t="s">
        <v>241</v>
      </c>
      <c r="C105" s="71" t="str">
        <f>[5]!S_INFO_NAME(B105)</f>
        <v>西藏药业</v>
      </c>
      <c r="D105" s="76">
        <f>[5]!s_pq_pctchange(B105,$B$5,$D$5)</f>
        <v>0</v>
      </c>
      <c r="E105" s="72">
        <f>[5]!S_VAL_PE_TTM(B105,$D$5)</f>
        <v>132.52392578125</v>
      </c>
      <c r="F105" s="72">
        <f>[5]!S_VAL_PB(B105,$E$5,1)</f>
        <v>12.869115829467773</v>
      </c>
      <c r="G105" s="72">
        <f>[5]!S_VAL_MV(B105,$D$5)/100000000</f>
        <v>50.009821500000001</v>
      </c>
      <c r="H105" s="76">
        <f>[5]!s_pq_pctchange(B105,$F$5,$G$5)</f>
        <v>-8.8386433710174739</v>
      </c>
    </row>
    <row r="106" spans="1:8">
      <c r="A106" s="170"/>
      <c r="B106" s="109" t="s">
        <v>242</v>
      </c>
      <c r="C106" s="71" t="str">
        <f>[5]!S_INFO_NAME(B106)</f>
        <v>太龙药业</v>
      </c>
      <c r="D106" s="76">
        <f>[5]!s_pq_pctchange(B106,$B$5,$D$5)</f>
        <v>-2.1924482338611662</v>
      </c>
      <c r="E106" s="72">
        <f>[5]!S_VAL_PE_TTM(B106,$D$5)</f>
        <v>111.60177612304687</v>
      </c>
      <c r="F106" s="72">
        <f>[5]!S_VAL_PB(B106,$E$5,1)</f>
        <v>3.7264313697814941</v>
      </c>
      <c r="G106" s="72">
        <f>[5]!S_VAL_MV(B106,$D$5)/100000000</f>
        <v>39.877695633599998</v>
      </c>
      <c r="H106" s="76">
        <f>[5]!s_pq_pctchange(B106,$F$5,$G$5)</f>
        <v>-3.3434650455926973</v>
      </c>
    </row>
    <row r="107" spans="1:8">
      <c r="A107" s="170"/>
      <c r="B107" s="109" t="s">
        <v>243</v>
      </c>
      <c r="C107" s="71" t="str">
        <f>[5]!S_INFO_NAME(B107)</f>
        <v>中恒集团</v>
      </c>
      <c r="D107" s="76">
        <f>[5]!s_pq_pctchange(B107,$B$5,$D$5)</f>
        <v>-2.3321554770318054</v>
      </c>
      <c r="E107" s="72">
        <f>[5]!S_VAL_PE_TTM(B107,$D$5)</f>
        <v>16.397428512573242</v>
      </c>
      <c r="F107" s="72">
        <f>[5]!S_VAL_PB(B107,$E$5,1)</f>
        <v>4.1358327865600586</v>
      </c>
      <c r="G107" s="72">
        <f>[5]!S_VAL_MV(B107,$D$5)/100000000</f>
        <v>150.87950836960002</v>
      </c>
      <c r="H107" s="76">
        <f>[5]!s_pq_pctchange(B107,$F$5,$G$5)</f>
        <v>-0.94408133623820056</v>
      </c>
    </row>
    <row r="108" spans="1:8">
      <c r="A108" s="170"/>
      <c r="B108" s="109" t="s">
        <v>244</v>
      </c>
      <c r="C108" s="71" t="str">
        <f>[5]!S_INFO_NAME(B108)</f>
        <v>开开实业</v>
      </c>
      <c r="D108" s="76">
        <f>[5]!s_pq_pctchange(B108,$B$5,$D$5)</f>
        <v>-3.6016949152542277</v>
      </c>
      <c r="E108" s="72">
        <f>[5]!S_VAL_PE_TTM(B108,$D$5)</f>
        <v>60.52862548828125</v>
      </c>
      <c r="F108" s="72">
        <f>[5]!S_VAL_PB(B108,$E$5,1)</f>
        <v>8.9166774749755859</v>
      </c>
      <c r="G108" s="72">
        <f>[5]!S_VAL_MV(B108,$D$5)/100000000</f>
        <v>33.169499999999999</v>
      </c>
      <c r="H108" s="76">
        <f>[5]!s_pq_pctchange(B108,$F$5,$G$5)</f>
        <v>-2.4574669187145459</v>
      </c>
    </row>
    <row r="109" spans="1:8">
      <c r="A109" s="170"/>
      <c r="B109" s="109" t="s">
        <v>245</v>
      </c>
      <c r="C109" s="71" t="str">
        <f>[5]!S_INFO_NAME(B109)</f>
        <v>羚锐制药</v>
      </c>
      <c r="D109" s="76">
        <f>[5]!s_pq_pctchange(B109,$B$5,$D$5)</f>
        <v>-5.555555555555558</v>
      </c>
      <c r="E109" s="72">
        <f>[5]!S_VAL_PE_TTM(B109,$D$5)</f>
        <v>68.228477478027344</v>
      </c>
      <c r="F109" s="72">
        <f>[5]!S_VAL_PB(B109,$E$5,1)</f>
        <v>4.6507697105407715</v>
      </c>
      <c r="G109" s="72">
        <f>[5]!S_VAL_MV(B109,$D$5)/100000000</f>
        <v>44.612386571199998</v>
      </c>
      <c r="H109" s="76">
        <f>[5]!s_pq_pctchange(B109,$F$5,$G$5)</f>
        <v>-4.0877367896311139</v>
      </c>
    </row>
    <row r="110" spans="1:8">
      <c r="A110" s="170"/>
      <c r="B110" s="109" t="s">
        <v>245</v>
      </c>
      <c r="C110" s="71" t="str">
        <f>[5]!S_INFO_NAME(B110)</f>
        <v>羚锐制药</v>
      </c>
      <c r="D110" s="76">
        <f>[5]!s_pq_pctchange(B110,$B$5,$D$5)</f>
        <v>-5.555555555555558</v>
      </c>
      <c r="E110" s="72">
        <f>[5]!S_VAL_PE_TTM(B110,$D$5)</f>
        <v>68.228477478027344</v>
      </c>
      <c r="F110" s="72">
        <f>[5]!S_VAL_PB(B110,$E$5,1)</f>
        <v>4.6507697105407715</v>
      </c>
      <c r="G110" s="72">
        <f>[5]!S_VAL_MV(B110,$D$5)/100000000</f>
        <v>44.612386571199998</v>
      </c>
      <c r="H110" s="76">
        <f>[5]!s_pq_pctchange(B110,$F$5,$G$5)</f>
        <v>-4.0877367896311139</v>
      </c>
    </row>
    <row r="111" spans="1:8">
      <c r="A111" s="170"/>
      <c r="B111" s="109" t="s">
        <v>246</v>
      </c>
      <c r="C111" s="71" t="str">
        <f>[5]!S_INFO_NAME(B111)</f>
        <v>中新药业</v>
      </c>
      <c r="D111" s="76">
        <f>[5]!s_pq_pctchange(B111,$B$5,$D$5)</f>
        <v>-0.86436170212764729</v>
      </c>
      <c r="E111" s="72">
        <f>[5]!S_VAL_PE_TTM(B111,$D$5)</f>
        <v>30.541007995605469</v>
      </c>
      <c r="F111" s="72">
        <f>[5]!S_VAL_PB(B111,$E$5,1)</f>
        <v>4.559931755065918</v>
      </c>
      <c r="G111" s="72">
        <f>[5]!S_VAL_MV(B111,$D$5)/100000000</f>
        <v>110.23093015200001</v>
      </c>
      <c r="H111" s="76">
        <f>[5]!s_pq_pctchange(B111,$F$5,$G$5)</f>
        <v>-2.5056010562852671</v>
      </c>
    </row>
    <row r="112" spans="1:8">
      <c r="A112" s="170"/>
      <c r="B112" s="109" t="s">
        <v>247</v>
      </c>
      <c r="C112" s="71" t="str">
        <f>[5]!S_INFO_NAME(B112)</f>
        <v>亚宝药业</v>
      </c>
      <c r="D112" s="76">
        <f>[5]!s_pq_pctchange(B112,$B$5,$D$5)</f>
        <v>-2.8375733855185881</v>
      </c>
      <c r="E112" s="72">
        <f>[5]!S_VAL_PE_TTM(B112,$D$5)</f>
        <v>46.508274078369141</v>
      </c>
      <c r="F112" s="72">
        <f>[5]!S_VAL_PB(B112,$E$5,1)</f>
        <v>4.2461643218994141</v>
      </c>
      <c r="G112" s="72">
        <f>[5]!S_VAL_MV(B112,$D$5)/100000000</f>
        <v>68.715599999999995</v>
      </c>
      <c r="H112" s="76">
        <f>[5]!s_pq_pctchange(B112,$F$5,$G$5)</f>
        <v>1.794453507340954</v>
      </c>
    </row>
    <row r="113" spans="1:8">
      <c r="A113" s="170"/>
      <c r="B113" s="109" t="s">
        <v>248</v>
      </c>
      <c r="C113" s="71" t="str">
        <f>[5]!S_INFO_NAME(B113)</f>
        <v>昆明制药</v>
      </c>
      <c r="D113" s="76">
        <f>[5]!s_pq_pctchange(B113,$B$5,$D$5)</f>
        <v>-4.5689019896831384</v>
      </c>
      <c r="E113" s="72">
        <f>[5]!S_VAL_PE_TTM(B113,$D$5)</f>
        <v>32.582683563232422</v>
      </c>
      <c r="F113" s="72">
        <f>[5]!S_VAL_PB(B113,$E$5,1)</f>
        <v>4.9559197425842285</v>
      </c>
      <c r="G113" s="72">
        <f>[5]!S_VAL_MV(B113,$D$5)/100000000</f>
        <v>88.35271584299997</v>
      </c>
      <c r="H113" s="76">
        <f>[5]!s_pq_pctchange(B113,$F$5,$G$5)</f>
        <v>2.0770229337949031</v>
      </c>
    </row>
    <row r="114" spans="1:8">
      <c r="A114" s="170"/>
      <c r="B114" s="109" t="s">
        <v>249</v>
      </c>
      <c r="C114" s="71" t="str">
        <f>[5]!S_INFO_NAME(B114)</f>
        <v>片仔癀</v>
      </c>
      <c r="D114" s="76">
        <f>[5]!s_pq_pctchange(B114,$B$5,$D$5)</f>
        <v>-6.9987255734919369</v>
      </c>
      <c r="E114" s="72">
        <f>[5]!S_VAL_PE_TTM(B114,$D$5)</f>
        <v>37.724689483642578</v>
      </c>
      <c r="F114" s="72">
        <f>[5]!S_VAL_PB(B114,$E$5,1)</f>
        <v>5.665733814239502</v>
      </c>
      <c r="G114" s="72">
        <f>[5]!S_VAL_MV(B114,$D$5)/100000000</f>
        <v>140.88663458729999</v>
      </c>
      <c r="H114" s="76">
        <f>[5]!s_pq_pctchange(B114,$F$5,$G$5)</f>
        <v>-10.334664384864055</v>
      </c>
    </row>
    <row r="115" spans="1:8">
      <c r="A115" s="170"/>
      <c r="B115" s="109" t="s">
        <v>250</v>
      </c>
      <c r="C115" s="71" t="str">
        <f>[5]!S_INFO_NAME(B115)</f>
        <v>迪康药业</v>
      </c>
      <c r="D115" s="76">
        <f>[5]!s_pq_pctchange(B115,$B$5,$D$5)</f>
        <v>-3.5928143712574578</v>
      </c>
      <c r="E115" s="72">
        <f>[5]!S_VAL_PE_TTM(B115,$D$5)</f>
        <v>121.28234100341797</v>
      </c>
      <c r="F115" s="72">
        <f>[5]!S_VAL_PB(B115,$E$5,1)</f>
        <v>4.7980999946594238</v>
      </c>
      <c r="G115" s="72">
        <f>[5]!S_VAL_MV(B115,$D$5)/100000000</f>
        <v>28.271977062000001</v>
      </c>
      <c r="H115" s="76">
        <f>[5]!s_pq_pctchange(B115,$F$5,$G$5)</f>
        <v>-14.882032667876576</v>
      </c>
    </row>
    <row r="116" spans="1:8">
      <c r="A116" s="170"/>
      <c r="B116" s="109" t="s">
        <v>251</v>
      </c>
      <c r="C116" s="71" t="str">
        <f>[5]!S_INFO_NAME(B116)</f>
        <v>千金药业</v>
      </c>
      <c r="D116" s="76">
        <f>[5]!s_pq_pctchange(B116,$B$5,$D$5)</f>
        <v>-8.1716637272192809</v>
      </c>
      <c r="E116" s="72">
        <f>[5]!S_VAL_PE_TTM(B116,$D$5)</f>
        <v>40.837135314941406</v>
      </c>
      <c r="F116" s="72">
        <f>[5]!S_VAL_PB(B116,$E$5,1)</f>
        <v>4.8041386604309082</v>
      </c>
      <c r="G116" s="72">
        <f>[5]!S_VAL_MV(B116,$D$5)/100000000</f>
        <v>47.61275904</v>
      </c>
      <c r="H116" s="76">
        <f>[5]!s_pq_pctchange(B116,$F$5,$G$5)</f>
        <v>3.5361842105263053</v>
      </c>
    </row>
    <row r="117" spans="1:8">
      <c r="A117" s="170"/>
      <c r="B117" s="109" t="s">
        <v>252</v>
      </c>
      <c r="C117" s="71" t="str">
        <f>[5]!S_INFO_NAME(B117)</f>
        <v>天士力</v>
      </c>
      <c r="D117" s="76">
        <f>[5]!s_pq_pctchange(B117,$B$5,$D$5)</f>
        <v>-6.0893725399397862</v>
      </c>
      <c r="E117" s="72">
        <f>[5]!S_VAL_PE_TTM(B117,$D$5)</f>
        <v>33.675334930419922</v>
      </c>
      <c r="F117" s="72">
        <f>[5]!S_VAL_PB(B117,$E$5,1)</f>
        <v>10.953290939331055</v>
      </c>
      <c r="G117" s="72">
        <f>[5]!S_VAL_MV(B117,$D$5)/100000000</f>
        <v>418.92098046240005</v>
      </c>
      <c r="H117" s="76">
        <f>[5]!s_pq_pctchange(B117,$F$5,$G$5)</f>
        <v>1.2033978291646763</v>
      </c>
    </row>
    <row r="118" spans="1:8">
      <c r="A118" s="170"/>
      <c r="B118" s="109" t="s">
        <v>253</v>
      </c>
      <c r="C118" s="71" t="str">
        <f>[5]!S_INFO_NAME(B118)</f>
        <v>康缘药业</v>
      </c>
      <c r="D118" s="76">
        <f>[5]!s_pq_pctchange(B118,$B$5,$D$5)</f>
        <v>-4.028021015761829</v>
      </c>
      <c r="E118" s="72">
        <f>[5]!S_VAL_PE_TTM(B118,$D$5)</f>
        <v>42.294239044189453</v>
      </c>
      <c r="F118" s="72">
        <f>[5]!S_VAL_PB(B118,$E$5,1)</f>
        <v>7.217684268951416</v>
      </c>
      <c r="G118" s="72">
        <f>[5]!S_VAL_MV(B118,$D$5)/100000000</f>
        <v>136.66463194599999</v>
      </c>
      <c r="H118" s="76">
        <f>[5]!s_pq_pctchange(B118,$F$5,$G$5)</f>
        <v>-3.8558786346396867</v>
      </c>
    </row>
    <row r="119" spans="1:8">
      <c r="A119" s="170"/>
      <c r="B119" s="109" t="s">
        <v>254</v>
      </c>
      <c r="C119" s="71" t="str">
        <f>[5]!S_INFO_NAME(B119)</f>
        <v>康恩贝</v>
      </c>
      <c r="D119" s="76">
        <f>[5]!s_pq_pctchange(B119,$B$5,$D$5)</f>
        <v>0.18050541516243523</v>
      </c>
      <c r="E119" s="72">
        <f>[5]!S_VAL_PE_TTM(B119,$D$5)</f>
        <v>27.005495071411133</v>
      </c>
      <c r="F119" s="72">
        <f>[5]!S_VAL_PB(B119,$E$5,1)</f>
        <v>5.7789125442504883</v>
      </c>
      <c r="G119" s="72">
        <f>[5]!S_VAL_MV(B119,$D$5)/100000000</f>
        <v>134.79839999999999</v>
      </c>
      <c r="H119" s="76">
        <f>[5]!s_pq_pctchange(B119,$F$5,$G$5)</f>
        <v>0</v>
      </c>
    </row>
    <row r="120" spans="1:8">
      <c r="A120" s="170"/>
      <c r="B120" s="109" t="s">
        <v>255</v>
      </c>
      <c r="C120" s="71" t="str">
        <f>[5]!S_INFO_NAME(B120)</f>
        <v>益佰制药</v>
      </c>
      <c r="D120" s="76">
        <f>[5]!s_pq_pctchange(B120,$B$5,$D$5)</f>
        <v>-3.2497441146366435</v>
      </c>
      <c r="E120" s="72">
        <f>[5]!S_VAL_PE_TTM(B120,$D$5)</f>
        <v>32.344867706298828</v>
      </c>
      <c r="F120" s="72">
        <f>[5]!S_VAL_PB(B120,$E$5,1)</f>
        <v>7.8170843124389648</v>
      </c>
      <c r="G120" s="72">
        <f>[5]!S_VAL_MV(B120,$D$5)/100000000</f>
        <v>149.71387497000001</v>
      </c>
      <c r="H120" s="76">
        <f>[5]!s_pq_pctchange(B120,$F$5,$G$5)</f>
        <v>2.5786163522012462</v>
      </c>
    </row>
    <row r="121" spans="1:8">
      <c r="A121" s="170"/>
      <c r="B121" s="109" t="s">
        <v>256</v>
      </c>
      <c r="C121" s="71" t="str">
        <f>[5]!S_INFO_NAME(B121)</f>
        <v>神奇制药</v>
      </c>
      <c r="D121" s="76">
        <f>[5]!s_pq_pctchange(B121,$B$5,$D$5)</f>
        <v>-4.6548117154811885</v>
      </c>
      <c r="E121" s="72">
        <f>[5]!S_VAL_PE_TTM(B121,$D$5)</f>
        <v>50.458229064941406</v>
      </c>
      <c r="F121" s="72">
        <f>[5]!S_VAL_PB(B121,$E$5,1)</f>
        <v>4.6259374618530273</v>
      </c>
      <c r="G121" s="72">
        <f>[5]!S_VAL_MV(B121,$D$5)/100000000</f>
        <v>81.134381486999999</v>
      </c>
      <c r="H121" s="76">
        <f>[5]!s_pq_pctchange(B121,$F$5,$G$5)</f>
        <v>-8.2828282828282802</v>
      </c>
    </row>
    <row r="122" spans="1:8">
      <c r="A122" s="170"/>
      <c r="B122" s="109" t="s">
        <v>258</v>
      </c>
      <c r="C122" s="71" t="str">
        <f>[5]!S_INFO_NAME(B122)</f>
        <v>天目药业</v>
      </c>
      <c r="D122" s="76">
        <f>[5]!s_pq_pctchange(B122,$B$5,$D$5)</f>
        <v>0.18507094386179812</v>
      </c>
      <c r="E122" s="72">
        <f>[5]!S_VAL_PE_TTM(B122,$D$5)</f>
        <v>3936.007080078125</v>
      </c>
      <c r="F122" s="72">
        <f>[5]!S_VAL_PB(B122,$E$5,1)</f>
        <v>24.781259536743164</v>
      </c>
      <c r="G122" s="72">
        <f>[5]!S_VAL_MV(B122,$D$5)/100000000</f>
        <v>19.776890923999996</v>
      </c>
      <c r="H122" s="76">
        <f>[5]!s_pq_pctchange(B122,$F$5,$G$5)</f>
        <v>-22.206800832755025</v>
      </c>
    </row>
    <row r="123" spans="1:8">
      <c r="A123" s="170"/>
      <c r="B123" s="109" t="s">
        <v>259</v>
      </c>
      <c r="C123" s="71" t="str">
        <f>[5]!S_INFO_NAME(B123)</f>
        <v>江中药业</v>
      </c>
      <c r="D123" s="76">
        <f>[5]!s_pq_pctchange(B123,$B$5,$D$5)</f>
        <v>-0.89098532494757965</v>
      </c>
      <c r="E123" s="72">
        <f>[5]!S_VAL_PE_TTM(B123,$D$5)</f>
        <v>36.792980194091797</v>
      </c>
      <c r="F123" s="72">
        <f>[5]!S_VAL_PB(B123,$E$5,1)</f>
        <v>2.798959493637085</v>
      </c>
      <c r="G123" s="72">
        <f>[5]!S_VAL_MV(B123,$D$5)/100000000</f>
        <v>56.73</v>
      </c>
      <c r="H123" s="76">
        <f>[5]!s_pq_pctchange(B123,$F$5,$G$5)</f>
        <v>-7.0339976553341117</v>
      </c>
    </row>
    <row r="124" spans="1:8">
      <c r="A124" s="170"/>
      <c r="B124" s="109" t="s">
        <v>260</v>
      </c>
      <c r="C124" s="71" t="str">
        <f>[5]!S_INFO_NAME(B124)</f>
        <v>辅仁药业</v>
      </c>
      <c r="D124" s="76">
        <f>[5]!s_pq_pctchange(B124,$B$5,$D$5)</f>
        <v>1.2468827930174564</v>
      </c>
      <c r="E124" s="72">
        <f>[5]!S_VAL_PE_TTM(B124,$D$5)</f>
        <v>165.17025756835937</v>
      </c>
      <c r="F124" s="72">
        <f>[5]!S_VAL_PB(B124,$E$5,1)</f>
        <v>13.745728492736816</v>
      </c>
      <c r="G124" s="72">
        <f>[5]!S_VAL_MV(B124,$D$5)/100000000</f>
        <v>36.051351392000001</v>
      </c>
      <c r="H124" s="76">
        <f>[5]!s_pq_pctchange(B124,$F$5,$G$5)</f>
        <v>-4.082955281918343</v>
      </c>
    </row>
    <row r="125" spans="1:8">
      <c r="A125" s="170"/>
      <c r="B125" s="109" t="s">
        <v>261</v>
      </c>
      <c r="C125" s="71" t="str">
        <f>[5]!S_INFO_NAME(B125)</f>
        <v>武汉健民</v>
      </c>
      <c r="D125" s="76">
        <f>[5]!s_pq_pctchange(B125,$B$5,$D$5)</f>
        <v>-1.8694765465669616</v>
      </c>
      <c r="E125" s="72">
        <f>[5]!S_VAL_PE_TTM(B125,$D$5)</f>
        <v>40.974563598632813</v>
      </c>
      <c r="F125" s="72">
        <f>[5]!S_VAL_PB(B125,$E$5,1)</f>
        <v>4.9628314971923828</v>
      </c>
      <c r="G125" s="72">
        <f>[5]!S_VAL_MV(B125,$D$5)/100000000</f>
        <v>44.286175819999997</v>
      </c>
      <c r="H125" s="76">
        <f>[5]!s_pq_pctchange(B125,$F$5,$G$5)</f>
        <v>11.297071129707103</v>
      </c>
    </row>
    <row r="126" spans="1:8">
      <c r="A126" s="170"/>
      <c r="B126" s="109" t="s">
        <v>262</v>
      </c>
      <c r="C126" s="71" t="str">
        <f>[5]!S_INFO_NAME(B126)</f>
        <v>马应龙</v>
      </c>
      <c r="D126" s="76">
        <f>[5]!s_pq_pctchange(B126,$B$5,$D$5)</f>
        <v>-0.90735434574976681</v>
      </c>
      <c r="E126" s="72">
        <f>[5]!S_VAL_PE_TTM(B126,$D$5)</f>
        <v>34.657894134521484</v>
      </c>
      <c r="F126" s="72">
        <f>[5]!S_VAL_PB(B126,$E$5,1)</f>
        <v>4.890383243560791</v>
      </c>
      <c r="G126" s="72">
        <f>[5]!S_VAL_MV(B126,$D$5)/100000000</f>
        <v>68.802832570000007</v>
      </c>
      <c r="H126" s="76">
        <f>[5]!s_pq_pctchange(B126,$F$5,$G$5)</f>
        <v>-2.1468926553672385</v>
      </c>
    </row>
    <row r="127" spans="1:8">
      <c r="A127" s="170"/>
      <c r="B127" s="109" t="s">
        <v>257</v>
      </c>
      <c r="C127" s="71" t="str">
        <f>[5]!S_INFO_NAME(B127)</f>
        <v>鼎立股份</v>
      </c>
      <c r="D127" s="76">
        <f>[5]!s_pq_pctchange(B127,$B$5,$D$5)</f>
        <v>-2.4691358024691246</v>
      </c>
      <c r="E127" s="72">
        <f>[5]!S_VAL_PE_TTM(B127,$D$5)</f>
        <v>281.9019775390625</v>
      </c>
      <c r="F127" s="72">
        <f>[5]!S_VAL_PB(B127,$E$5,1)</f>
        <v>9.0257081985473633</v>
      </c>
      <c r="G127" s="72">
        <f>[5]!S_VAL_MV(B127,$D$5)/100000000</f>
        <v>79.475873279599995</v>
      </c>
      <c r="H127" s="76">
        <f>[5]!s_pq_pctchange(B127,$F$5,$G$5)</f>
        <v>-4.6617915904936025</v>
      </c>
    </row>
    <row r="128" spans="1:8">
      <c r="A128" s="170"/>
      <c r="B128" s="109" t="s">
        <v>258</v>
      </c>
      <c r="C128" s="71" t="str">
        <f>[5]!S_INFO_NAME(B128)</f>
        <v>天目药业</v>
      </c>
      <c r="D128" s="76">
        <f>[5]!s_pq_pctchange(B128,$B$5,$D$5)</f>
        <v>0.18507094386179812</v>
      </c>
      <c r="E128" s="72">
        <f>[5]!S_VAL_PE_TTM(B128,$D$5)</f>
        <v>3936.007080078125</v>
      </c>
      <c r="F128" s="72">
        <f>[5]!S_VAL_PB(B128,$E$5,1)</f>
        <v>24.781259536743164</v>
      </c>
      <c r="G128" s="72">
        <f>[5]!S_VAL_MV(B128,$D$5)/100000000</f>
        <v>19.776890923999996</v>
      </c>
      <c r="H128" s="76">
        <f>[5]!s_pq_pctchange(B128,$F$5,$G$5)</f>
        <v>-22.206800832755025</v>
      </c>
    </row>
    <row r="129" spans="1:8">
      <c r="A129" s="170"/>
      <c r="B129" s="109" t="s">
        <v>259</v>
      </c>
      <c r="C129" s="71" t="str">
        <f>[5]!S_INFO_NAME(B129)</f>
        <v>江中药业</v>
      </c>
      <c r="D129" s="76">
        <f>[5]!s_pq_pctchange(B129,$B$5,$D$5)</f>
        <v>-0.89098532494757965</v>
      </c>
      <c r="E129" s="72">
        <f>[5]!S_VAL_PE_TTM(B129,$D$5)</f>
        <v>36.792980194091797</v>
      </c>
      <c r="F129" s="72">
        <f>[5]!S_VAL_PB(B129,$E$5,1)</f>
        <v>2.798959493637085</v>
      </c>
      <c r="G129" s="72">
        <f>[5]!S_VAL_MV(B129,$D$5)/100000000</f>
        <v>56.73</v>
      </c>
      <c r="H129" s="76">
        <f>[5]!s_pq_pctchange(B129,$F$5,$G$5)</f>
        <v>-7.0339976553341117</v>
      </c>
    </row>
    <row r="130" spans="1:8">
      <c r="A130" s="170"/>
      <c r="B130" s="109" t="s">
        <v>263</v>
      </c>
      <c r="C130" s="71" t="str">
        <f>[5]!S_INFO_NAME(B130)</f>
        <v>辅仁药业</v>
      </c>
      <c r="D130" s="76">
        <f>[5]!s_pq_pctchange(B130,$B$5,$D$5)</f>
        <v>1.2468827930174564</v>
      </c>
      <c r="E130" s="72">
        <f>[5]!S_VAL_PE_TTM(B130,$D$5)</f>
        <v>165.17025756835937</v>
      </c>
      <c r="F130" s="72">
        <f>[5]!S_VAL_PB(B130,$E$5,1)</f>
        <v>13.745728492736816</v>
      </c>
      <c r="G130" s="72">
        <f>[5]!S_VAL_MV(B130,$D$5)/100000000</f>
        <v>36.051351392000001</v>
      </c>
      <c r="H130" s="76">
        <f>[5]!s_pq_pctchange(B130,$F$5,$G$5)</f>
        <v>-4.082955281918343</v>
      </c>
    </row>
    <row r="131" spans="1:8">
      <c r="A131" s="170"/>
      <c r="B131" s="109" t="s">
        <v>264</v>
      </c>
      <c r="C131" s="71" t="str">
        <f>[5]!S_INFO_NAME(B131)</f>
        <v>武汉健民</v>
      </c>
      <c r="D131" s="76">
        <f>[5]!s_pq_pctchange(B131,$B$5,$D$5)</f>
        <v>-1.8694765465669616</v>
      </c>
      <c r="E131" s="72">
        <f>[5]!S_VAL_PE_TTM(B131,$D$5)</f>
        <v>40.974563598632813</v>
      </c>
      <c r="F131" s="72">
        <f>[5]!S_VAL_PB(B131,$E$5,1)</f>
        <v>4.9628314971923828</v>
      </c>
      <c r="G131" s="72">
        <f>[5]!S_VAL_MV(B131,$D$5)/100000000</f>
        <v>44.286175819999997</v>
      </c>
      <c r="H131" s="76">
        <f>[5]!s_pq_pctchange(B131,$F$5,$G$5)</f>
        <v>11.297071129707103</v>
      </c>
    </row>
    <row r="132" spans="1:8">
      <c r="A132" s="170"/>
      <c r="B132" s="109" t="s">
        <v>265</v>
      </c>
      <c r="C132" s="71" t="str">
        <f>[5]!S_INFO_NAME(B132)</f>
        <v>马应龙</v>
      </c>
      <c r="D132" s="76">
        <f>[5]!s_pq_pctchange(B132,$B$5,$D$5)</f>
        <v>-0.90735434574976681</v>
      </c>
      <c r="E132" s="72">
        <f>[5]!S_VAL_PE_TTM(B132,$D$5)</f>
        <v>34.657894134521484</v>
      </c>
      <c r="F132" s="72">
        <f>[5]!S_VAL_PB(B132,$E$5,1)</f>
        <v>4.890383243560791</v>
      </c>
      <c r="G132" s="72">
        <f>[5]!S_VAL_MV(B132,$D$5)/100000000</f>
        <v>68.802832570000007</v>
      </c>
      <c r="H132" s="76">
        <f>[5]!s_pq_pctchange(B132,$F$5,$G$5)</f>
        <v>-2.1468926553672385</v>
      </c>
    </row>
    <row r="133" spans="1:8">
      <c r="B133" s="109" t="s">
        <v>269</v>
      </c>
      <c r="C133" s="71" t="str">
        <f>[5]!S_INFO_NAME(B133)</f>
        <v>海王生物</v>
      </c>
      <c r="D133" s="76">
        <f>[5]!s_pq_pctchange(B133,$B$5,$D$5)</f>
        <v>-3.9385206532180583</v>
      </c>
      <c r="E133" s="72">
        <f>[5]!S_VAL_PE_TTM(B133,$D$5)</f>
        <v>61.680355072021484</v>
      </c>
      <c r="F133" s="72">
        <f>[5]!S_VAL_PB(B133,$E$5,1)</f>
        <v>4.8591518402099609</v>
      </c>
      <c r="G133" s="72">
        <f>[5]!S_VAL_MV(B133,$D$5)/100000000</f>
        <v>73.1713855</v>
      </c>
      <c r="H133" s="76">
        <f>[5]!s_pq_pctchange(B133,$F$5,$G$5)</f>
        <v>-0.39577836411610612</v>
      </c>
    </row>
    <row r="134" spans="1:8">
      <c r="A134" s="169" t="s">
        <v>300</v>
      </c>
      <c r="B134" s="109" t="s">
        <v>270</v>
      </c>
      <c r="C134" s="71" t="str">
        <f>[5]!S_INFO_NAME(B134)</f>
        <v>*ST生化</v>
      </c>
      <c r="D134" s="76">
        <f>[5]!s_pq_pctchange(B134,$B$5,$D$5)</f>
        <v>-8.4964412811387788</v>
      </c>
      <c r="E134" s="72">
        <f>[5]!S_VAL_PE_TTM(B134,$D$5)</f>
        <v>47.586399078369141</v>
      </c>
      <c r="F134" s="72">
        <f>[5]!S_VAL_PB(B134,$E$5,1)</f>
        <v>18.713733673095703</v>
      </c>
      <c r="G134" s="72">
        <f>[5]!S_VAL_MV(B134,$D$5)/100000000</f>
        <v>56.069212114300001</v>
      </c>
      <c r="H134" s="76">
        <f>[5]!s_pq_pctchange(B134,$F$5,$G$5)</f>
        <v>7.9670329670329831</v>
      </c>
    </row>
    <row r="135" spans="1:8">
      <c r="A135" s="170"/>
      <c r="B135" s="109" t="s">
        <v>271</v>
      </c>
      <c r="C135" s="71" t="str">
        <f>[5]!S_INFO_NAME(B135)</f>
        <v>四环生物</v>
      </c>
      <c r="D135" s="76">
        <f>[5]!s_pq_pctchange(B135,$B$5,$D$5)</f>
        <v>-3.8095238095238182</v>
      </c>
      <c r="E135" s="72">
        <f>[5]!S_VAL_PE_TTM(B135,$D$5)</f>
        <v>-133.69967651367188</v>
      </c>
      <c r="F135" s="72">
        <f>[5]!S_VAL_PB(B135,$E$5,1)</f>
        <v>9.0128583908081055</v>
      </c>
      <c r="G135" s="72">
        <f>[5]!S_VAL_MV(B135,$D$5)/100000000</f>
        <v>62.391107053199995</v>
      </c>
      <c r="H135" s="76">
        <f>[5]!s_pq_pctchange(B135,$F$5,$G$5)</f>
        <v>-3.2258064516129226</v>
      </c>
    </row>
    <row r="136" spans="1:8">
      <c r="A136" s="170"/>
      <c r="B136" s="109" t="s">
        <v>272</v>
      </c>
      <c r="C136" s="71" t="str">
        <f>[5]!S_INFO_NAME(B136)</f>
        <v>渤海股份</v>
      </c>
      <c r="D136" s="76">
        <f>[5]!s_pq_pctchange(B136,$B$5,$D$5)</f>
        <v>-4.1135573580533213</v>
      </c>
      <c r="E136" s="72">
        <f>[5]!S_VAL_PE_TTM(B136,$D$5)</f>
        <v>5839.58447265625</v>
      </c>
      <c r="F136" s="72">
        <f>[5]!S_VAL_PB(B136,$E$5,1)</f>
        <v>9.7088747024536133</v>
      </c>
      <c r="G136" s="72">
        <f>[5]!S_VAL_MV(B136,$D$5)/100000000</f>
        <v>32.271021423000001</v>
      </c>
      <c r="H136" s="76">
        <f>[5]!s_pq_pctchange(B136,$F$5,$G$5)</f>
        <v>-8.5316308763784043</v>
      </c>
    </row>
    <row r="137" spans="1:8">
      <c r="A137" s="170"/>
      <c r="B137" s="109" t="s">
        <v>273</v>
      </c>
      <c r="C137" s="71" t="str">
        <f>[5]!S_INFO_NAME(B137)</f>
        <v>吉林敖东</v>
      </c>
      <c r="D137" s="76">
        <f>[5]!s_pq_pctchange(B137,$B$5,$D$5)</f>
        <v>-2.4166263895601836</v>
      </c>
      <c r="E137" s="72">
        <f>[5]!S_VAL_PE_TTM(B137,$D$5)</f>
        <v>15.364258766174316</v>
      </c>
      <c r="F137" s="72">
        <f>[5]!S_VAL_PB(B137,$E$5,1)</f>
        <v>1.7033922672271729</v>
      </c>
      <c r="G137" s="72">
        <f>[5]!S_VAL_MV(B137,$D$5)/100000000</f>
        <v>180.58711962270002</v>
      </c>
      <c r="H137" s="76">
        <f>[5]!s_pq_pctchange(B137,$F$5,$G$5)</f>
        <v>-0.67114093959729226</v>
      </c>
    </row>
    <row r="138" spans="1:8">
      <c r="A138" s="170"/>
      <c r="B138" s="109" t="s">
        <v>274</v>
      </c>
      <c r="C138" s="71" t="str">
        <f>[5]!S_INFO_NAME(B138)</f>
        <v>长春高新</v>
      </c>
      <c r="D138" s="76">
        <f>[5]!s_pq_pctchange(B138,$B$5,$D$5)</f>
        <v>3.9388900436499563</v>
      </c>
      <c r="E138" s="72">
        <f>[5]!S_VAL_PE_TTM(B138,$D$5)</f>
        <v>52.153610229492187</v>
      </c>
      <c r="F138" s="72">
        <f>[5]!S_VAL_PB(B138,$E$5,1)</f>
        <v>11.266955375671387</v>
      </c>
      <c r="G138" s="72">
        <f>[5]!S_VAL_MV(B138,$D$5)/100000000</f>
        <v>131.33970265699998</v>
      </c>
      <c r="H138" s="76">
        <f>[5]!s_pq_pctchange(B138,$F$5,$G$5)</f>
        <v>-1.9395579612088376</v>
      </c>
    </row>
    <row r="139" spans="1:8">
      <c r="A139" s="170"/>
      <c r="B139" s="109" t="s">
        <v>275</v>
      </c>
      <c r="C139" s="71" t="str">
        <f>[5]!S_INFO_NAME(B139)</f>
        <v>诚志股份</v>
      </c>
      <c r="D139" s="76">
        <f>[5]!s_pq_pctchange(B139,$B$5,$D$5)</f>
        <v>-2.8813559322033888</v>
      </c>
      <c r="E139" s="72">
        <f>[5]!S_VAL_PE_TTM(B139,$D$5)</f>
        <v>142.89509582519531</v>
      </c>
      <c r="F139" s="72">
        <f>[5]!S_VAL_PB(B139,$E$5,1)</f>
        <v>4.0610346794128418</v>
      </c>
      <c r="G139" s="72">
        <f>[5]!S_VAL_MV(B139,$D$5)/100000000</f>
        <v>66.642818403600003</v>
      </c>
      <c r="H139" s="76">
        <f>[5]!s_pq_pctchange(B139,$F$5,$G$5)</f>
        <v>-8.8422971741112235</v>
      </c>
    </row>
    <row r="140" spans="1:8">
      <c r="A140" s="170"/>
      <c r="B140" s="109" t="s">
        <v>276</v>
      </c>
      <c r="C140" s="71" t="str">
        <f>[5]!S_INFO_NAME(B140)</f>
        <v>华兰生物</v>
      </c>
      <c r="D140" s="76">
        <f>[5]!s_pq_pctchange(B140,$B$5,$D$5)</f>
        <v>-3.7037037037036979</v>
      </c>
      <c r="E140" s="72">
        <f>[5]!S_VAL_PE_TTM(B140,$D$5)</f>
        <v>33.368324279785156</v>
      </c>
      <c r="F140" s="72">
        <f>[5]!S_VAL_PB(B140,$E$5,1)</f>
        <v>5.8462734222412109</v>
      </c>
      <c r="G140" s="72">
        <f>[5]!S_VAL_MV(B140,$D$5)/100000000</f>
        <v>176.83292015999999</v>
      </c>
      <c r="H140" s="76">
        <f>[5]!s_pq_pctchange(B140,$F$5,$G$5)</f>
        <v>8.2202111613876241</v>
      </c>
    </row>
    <row r="141" spans="1:8">
      <c r="A141" s="170"/>
      <c r="B141" s="109" t="s">
        <v>277</v>
      </c>
      <c r="C141" s="71" t="str">
        <f>[5]!S_INFO_NAME(B141)</f>
        <v>科华生物</v>
      </c>
      <c r="D141" s="76">
        <f>[5]!s_pq_pctchange(B141,$B$5,$D$5)</f>
        <v>1.3268998793727338</v>
      </c>
      <c r="E141" s="72">
        <f>[5]!S_VAL_PE_TTM(B141,$D$5)</f>
        <v>41.930824279785156</v>
      </c>
      <c r="F141" s="72">
        <f>[5]!S_VAL_PB(B141,$E$5,1)</f>
        <v>11.270026206970215</v>
      </c>
      <c r="G141" s="72">
        <f>[5]!S_VAL_MV(B141,$D$5)/100000000</f>
        <v>124.05392999999999</v>
      </c>
      <c r="H141" s="76">
        <f>[5]!s_pq_pctchange(B141,$F$5,$G$5)</f>
        <v>3.1901840490797362</v>
      </c>
    </row>
    <row r="142" spans="1:8">
      <c r="A142" s="170"/>
      <c r="B142" s="109" t="s">
        <v>278</v>
      </c>
      <c r="C142" s="71" t="str">
        <f>[5]!S_INFO_NAME(B142)</f>
        <v>达安基因</v>
      </c>
      <c r="D142" s="76">
        <f>[5]!s_pq_pctchange(B142,$B$5,$D$5)</f>
        <v>-3.9433384379785719</v>
      </c>
      <c r="E142" s="72">
        <f>[5]!S_VAL_PE_TTM(B142,$D$5)</f>
        <v>100.8907470703125</v>
      </c>
      <c r="F142" s="72">
        <f>[5]!S_VAL_PB(B142,$E$5,1)</f>
        <v>19.643970489501953</v>
      </c>
      <c r="G142" s="72">
        <f>[5]!S_VAL_MV(B142,$D$5)/100000000</f>
        <v>137.78980795839999</v>
      </c>
      <c r="H142" s="76">
        <f>[5]!s_pq_pctchange(B142,$F$5,$G$5)</f>
        <v>6.9492703266149647E-2</v>
      </c>
    </row>
    <row r="143" spans="1:8">
      <c r="A143" s="170"/>
      <c r="B143" s="109" t="s">
        <v>279</v>
      </c>
      <c r="C143" s="71" t="str">
        <f>[5]!S_INFO_NAME(B143)</f>
        <v>双鹭药业</v>
      </c>
      <c r="D143" s="76">
        <f>[5]!s_pq_pctchange(B143,$B$5,$D$5)</f>
        <v>-7.067137809187285</v>
      </c>
      <c r="E143" s="72">
        <f>[5]!S_VAL_PE_TTM(B143,$D$5)</f>
        <v>28.793472290039063</v>
      </c>
      <c r="F143" s="72">
        <f>[5]!S_VAL_PB(B143,$E$5,1)</f>
        <v>7.4232854843139648</v>
      </c>
      <c r="G143" s="72">
        <f>[5]!S_VAL_MV(B143,$D$5)/100000000</f>
        <v>192.23827199999999</v>
      </c>
      <c r="H143" s="76">
        <f>[5]!s_pq_pctchange(B143,$F$5,$G$5)</f>
        <v>5.2905644657363027</v>
      </c>
    </row>
    <row r="144" spans="1:8">
      <c r="A144" s="170"/>
      <c r="B144" s="109" t="s">
        <v>280</v>
      </c>
      <c r="C144" s="71" t="str">
        <f>[5]!S_INFO_NAME(B144)</f>
        <v>上海莱士</v>
      </c>
      <c r="D144" s="76">
        <f>[5]!s_pq_pctchange(B144,$B$5,$D$5)</f>
        <v>5.0924868691482272</v>
      </c>
      <c r="E144" s="72">
        <f>[5]!S_VAL_PE_TTM(B144,$D$5)</f>
        <v>242.25279235839844</v>
      </c>
      <c r="F144" s="72">
        <f>[5]!S_VAL_PB(B144,$E$5,1)</f>
        <v>51.878944396972656</v>
      </c>
      <c r="G144" s="72">
        <f>[5]!S_VAL_MV(B144,$D$5)/100000000</f>
        <v>560.75594945759997</v>
      </c>
      <c r="H144" s="76">
        <f>[5]!s_pq_pctchange(B144,$F$5,$G$5)</f>
        <v>50.078988941548189</v>
      </c>
    </row>
    <row r="145" spans="1:8">
      <c r="A145" s="170"/>
      <c r="B145" s="109" t="s">
        <v>281</v>
      </c>
      <c r="C145" s="71" t="str">
        <f>[5]!S_INFO_NAME(B145)</f>
        <v>千红制药</v>
      </c>
      <c r="D145" s="76">
        <f>[5]!s_pq_pctchange(B145,$B$5,$D$5)</f>
        <v>-1.6006402561024258</v>
      </c>
      <c r="E145" s="72">
        <f>[5]!S_VAL_PE_TTM(B145,$D$5)</f>
        <v>38.351860046386719</v>
      </c>
      <c r="F145" s="72">
        <f>[5]!S_VAL_PB(B145,$E$5,1)</f>
        <v>4.2009539604187012</v>
      </c>
      <c r="G145" s="72">
        <f>[5]!S_VAL_MV(B145,$D$5)/100000000</f>
        <v>78.688000000000002</v>
      </c>
      <c r="H145" s="76">
        <f>[5]!s_pq_pctchange(B145,$F$5,$G$5)</f>
        <v>5.4328358208955096</v>
      </c>
    </row>
    <row r="146" spans="1:8">
      <c r="A146" s="170"/>
      <c r="B146" s="109" t="s">
        <v>282</v>
      </c>
      <c r="C146" s="71" t="str">
        <f>[5]!S_INFO_NAME(B146)</f>
        <v>金河生物</v>
      </c>
      <c r="D146" s="76">
        <f>[5]!s_pq_pctchange(B146,$B$5,$D$5)</f>
        <v>0</v>
      </c>
      <c r="E146" s="72">
        <f>[5]!S_VAL_PE_TTM(B146,$D$5)</f>
        <v>40.612369537353516</v>
      </c>
      <c r="F146" s="72">
        <f>[5]!S_VAL_PB(B146,$E$5,1)</f>
        <v>3.9161891937255859</v>
      </c>
      <c r="G146" s="72">
        <f>[5]!S_VAL_MV(B146,$D$5)/100000000</f>
        <v>35.268296000000007</v>
      </c>
      <c r="H146" s="76">
        <f>[5]!s_pq_pctchange(B146,$F$5,$G$5)</f>
        <v>-3.5376532399299498</v>
      </c>
    </row>
    <row r="147" spans="1:8">
      <c r="A147" s="170"/>
      <c r="B147" s="109" t="s">
        <v>283</v>
      </c>
      <c r="C147" s="71" t="str">
        <f>[5]!S_INFO_NAME(B147)</f>
        <v>安科生物</v>
      </c>
      <c r="D147" s="76">
        <f>[5]!s_pq_pctchange(B147,$B$5,$D$5)</f>
        <v>-5.0270270270270201</v>
      </c>
      <c r="E147" s="72">
        <f>[5]!S_VAL_PE_TTM(B147,$D$5)</f>
        <v>47.661655426025391</v>
      </c>
      <c r="F147" s="72">
        <f>[5]!S_VAL_PB(B147,$E$5,1)</f>
        <v>7.9116954803466797</v>
      </c>
      <c r="G147" s="72">
        <f>[5]!S_VAL_MV(B147,$D$5)/100000000</f>
        <v>51.016072434599998</v>
      </c>
      <c r="H147" s="76">
        <f>[5]!s_pq_pctchange(B147,$F$5,$G$5)</f>
        <v>1.572327044025168</v>
      </c>
    </row>
    <row r="148" spans="1:8">
      <c r="A148" s="170"/>
      <c r="B148" s="109" t="s">
        <v>284</v>
      </c>
      <c r="C148" s="71" t="str">
        <f>[5]!S_INFO_NAME(B148)</f>
        <v>瑞普生物</v>
      </c>
      <c r="D148" s="76">
        <f>[5]!s_pq_pctchange(B148,$B$5,$D$5)</f>
        <v>-4.4813278008298933</v>
      </c>
      <c r="E148" s="72">
        <f>[5]!S_VAL_PE_TTM(B148,$D$5)</f>
        <v>47.328548431396484</v>
      </c>
      <c r="F148" s="72">
        <f>[5]!S_VAL_PB(B148,$E$5,1)</f>
        <v>2.7868978977203369</v>
      </c>
      <c r="G148" s="72">
        <f>[5]!S_VAL_MV(B148,$D$5)/100000000</f>
        <v>44.790736943099994</v>
      </c>
      <c r="H148" s="76">
        <f>[5]!s_pq_pctchange(B148,$F$5,$G$5)</f>
        <v>-5.8518518518518414</v>
      </c>
    </row>
    <row r="149" spans="1:8">
      <c r="A149" s="170"/>
      <c r="B149" s="109" t="s">
        <v>285</v>
      </c>
      <c r="C149" s="71" t="str">
        <f>[5]!S_INFO_NAME(B149)</f>
        <v>沃森生物</v>
      </c>
      <c r="D149" s="76">
        <f>[5]!s_pq_pctchange(B149,$B$5,$D$5)</f>
        <v>-5.5060187249219688</v>
      </c>
      <c r="E149" s="72">
        <f>[5]!S_VAL_PE_TTM(B149,$D$5)</f>
        <v>-109.18082427978516</v>
      </c>
      <c r="F149" s="72">
        <f>[5]!S_VAL_PB(B149,$E$5,1)</f>
        <v>3.6568870544433594</v>
      </c>
      <c r="G149" s="72">
        <f>[5]!S_VAL_MV(B149,$D$5)/100000000</f>
        <v>99.192599999999999</v>
      </c>
      <c r="H149" s="76">
        <f>[5]!s_pq_pctchange(B149,$F$5,$G$5)</f>
        <v>3.5590969455511434</v>
      </c>
    </row>
    <row r="150" spans="1:8">
      <c r="A150" s="170"/>
      <c r="B150" s="109" t="s">
        <v>286</v>
      </c>
      <c r="C150" s="71" t="str">
        <f>[5]!S_INFO_NAME(B150)</f>
        <v>汤臣倍健</v>
      </c>
      <c r="D150" s="76">
        <f>[5]!s_pq_pctchange(B150,$B$5,$D$5)</f>
        <v>-1.8427980443775693</v>
      </c>
      <c r="E150" s="72">
        <f>[5]!S_VAL_PE_TTM(B150,$D$5)</f>
        <v>31.41047477722168</v>
      </c>
      <c r="F150" s="72">
        <f>[5]!S_VAL_PB(B150,$E$5,1)</f>
        <v>7.8244175910949707</v>
      </c>
      <c r="G150" s="72">
        <f>[5]!S_VAL_MV(B150,$D$5)/100000000</f>
        <v>171.74085534</v>
      </c>
      <c r="H150" s="76">
        <f>[5]!s_pq_pctchange(B150,$F$5,$G$5)</f>
        <v>-2.1479393207141761</v>
      </c>
    </row>
    <row r="151" spans="1:8">
      <c r="A151" s="170"/>
      <c r="B151" s="109" t="s">
        <v>287</v>
      </c>
      <c r="C151" s="71" t="str">
        <f>[5]!S_INFO_NAME(B151)</f>
        <v>大华农</v>
      </c>
      <c r="D151" s="76">
        <f>[5]!s_pq_pctchange(B151,$B$5,$D$5)</f>
        <v>-3.1890660592254982</v>
      </c>
      <c r="E151" s="72">
        <f>[5]!S_VAL_PE_TTM(B151,$D$5)</f>
        <v>26.41352653503418</v>
      </c>
      <c r="F151" s="72">
        <f>[5]!S_VAL_PB(B151,$E$5,1)</f>
        <v>2.1147704124450684</v>
      </c>
      <c r="G151" s="72">
        <f>[5]!S_VAL_MV(B151,$D$5)/100000000</f>
        <v>45.39</v>
      </c>
      <c r="H151" s="76">
        <f>[5]!s_pq_pctchange(B151,$F$5,$G$5)</f>
        <v>-0.66889632107023367</v>
      </c>
    </row>
    <row r="152" spans="1:8">
      <c r="A152" s="170"/>
      <c r="B152" s="109" t="s">
        <v>288</v>
      </c>
      <c r="C152" s="71" t="str">
        <f>[5]!S_INFO_NAME(B152)</f>
        <v>舒泰神</v>
      </c>
      <c r="D152" s="76">
        <f>[5]!s_pq_pctchange(B152,$B$5,$D$5)</f>
        <v>0.50706265845708032</v>
      </c>
      <c r="E152" s="72">
        <f>[5]!S_VAL_PE_TTM(B152,$D$5)</f>
        <v>56.299793243408203</v>
      </c>
      <c r="F152" s="72">
        <f>[5]!S_VAL_PB(B152,$E$5,1)</f>
        <v>5.3908267021179199</v>
      </c>
      <c r="G152" s="72">
        <f>[5]!S_VAL_MV(B152,$D$5)/100000000</f>
        <v>66.633300000000006</v>
      </c>
      <c r="H152" s="76">
        <f>[5]!s_pq_pctchange(B152,$F$5,$G$5)</f>
        <v>-6.6666666666666652</v>
      </c>
    </row>
    <row r="153" spans="1:8">
      <c r="A153" s="170"/>
      <c r="B153" s="109" t="s">
        <v>289</v>
      </c>
      <c r="C153" s="71" t="str">
        <f>[5]!S_INFO_NAME(B153)</f>
        <v>冠昊生物</v>
      </c>
      <c r="D153" s="76">
        <f>[5]!s_pq_pctchange(B153,$B$5,$D$5)</f>
        <v>-2.7629233511586526</v>
      </c>
      <c r="E153" s="72">
        <f>[5]!S_VAL_PE_TTM(B153,$D$5)</f>
        <v>162.17237854003906</v>
      </c>
      <c r="F153" s="72">
        <f>[5]!S_VAL_PB(B153,$E$5,1)</f>
        <v>13.710253715515137</v>
      </c>
      <c r="G153" s="72">
        <f>[5]!S_VAL_MV(B153,$D$5)/100000000</f>
        <v>67.421072499999994</v>
      </c>
      <c r="H153" s="76">
        <f>[5]!s_pq_pctchange(B153,$F$5,$G$5)</f>
        <v>-6.2003179650238494</v>
      </c>
    </row>
    <row r="154" spans="1:8">
      <c r="A154" s="170"/>
      <c r="B154" s="109" t="s">
        <v>290</v>
      </c>
      <c r="C154" s="71" t="str">
        <f>[5]!S_INFO_NAME(B154)</f>
        <v>东宝生物</v>
      </c>
      <c r="D154" s="76">
        <f>[5]!s_pq_pctchange(B154,$B$5,$D$5)</f>
        <v>-6.3352044907778797</v>
      </c>
      <c r="E154" s="72">
        <f>[5]!S_VAL_PE_TTM(B154,$D$5)</f>
        <v>191.66496276855469</v>
      </c>
      <c r="F154" s="72">
        <f>[5]!S_VAL_PB(B154,$E$5,1)</f>
        <v>6.7278552055358887</v>
      </c>
      <c r="G154" s="72">
        <f>[5]!S_VAL_MV(B154,$D$5)/100000000</f>
        <v>23.073606399999999</v>
      </c>
      <c r="H154" s="76">
        <f>[5]!s_pq_pctchange(B154,$F$5,$G$5)</f>
        <v>-2.6382978723404227</v>
      </c>
    </row>
    <row r="155" spans="1:8">
      <c r="A155" s="170"/>
      <c r="B155" s="109" t="s">
        <v>291</v>
      </c>
      <c r="C155" s="71" t="str">
        <f>[5]!S_INFO_NAME(B155)</f>
        <v>常山药业</v>
      </c>
      <c r="D155" s="76">
        <f>[5]!s_pq_pctchange(B155,$B$5,$D$5)</f>
        <v>1.4417744916820796</v>
      </c>
      <c r="E155" s="72">
        <f>[5]!S_VAL_PE_TTM(B155,$D$5)</f>
        <v>43.407978057861328</v>
      </c>
      <c r="F155" s="72">
        <f>[5]!S_VAL_PB(B155,$E$5,1)</f>
        <v>4.2593879699707031</v>
      </c>
      <c r="G155" s="72">
        <f>[5]!S_VAL_MV(B155,$D$5)/100000000</f>
        <v>51.702091279999998</v>
      </c>
      <c r="H155" s="76">
        <f>[5]!s_pq_pctchange(B155,$F$5,$G$5)</f>
        <v>9.6814232519652386</v>
      </c>
    </row>
    <row r="156" spans="1:8">
      <c r="A156" s="170"/>
      <c r="B156" s="109" t="s">
        <v>292</v>
      </c>
      <c r="C156" s="71" t="str">
        <f>[5]!S_INFO_NAME(B156)</f>
        <v>博雅生物</v>
      </c>
      <c r="D156" s="76">
        <f>[5]!s_pq_pctchange(B156,$B$5,$D$5)</f>
        <v>-2.4590163934426035</v>
      </c>
      <c r="E156" s="72">
        <f>[5]!S_VAL_PE_TTM(B156,$D$5)</f>
        <v>53.890041351318359</v>
      </c>
      <c r="F156" s="72">
        <f>[5]!S_VAL_PB(B156,$E$5,1)</f>
        <v>6.3139009475708008</v>
      </c>
      <c r="G156" s="72">
        <f>[5]!S_VAL_MV(B156,$D$5)/100000000</f>
        <v>47.80706</v>
      </c>
      <c r="H156" s="76">
        <f>[5]!s_pq_pctchange(B156,$F$5,$G$5)</f>
        <v>-3.7399999999999989</v>
      </c>
    </row>
    <row r="157" spans="1:8">
      <c r="A157" s="170"/>
      <c r="B157" s="109" t="s">
        <v>293</v>
      </c>
      <c r="C157" s="71" t="str">
        <f>[5]!S_INFO_NAME(B157)</f>
        <v>我武生物</v>
      </c>
      <c r="D157" s="76">
        <f>[5]!s_pq_pctchange(B157,$B$5,$D$5)</f>
        <v>-0.4980340760157187</v>
      </c>
      <c r="E157" s="72">
        <f>[5]!S_VAL_PE_TTM(B157,$D$5)</f>
        <v>78.270431518554688</v>
      </c>
      <c r="F157" s="72">
        <f>[5]!S_VAL_PB(B157,$E$5,1)</f>
        <v>24.858098983764648</v>
      </c>
      <c r="G157" s="72">
        <f>[5]!S_VAL_MV(B157,$D$5)/100000000</f>
        <v>61.343359999999997</v>
      </c>
      <c r="H157" s="76">
        <f>[5]!s_pq_pctchange(B157,$F$5,$G$5)</f>
        <v>0</v>
      </c>
    </row>
    <row r="158" spans="1:8">
      <c r="A158" s="170"/>
      <c r="B158" s="109" t="s">
        <v>294</v>
      </c>
      <c r="C158" s="71" t="str">
        <f>[5]!S_INFO_NAME(B158)</f>
        <v>金花股份</v>
      </c>
      <c r="D158" s="76">
        <f>[5]!s_pq_pctchange(B158,$B$5,$D$5)</f>
        <v>-2.9508196721311442</v>
      </c>
      <c r="E158" s="72">
        <f>[5]!S_VAL_PE_TTM(B158,$D$5)</f>
        <v>77.951675415039063</v>
      </c>
      <c r="F158" s="72">
        <f>[5]!S_VAL_PB(B158,$E$5,1)</f>
        <v>3.7273690700531006</v>
      </c>
      <c r="G158" s="72">
        <f>[5]!S_VAL_MV(B158,$D$5)/100000000</f>
        <v>36.147031244799997</v>
      </c>
      <c r="H158" s="76">
        <f>[5]!s_pq_pctchange(B158,$F$5,$G$5)</f>
        <v>-2.4793388429752206</v>
      </c>
    </row>
    <row r="159" spans="1:8">
      <c r="A159" s="170"/>
      <c r="B159" s="109" t="s">
        <v>295</v>
      </c>
      <c r="C159" s="71" t="str">
        <f>[5]!S_INFO_NAME(B159)</f>
        <v>天坛生物</v>
      </c>
      <c r="D159" s="76">
        <f>[5]!s_pq_pctchange(B159,$B$5,$D$5)</f>
        <v>-1.2452830188679265</v>
      </c>
      <c r="E159" s="72">
        <f>[5]!S_VAL_PE_TTM(B159,$D$5)</f>
        <v>35.768505096435547</v>
      </c>
      <c r="F159" s="72">
        <f>[5]!S_VAL_PB(B159,$E$5,1)</f>
        <v>7.3732395172119141</v>
      </c>
      <c r="G159" s="72">
        <f>[5]!S_VAL_MV(B159,$D$5)/100000000</f>
        <v>134.89767935560002</v>
      </c>
      <c r="H159" s="76">
        <f>[5]!s_pq_pctchange(B159,$F$5,$G$5)</f>
        <v>1.2380952380952381</v>
      </c>
    </row>
    <row r="160" spans="1:8">
      <c r="A160" s="170"/>
      <c r="B160" s="109" t="s">
        <v>296</v>
      </c>
      <c r="C160" s="71" t="str">
        <f>[5]!S_INFO_NAME(B160)</f>
        <v>仰帆控股</v>
      </c>
      <c r="D160" s="76">
        <f>[5]!s_pq_pctchange(B160,$B$5,$D$5)</f>
        <v>0</v>
      </c>
      <c r="E160" s="72">
        <f>[5]!S_VAL_PE_TTM(B160,$D$5)</f>
        <v>4788.95458984375</v>
      </c>
      <c r="F160" s="72">
        <f>[5]!S_VAL_PB(B160,$E$5,1)</f>
        <v>469.49319458007812</v>
      </c>
      <c r="G160" s="72">
        <f>[5]!S_VAL_MV(B160,$D$5)/100000000</f>
        <v>15.432840000000001</v>
      </c>
      <c r="H160" s="76">
        <f>[5]!s_pq_pctchange(B160,$F$5,$G$5)</f>
        <v>-7.6149425287356358</v>
      </c>
    </row>
    <row r="161" spans="1:8">
      <c r="A161" s="170"/>
      <c r="B161" s="109" t="s">
        <v>297</v>
      </c>
      <c r="C161" s="71" t="str">
        <f>[5]!S_INFO_NAME(B161)</f>
        <v>交大昂立</v>
      </c>
      <c r="D161" s="76">
        <f>[5]!s_pq_pctchange(B161,$B$5,$D$5)</f>
        <v>-4.8275862068965614</v>
      </c>
      <c r="E161" s="72">
        <f>[5]!S_VAL_PE_TTM(B161,$D$5)</f>
        <v>47.287906646728516</v>
      </c>
      <c r="F161" s="72">
        <f>[5]!S_VAL_PB(B161,$E$5,1)</f>
        <v>2.3698968887329102</v>
      </c>
      <c r="G161" s="72">
        <f>[5]!S_VAL_MV(B161,$D$5)/100000000</f>
        <v>30.139199999999999</v>
      </c>
      <c r="H161" s="76">
        <f>[5]!s_pq_pctchange(B161,$F$5,$G$5)</f>
        <v>-8.2558139534883672</v>
      </c>
    </row>
    <row r="162" spans="1:8">
      <c r="A162" s="170"/>
      <c r="B162" s="109" t="s">
        <v>298</v>
      </c>
      <c r="C162" s="71" t="str">
        <f>[5]!S_INFO_NAME(B162)</f>
        <v>中源协和</v>
      </c>
      <c r="D162" s="76">
        <f>[5]!s_pq_pctchange(B162,$B$5,$D$5)</f>
        <v>-5.295378022650743</v>
      </c>
      <c r="E162" s="72">
        <f>[5]!S_VAL_PE_TTM(B162,$D$5)</f>
        <v>376.038818359375</v>
      </c>
      <c r="F162" s="72">
        <f>[5]!S_VAL_PB(B162,$E$5,1)</f>
        <v>22.354375839233398</v>
      </c>
      <c r="G162" s="72">
        <f>[5]!S_VAL_MV(B162,$D$5)/100000000</f>
        <v>109.07619468200001</v>
      </c>
      <c r="H162" s="76">
        <f>[5]!s_pq_pctchange(B162,$F$5,$G$5)</f>
        <v>-4.4657097288676066</v>
      </c>
    </row>
    <row r="163" spans="1:8">
      <c r="A163" s="170"/>
      <c r="B163" s="109" t="s">
        <v>299</v>
      </c>
      <c r="C163" s="71" t="str">
        <f>[5]!S_INFO_NAME(B163)</f>
        <v>通化东宝</v>
      </c>
      <c r="D163" s="76">
        <f>[5]!s_pq_pctchange(B163,$B$5,$D$5)</f>
        <v>5.7558945908460446</v>
      </c>
      <c r="E163" s="72">
        <f>[5]!S_VAL_PE_TTM(B163,$D$5)</f>
        <v>73.087432861328125</v>
      </c>
      <c r="F163" s="72">
        <f>[5]!S_VAL_PB(B163,$E$5,1)</f>
        <v>8.3290348052978516</v>
      </c>
      <c r="G163" s="72">
        <f>[5]!S_VAL_MV(B163,$D$5)/100000000</f>
        <v>157.09033052000001</v>
      </c>
      <c r="H163" s="76">
        <f>[5]!s_pq_pctchange(B163,$F$5,$G$5)</f>
        <v>2.2712090848363342</v>
      </c>
    </row>
    <row r="164" spans="1:8">
      <c r="A164" s="169" t="s">
        <v>333</v>
      </c>
      <c r="B164" s="109" t="s">
        <v>301</v>
      </c>
      <c r="C164" s="71" t="str">
        <f>[5]!S_INFO_NAME(B164)</f>
        <v>国药一致</v>
      </c>
      <c r="D164" s="76">
        <f>[5]!s_pq_pctchange(B164,$B$5,$D$5)</f>
        <v>-3.3131943091015525</v>
      </c>
      <c r="E164" s="72">
        <f>[5]!S_VAL_PE_TTM(B164,$D$5)</f>
        <v>29.544998168945313</v>
      </c>
      <c r="F164" s="72">
        <f>[5]!S_VAL_PB(B164,$E$5,1)</f>
        <v>8.0062265396118164</v>
      </c>
      <c r="G164" s="72">
        <f>[5]!S_VAL_MV(B164,$D$5)/100000000</f>
        <v>179.90170692230001</v>
      </c>
      <c r="H164" s="76">
        <f>[5]!s_pq_pctchange(B164,$F$5,$G$5)</f>
        <v>18.596311475409834</v>
      </c>
    </row>
    <row r="165" spans="1:8">
      <c r="A165" s="170"/>
      <c r="B165" s="109" t="s">
        <v>302</v>
      </c>
      <c r="C165" s="71" t="str">
        <f>[5]!S_INFO_NAME(B165)</f>
        <v>英特集团</v>
      </c>
      <c r="D165" s="76">
        <f>[5]!s_pq_pctchange(B165,$B$5,$D$5)</f>
        <v>-1.5837104072398245</v>
      </c>
      <c r="E165" s="72">
        <f>[5]!S_VAL_PE_TTM(B165,$D$5)</f>
        <v>62.27239990234375</v>
      </c>
      <c r="F165" s="72">
        <f>[5]!S_VAL_PB(B165,$E$5,1)</f>
        <v>6.9292130470275879</v>
      </c>
      <c r="G165" s="72">
        <f>[5]!S_VAL_MV(B165,$D$5)/100000000</f>
        <v>36.096290604000004</v>
      </c>
      <c r="H165" s="76">
        <f>[5]!s_pq_pctchange(B165,$F$5,$G$5)</f>
        <v>-3.8009049773755632</v>
      </c>
    </row>
    <row r="166" spans="1:8">
      <c r="A166" s="170"/>
      <c r="B166" s="109" t="s">
        <v>303</v>
      </c>
      <c r="C166" s="71" t="str">
        <f>[5]!S_INFO_NAME(B166)</f>
        <v>桐君阁</v>
      </c>
      <c r="D166" s="76">
        <f>[5]!s_pq_pctchange(B166,$B$5,$D$5)</f>
        <v>-1.2311901504787892</v>
      </c>
      <c r="E166" s="72">
        <f>[5]!S_VAL_PE_TTM(B166,$D$5)</f>
        <v>661.19464111328125</v>
      </c>
      <c r="F166" s="72">
        <f>[5]!S_VAL_PB(B166,$E$5,1)</f>
        <v>8.7321958541870117</v>
      </c>
      <c r="G166" s="72">
        <f>[5]!S_VAL_MV(B166,$D$5)/100000000</f>
        <v>39.656713945199996</v>
      </c>
      <c r="H166" s="76">
        <f>[5]!s_pq_pctchange(B166,$F$5,$G$5)</f>
        <v>-10.273224043715846</v>
      </c>
    </row>
    <row r="167" spans="1:8">
      <c r="A167" s="170"/>
      <c r="B167" s="109" t="s">
        <v>304</v>
      </c>
      <c r="C167" s="71" t="str">
        <f>[5]!S_INFO_NAME(B167)</f>
        <v>浙江震元</v>
      </c>
      <c r="D167" s="76">
        <f>[5]!s_pq_pctchange(B167,$B$5,$D$5)</f>
        <v>-8.8951310861423156</v>
      </c>
      <c r="E167" s="72">
        <f>[5]!S_VAL_PE_TTM(B167,$D$5)</f>
        <v>60.460502624511719</v>
      </c>
      <c r="F167" s="72">
        <f>[5]!S_VAL_PB(B167,$E$5,1)</f>
        <v>2.8077538013458252</v>
      </c>
      <c r="G167" s="72">
        <f>[5]!S_VAL_MV(B167,$D$5)/100000000</f>
        <v>32.510195727800003</v>
      </c>
      <c r="H167" s="76">
        <f>[5]!s_pq_pctchange(B167,$F$5,$G$5)</f>
        <v>2.6404874746106977</v>
      </c>
    </row>
    <row r="168" spans="1:8">
      <c r="A168" s="170"/>
      <c r="B168" s="109" t="s">
        <v>305</v>
      </c>
      <c r="C168" s="71" t="str">
        <f>[5]!S_INFO_NAME(B168)</f>
        <v>嘉事堂</v>
      </c>
      <c r="D168" s="76">
        <f>[5]!s_pq_pctchange(B168,$B$5,$D$5)</f>
        <v>-1.8404907975460127</v>
      </c>
      <c r="E168" s="72">
        <f>[5]!S_VAL_PE_TTM(B168,$D$5)</f>
        <v>23.698312759399414</v>
      </c>
      <c r="F168" s="72">
        <f>[5]!S_VAL_PB(B168,$E$5,1)</f>
        <v>4.859654426574707</v>
      </c>
      <c r="G168" s="72">
        <f>[5]!S_VAL_MV(B168,$D$5)/100000000</f>
        <v>57.6</v>
      </c>
      <c r="H168" s="76">
        <f>[5]!s_pq_pctchange(B168,$F$5,$G$5)</f>
        <v>-9.2827004219409375</v>
      </c>
    </row>
    <row r="169" spans="1:8">
      <c r="A169" s="170"/>
      <c r="B169" s="109" t="s">
        <v>306</v>
      </c>
      <c r="C169" s="71" t="str">
        <f>[5]!S_INFO_NAME(B169)</f>
        <v>中国医药</v>
      </c>
      <c r="D169" s="76">
        <f>[5]!s_pq_pctchange(B169,$B$5,$D$5)</f>
        <v>-3.2329169728141038</v>
      </c>
      <c r="E169" s="72">
        <f>[5]!S_VAL_PE_TTM(B169,$D$5)</f>
        <v>26.372344970703125</v>
      </c>
      <c r="F169" s="72">
        <f>[5]!S_VAL_PB(B169,$E$5,1)</f>
        <v>3.952733039855957</v>
      </c>
      <c r="G169" s="72">
        <f>[5]!S_VAL_MV(B169,$D$5)/100000000</f>
        <v>133.34801478</v>
      </c>
      <c r="H169" s="76">
        <f>[5]!s_pq_pctchange(B169,$F$5,$G$5)</f>
        <v>1.1126564673157091</v>
      </c>
    </row>
    <row r="170" spans="1:8">
      <c r="A170" s="170"/>
      <c r="B170" s="109" t="s">
        <v>307</v>
      </c>
      <c r="C170" s="71" t="str">
        <f>[5]!S_INFO_NAME(B170)</f>
        <v>国药股份</v>
      </c>
      <c r="D170" s="76">
        <f>[5]!s_pq_pctchange(B170,$B$5,$D$5)</f>
        <v>-2.5816249050872986</v>
      </c>
      <c r="E170" s="72">
        <f>[5]!S_VAL_PE_TTM(B170,$D$5)</f>
        <v>26.414793014526367</v>
      </c>
      <c r="F170" s="72">
        <f>[5]!S_VAL_PB(B170,$E$5,1)</f>
        <v>6.0212154388427734</v>
      </c>
      <c r="G170" s="72">
        <f>[5]!S_VAL_MV(B170,$D$5)/100000000</f>
        <v>122.86008</v>
      </c>
      <c r="H170" s="76">
        <f>[5]!s_pq_pctchange(B170,$F$5,$G$5)</f>
        <v>10.60961313012896</v>
      </c>
    </row>
    <row r="171" spans="1:8">
      <c r="A171" s="170"/>
      <c r="B171" s="109" t="s">
        <v>308</v>
      </c>
      <c r="C171" s="71" t="str">
        <f>[5]!S_INFO_NAME(B171)</f>
        <v>南京医药</v>
      </c>
      <c r="D171" s="76">
        <f>[5]!s_pq_pctchange(B171,$B$5,$D$5)</f>
        <v>-4.0868454661558085</v>
      </c>
      <c r="E171" s="72">
        <f>[5]!S_VAL_PE_TTM(B171,$D$5)</f>
        <v>108.41633605957031</v>
      </c>
      <c r="F171" s="72">
        <f>[5]!S_VAL_PB(B171,$E$5,1)</f>
        <v>4.9540905952453613</v>
      </c>
      <c r="G171" s="72">
        <f>[5]!S_VAL_MV(B171,$D$5)/100000000</f>
        <v>52.087909068000002</v>
      </c>
      <c r="H171" s="76">
        <f>[5]!s_pq_pctchange(B171,$F$5,$G$5)</f>
        <v>-8.333333333333325</v>
      </c>
    </row>
    <row r="172" spans="1:8">
      <c r="A172" s="170"/>
      <c r="B172" s="109" t="s">
        <v>309</v>
      </c>
      <c r="C172" s="71" t="str">
        <f>[5]!S_INFO_NAME(B172)</f>
        <v>第一医药</v>
      </c>
      <c r="D172" s="76">
        <f>[5]!s_pq_pctchange(B172,$B$5,$D$5)</f>
        <v>-5.4140127388535024</v>
      </c>
      <c r="E172" s="72">
        <f>[5]!S_VAL_PE_TTM(B172,$D$5)</f>
        <v>76.315399169921875</v>
      </c>
      <c r="F172" s="72">
        <f>[5]!S_VAL_PB(B172,$E$5,1)</f>
        <v>5.093050479888916</v>
      </c>
      <c r="G172" s="72">
        <f>[5]!S_VAL_MV(B172,$D$5)/100000000</f>
        <v>26.502658023600002</v>
      </c>
      <c r="H172" s="76">
        <f>[5]!s_pq_pctchange(B172,$F$5,$G$5)</f>
        <v>-6.8777292576419402</v>
      </c>
    </row>
    <row r="173" spans="1:8">
      <c r="A173" s="170"/>
      <c r="B173" s="109" t="s">
        <v>310</v>
      </c>
      <c r="C173" s="71" t="str">
        <f>[5]!S_INFO_NAME(B173)</f>
        <v>九州通</v>
      </c>
      <c r="D173" s="76">
        <f>[5]!s_pq_pctchange(B173,$B$5,$D$5)</f>
        <v>-3.8773148148148362</v>
      </c>
      <c r="E173" s="72">
        <f>[5]!S_VAL_PE_TTM(B173,$D$5)</f>
        <v>53.596382141113281</v>
      </c>
      <c r="F173" s="72">
        <f>[5]!S_VAL_PB(B173,$E$5,1)</f>
        <v>5.3388795852661133</v>
      </c>
      <c r="G173" s="72">
        <f>[5]!S_VAL_MV(B173,$D$5)/100000000</f>
        <v>272.9147299274</v>
      </c>
      <c r="H173" s="76">
        <f>[5]!s_pq_pctchange(B173,$F$5,$G$5)</f>
        <v>9.897360703812307</v>
      </c>
    </row>
    <row r="174" spans="1:8">
      <c r="A174" s="170"/>
      <c r="B174" s="109" t="s">
        <v>311</v>
      </c>
      <c r="C174" s="71" t="str">
        <f>[5]!S_INFO_NAME(B174)</f>
        <v>上海医药</v>
      </c>
      <c r="D174" s="76">
        <f>[5]!s_pq_pctchange(B174,$B$5,$D$5)</f>
        <v>-6.8393094289508793</v>
      </c>
      <c r="E174" s="72">
        <f>[5]!S_VAL_PE_TTM(B174,$D$5)</f>
        <v>15.909045219421387</v>
      </c>
      <c r="F174" s="72">
        <f>[5]!S_VAL_PB(B174,$E$5,1)</f>
        <v>1.4649560451507568</v>
      </c>
      <c r="G174" s="72">
        <f>[5]!S_VAL_MV(B174,$D$5)/100000000</f>
        <v>377.25414848139997</v>
      </c>
      <c r="H174" s="76">
        <f>[5]!s_pq_pctchange(B174,$F$5,$G$5)</f>
        <v>-4.7649710238248488</v>
      </c>
    </row>
    <row r="175" spans="1:8">
      <c r="A175" s="169" t="s">
        <v>327</v>
      </c>
      <c r="B175" s="109" t="s">
        <v>312</v>
      </c>
      <c r="C175" s="71" t="str">
        <f>[5]!S_INFO_NAME(B175)</f>
        <v>鱼跃医疗</v>
      </c>
      <c r="D175" s="76">
        <f>[5]!s_pq_pctchange(B175,$B$5,$D$5)</f>
        <v>-3.4146341463414664</v>
      </c>
      <c r="E175" s="72">
        <f>[5]!S_VAL_PE_TTM(B175,$D$5)</f>
        <v>50.204204559326172</v>
      </c>
      <c r="F175" s="72">
        <f>[5]!S_VAL_PB(B175,$E$5,1)</f>
        <v>9.8670644760131836</v>
      </c>
      <c r="G175" s="72">
        <f>[5]!S_VAL_MV(B175,$D$5)/100000000</f>
        <v>147.36129407999999</v>
      </c>
      <c r="H175" s="76">
        <f>[5]!s_pq_pctchange(B175,$F$5,$G$5)</f>
        <v>-8.7130295763389256</v>
      </c>
    </row>
    <row r="176" spans="1:8">
      <c r="A176" s="170"/>
      <c r="B176" s="109" t="s">
        <v>313</v>
      </c>
      <c r="C176" s="71" t="str">
        <f>[5]!S_INFO_NAME(B176)</f>
        <v>九安医疗</v>
      </c>
      <c r="D176" s="76">
        <f>[5]!s_pq_pctchange(B176,$B$5,$D$5)</f>
        <v>-6.0573476702508788</v>
      </c>
      <c r="E176" s="72">
        <f>[5]!S_VAL_PE_TTM(B176,$D$5)</f>
        <v>-447.4041748046875</v>
      </c>
      <c r="F176" s="72">
        <f>[5]!S_VAL_PB(B176,$E$5,1)</f>
        <v>13.200163841247559</v>
      </c>
      <c r="G176" s="72">
        <f>[5]!S_VAL_MV(B176,$D$5)/100000000</f>
        <v>97.501199999999997</v>
      </c>
      <c r="H176" s="76">
        <f>[5]!s_pq_pctchange(B176,$F$5,$G$5)</f>
        <v>-8.1666666666666785</v>
      </c>
    </row>
    <row r="177" spans="1:8">
      <c r="A177" s="170"/>
      <c r="B177" s="109" t="s">
        <v>314</v>
      </c>
      <c r="C177" s="71" t="str">
        <f>[5]!S_INFO_NAME(B177)</f>
        <v>尚荣医疗</v>
      </c>
      <c r="D177" s="76">
        <f>[5]!s_pq_pctchange(B177,$B$5,$D$5)</f>
        <v>-5.3328290468986346</v>
      </c>
      <c r="E177" s="72">
        <f>[5]!S_VAL_PE_TTM(B177,$D$5)</f>
        <v>104.60244750976562</v>
      </c>
      <c r="F177" s="72">
        <f>[5]!S_VAL_PB(B177,$E$5,1)</f>
        <v>7.5903944969177246</v>
      </c>
      <c r="G177" s="72">
        <f>[5]!S_VAL_MV(B177,$D$5)/100000000</f>
        <v>90.051682499999998</v>
      </c>
      <c r="H177" s="76">
        <f>[5]!s_pq_pctchange(B177,$F$5,$G$5)</f>
        <v>12.225938312894847</v>
      </c>
    </row>
    <row r="178" spans="1:8">
      <c r="A178" s="170"/>
      <c r="B178" s="109" t="s">
        <v>315</v>
      </c>
      <c r="C178" s="71" t="str">
        <f>[5]!S_INFO_NAME(B178)</f>
        <v>乐普医疗</v>
      </c>
      <c r="D178" s="76">
        <f>[5]!s_pq_pctchange(B178,$B$5,$D$5)</f>
        <v>0</v>
      </c>
      <c r="E178" s="72">
        <f>[5]!S_VAL_PE_TTM(B178,$D$5)</f>
        <v>52.298538208007813</v>
      </c>
      <c r="F178" s="72">
        <f>[5]!S_VAL_PB(B178,$E$5,1)</f>
        <v>7.4980602264404297</v>
      </c>
      <c r="G178" s="72">
        <f>[5]!S_VAL_MV(B178,$D$5)/100000000</f>
        <v>212.01320000000001</v>
      </c>
      <c r="H178" s="76">
        <f>[5]!s_pq_pctchange(B178,$F$5,$G$5)</f>
        <v>9.4056172436316032</v>
      </c>
    </row>
    <row r="179" spans="1:8">
      <c r="A179" s="170"/>
      <c r="B179" s="109" t="s">
        <v>316</v>
      </c>
      <c r="C179" s="71" t="str">
        <f>[5]!S_INFO_NAME(B179)</f>
        <v>阳普医疗</v>
      </c>
      <c r="D179" s="76">
        <f>[5]!s_pq_pctchange(B179,$B$5,$D$5)</f>
        <v>-5.6810403832991074</v>
      </c>
      <c r="E179" s="72">
        <f>[5]!S_VAL_PE_TTM(B179,$D$5)</f>
        <v>70.476394653320313</v>
      </c>
      <c r="F179" s="72">
        <f>[5]!S_VAL_PB(B179,$E$5,1)</f>
        <v>6.1419277191162109</v>
      </c>
      <c r="G179" s="72">
        <f>[5]!S_VAL_MV(B179,$D$5)/100000000</f>
        <v>40.788800000000002</v>
      </c>
      <c r="H179" s="76">
        <f>[5]!s_pq_pctchange(B179,$F$5,$G$5)</f>
        <v>0.17064846416383617</v>
      </c>
    </row>
    <row r="180" spans="1:8">
      <c r="A180" s="170"/>
      <c r="B180" s="109" t="s">
        <v>317</v>
      </c>
      <c r="C180" s="71" t="str">
        <f>[5]!S_INFO_NAME(B180)</f>
        <v>理邦仪器</v>
      </c>
      <c r="D180" s="76">
        <f>[5]!s_pq_pctchange(B180,$B$5,$D$5)</f>
        <v>0.26086956521738092</v>
      </c>
      <c r="E180" s="72">
        <f>[5]!S_VAL_PE_TTM(B180,$D$5)</f>
        <v>153.23951721191406</v>
      </c>
      <c r="F180" s="72">
        <f>[5]!S_VAL_PB(B180,$E$5,1)</f>
        <v>3.8331947326660156</v>
      </c>
      <c r="G180" s="72">
        <f>[5]!S_VAL_MV(B180,$D$5)/100000000</f>
        <v>44.966999999999999</v>
      </c>
      <c r="H180" s="76">
        <f>[5]!s_pq_pctchange(B180,$F$5,$G$5)</f>
        <v>-8.1060889054912266</v>
      </c>
    </row>
    <row r="181" spans="1:8">
      <c r="A181" s="170"/>
      <c r="B181" s="109" t="s">
        <v>318</v>
      </c>
      <c r="C181" s="71" t="str">
        <f>[5]!S_INFO_NAME(B181)</f>
        <v>迪安诊断</v>
      </c>
      <c r="D181" s="76">
        <f>[5]!s_pq_pctchange(B181,$B$5,$D$5)</f>
        <v>0</v>
      </c>
      <c r="E181" s="72">
        <f>[5]!S_VAL_PE_TTM(B181,$D$5)</f>
        <v>79.792243957519531</v>
      </c>
      <c r="F181" s="72">
        <f>[5]!S_VAL_PB(B181,$E$5,1)</f>
        <v>15.661787986755371</v>
      </c>
      <c r="G181" s="72">
        <f>[5]!S_VAL_MV(B181,$D$5)/100000000</f>
        <v>90.315347860399996</v>
      </c>
      <c r="H181" s="76">
        <f>[5]!s_pq_pctchange(B181,$F$5,$G$5)</f>
        <v>-5.0647249190938437</v>
      </c>
    </row>
    <row r="182" spans="1:8">
      <c r="A182" s="170"/>
      <c r="B182" s="109" t="s">
        <v>319</v>
      </c>
      <c r="C182" s="71" t="str">
        <f>[5]!S_INFO_NAME(B182)</f>
        <v>宝莱特</v>
      </c>
      <c r="D182" s="76">
        <f>[5]!s_pq_pctchange(B182,$B$5,$D$5)</f>
        <v>-1.5064778547755453</v>
      </c>
      <c r="E182" s="72">
        <f>[5]!S_VAL_PE_TTM(B182,$D$5)</f>
        <v>187.81857299804687</v>
      </c>
      <c r="F182" s="72">
        <f>[5]!S_VAL_PB(B182,$E$5,1)</f>
        <v>12.409123420715332</v>
      </c>
      <c r="G182" s="72">
        <f>[5]!S_VAL_MV(B182,$D$5)/100000000</f>
        <v>47.7561672</v>
      </c>
      <c r="H182" s="76">
        <f>[5]!s_pq_pctchange(B182,$F$5,$G$5)</f>
        <v>-11.66347992351816</v>
      </c>
    </row>
    <row r="183" spans="1:8">
      <c r="A183" s="170"/>
      <c r="B183" s="109" t="s">
        <v>320</v>
      </c>
      <c r="C183" s="71" t="str">
        <f>[5]!S_INFO_NAME(B183)</f>
        <v>和佳股份</v>
      </c>
      <c r="D183" s="76">
        <f>[5]!s_pq_pctchange(B183,$B$5,$D$5)</f>
        <v>-1.9068736141906739</v>
      </c>
      <c r="E183" s="72">
        <f>[5]!S_VAL_PE_TTM(B183,$D$5)</f>
        <v>62.251323699951172</v>
      </c>
      <c r="F183" s="72">
        <f>[5]!S_VAL_PB(B183,$E$5,1)</f>
        <v>12.07365894317627</v>
      </c>
      <c r="G183" s="72">
        <f>[5]!S_VAL_MV(B183,$D$5)/100000000</f>
        <v>126.54221579999999</v>
      </c>
      <c r="H183" s="76">
        <f>[5]!s_pq_pctchange(B183,$F$5,$G$5)</f>
        <v>-6.1231884057971087</v>
      </c>
    </row>
    <row r="184" spans="1:8">
      <c r="A184" s="170"/>
      <c r="B184" s="109" t="s">
        <v>321</v>
      </c>
      <c r="C184" s="71" t="str">
        <f>[5]!S_INFO_NAME(B184)</f>
        <v>三诺生物</v>
      </c>
      <c r="D184" s="76">
        <f>[5]!s_pq_pctchange(B184,$B$5,$D$5)</f>
        <v>-4.4887780548628626</v>
      </c>
      <c r="E184" s="72">
        <f>[5]!S_VAL_PE_TTM(B184,$D$5)</f>
        <v>43.446308135986328</v>
      </c>
      <c r="F184" s="72">
        <f>[5]!S_VAL_PB(B184,$E$5,1)</f>
        <v>8.1250629425048828</v>
      </c>
      <c r="G184" s="72">
        <f>[5]!S_VAL_MV(B184,$D$5)/100000000</f>
        <v>76.622979999999984</v>
      </c>
      <c r="H184" s="76">
        <f>[5]!s_pq_pctchange(B184,$F$5,$G$5)</f>
        <v>9.3362972372181829</v>
      </c>
    </row>
    <row r="185" spans="1:8">
      <c r="A185" s="170"/>
      <c r="B185" s="109" t="s">
        <v>322</v>
      </c>
      <c r="C185" s="71" t="str">
        <f>[5]!S_INFO_NAME(B185)</f>
        <v>戴维医疗</v>
      </c>
      <c r="D185" s="76">
        <f>[5]!s_pq_pctchange(B185,$B$5,$D$5)</f>
        <v>10.475809676129533</v>
      </c>
      <c r="E185" s="72">
        <f>[5]!S_VAL_PE_TTM(B185,$D$5)</f>
        <v>81.992607116699219</v>
      </c>
      <c r="F185" s="72">
        <f>[5]!S_VAL_PB(B185,$E$5,1)</f>
        <v>7.6413588523864746</v>
      </c>
      <c r="G185" s="72">
        <f>[5]!S_VAL_MV(B185,$D$5)/100000000</f>
        <v>44.207999999999998</v>
      </c>
      <c r="H185" s="76">
        <f>[5]!s_pq_pctchange(B185,$F$5,$G$5)</f>
        <v>-19.472315124489036</v>
      </c>
    </row>
    <row r="186" spans="1:8">
      <c r="A186" s="170"/>
      <c r="B186" s="109" t="s">
        <v>323</v>
      </c>
      <c r="C186" s="71" t="str">
        <f>[5]!S_INFO_NAME(B186)</f>
        <v>凯利泰</v>
      </c>
      <c r="D186" s="76">
        <f>[5]!s_pq_pctchange(B186,$B$5,$D$5)</f>
        <v>0</v>
      </c>
      <c r="E186" s="72">
        <f>[5]!S_VAL_PE_TTM(B186,$D$5)</f>
        <v>78.497756958007813</v>
      </c>
      <c r="F186" s="72">
        <f>[5]!S_VAL_PB(B186,$E$5,1)</f>
        <v>10.416460990905762</v>
      </c>
      <c r="G186" s="72">
        <f>[5]!S_VAL_MV(B186,$D$5)/100000000</f>
        <v>53.016621386399997</v>
      </c>
      <c r="H186" s="76">
        <f>[5]!s_pq_pctchange(B186,$F$5,$G$5)</f>
        <v>-1.89657967255632</v>
      </c>
    </row>
    <row r="187" spans="1:8">
      <c r="A187" s="170"/>
      <c r="B187" s="109" t="s">
        <v>324</v>
      </c>
      <c r="C187" s="71" t="str">
        <f>[5]!S_INFO_NAME(B187)</f>
        <v>华润万东</v>
      </c>
      <c r="D187" s="76">
        <f>[5]!s_pq_pctchange(B187,$B$5,$D$5)</f>
        <v>-0.44378698224851743</v>
      </c>
      <c r="E187" s="72">
        <f>[5]!S_VAL_PE_TTM(B187,$D$5)</f>
        <v>116.96722412109375</v>
      </c>
      <c r="F187" s="72">
        <f>[5]!S_VAL_PB(B187,$E$5,1)</f>
        <v>6.8392891883850098</v>
      </c>
      <c r="G187" s="72">
        <f>[5]!S_VAL_MV(B187,$D$5)/100000000</f>
        <v>43.701255000000003</v>
      </c>
      <c r="H187" s="76">
        <f>[5]!s_pq_pctchange(B187,$F$5,$G$5)</f>
        <v>-9.6204766107678701</v>
      </c>
    </row>
    <row r="188" spans="1:8">
      <c r="A188" s="170"/>
      <c r="B188" s="109" t="s">
        <v>325</v>
      </c>
      <c r="C188" s="71" t="str">
        <f>[5]!S_INFO_NAME(B188)</f>
        <v>山东药玻</v>
      </c>
      <c r="D188" s="76">
        <f>[5]!s_pq_pctchange(B188,$B$5,$D$5)</f>
        <v>-5.5513878469617417</v>
      </c>
      <c r="E188" s="72">
        <f>[5]!S_VAL_PE_TTM(B188,$D$5)</f>
        <v>26.458642959594727</v>
      </c>
      <c r="F188" s="72">
        <f>[5]!S_VAL_PB(B188,$E$5,1)</f>
        <v>1.6406537294387817</v>
      </c>
      <c r="G188" s="72">
        <f>[5]!S_VAL_MV(B188,$D$5)/100000000</f>
        <v>32.4041559749</v>
      </c>
      <c r="H188" s="76">
        <f>[5]!s_pq_pctchange(B188,$F$5,$G$5)</f>
        <v>-0.59642147117296984</v>
      </c>
    </row>
    <row r="189" spans="1:8">
      <c r="A189" s="171"/>
      <c r="B189" s="109" t="s">
        <v>326</v>
      </c>
      <c r="C189" s="71" t="str">
        <f>[5]!S_INFO_NAME(B189)</f>
        <v>新华医疗</v>
      </c>
      <c r="D189" s="76">
        <f>[5]!s_pq_pctchange(B189,$B$5,$D$5)</f>
        <v>-9.9261898701959783</v>
      </c>
      <c r="E189" s="72">
        <f>[5]!S_VAL_PE_TTM(B189,$D$5)</f>
        <v>50.278003692626953</v>
      </c>
      <c r="F189" s="72">
        <f>[5]!S_VAL_PB(B189,$E$5,1)</f>
        <v>6.2027835845947266</v>
      </c>
      <c r="G189" s="72">
        <f>[5]!S_VAL_MV(B189,$D$5)/100000000</f>
        <v>140.69210554919999</v>
      </c>
      <c r="H189" s="76">
        <f>[5]!s_pq_pctchange(B189,$F$5,$G$5)</f>
        <v>13.324687955908576</v>
      </c>
    </row>
    <row r="190" spans="1:8">
      <c r="A190" s="169" t="s">
        <v>334</v>
      </c>
      <c r="B190" s="109" t="s">
        <v>329</v>
      </c>
      <c r="C190" s="71" t="str">
        <f>[5]!S_INFO_NAME(B190)</f>
        <v>海虹控股</v>
      </c>
      <c r="D190" s="76">
        <f>[5]!s_pq_pctchange(B190,$B$5,$D$5)</f>
        <v>-3.9397963700752547</v>
      </c>
      <c r="E190" s="72">
        <f>[5]!S_VAL_PE_TTM(B190,$D$5)</f>
        <v>1299.1685791015625</v>
      </c>
      <c r="F190" s="72">
        <f>[5]!S_VAL_PB(B190,$E$5,1)</f>
        <v>15.57537841796875</v>
      </c>
      <c r="G190" s="72">
        <f>[5]!S_VAL_MV(B190,$D$5)/100000000</f>
        <v>195.04441826799999</v>
      </c>
      <c r="H190" s="76">
        <f>[5]!s_pq_pctchange(B190,$F$5,$G$5)</f>
        <v>-11.814345991561181</v>
      </c>
    </row>
    <row r="191" spans="1:8">
      <c r="A191" s="170"/>
      <c r="B191" s="109" t="s">
        <v>328</v>
      </c>
      <c r="C191" s="71" t="str">
        <f>[5]!S_INFO_NAME(B191)</f>
        <v>爱尔眼科</v>
      </c>
      <c r="D191" s="76">
        <f>[5]!s_pq_pctchange(B191,$B$5,$D$5)</f>
        <v>-0.18882175226586639</v>
      </c>
      <c r="E191" s="72">
        <f>[5]!S_VAL_PE_TTM(B191,$D$5)</f>
        <v>58.26776123046875</v>
      </c>
      <c r="F191" s="72">
        <f>[5]!S_VAL_PB(B191,$E$5,1)</f>
        <v>10.629350662231445</v>
      </c>
      <c r="G191" s="72">
        <f>[5]!S_VAL_MV(B191,$D$5)/100000000</f>
        <v>172.7095099803</v>
      </c>
      <c r="H191" s="76">
        <f>[5]!s_pq_pctchange(B191,$F$5,$G$5)</f>
        <v>-3.2248062015503787</v>
      </c>
    </row>
    <row r="192" spans="1:8">
      <c r="A192" s="170"/>
      <c r="B192" s="109" t="s">
        <v>330</v>
      </c>
      <c r="C192" s="71" t="str">
        <f>[5]!S_INFO_NAME(B192)</f>
        <v>泰格医药</v>
      </c>
      <c r="D192" s="76">
        <f>[5]!s_pq_pctchange(B192,$B$5,$D$5)</f>
        <v>3.0985915492957927</v>
      </c>
      <c r="E192" s="72">
        <f>[5]!S_VAL_PE_TTM(B192,$D$5)</f>
        <v>76.630592346191406</v>
      </c>
      <c r="F192" s="72">
        <f>[5]!S_VAL_PB(B192,$E$5,1)</f>
        <v>11.177047729492188</v>
      </c>
      <c r="G192" s="72">
        <f>[5]!S_VAL_MV(B192,$D$5)/100000000</f>
        <v>78.177599999999998</v>
      </c>
      <c r="H192" s="76">
        <f>[5]!s_pq_pctchange(B192,$F$5,$G$5)</f>
        <v>-4.1446872645063859</v>
      </c>
    </row>
    <row r="193" spans="1:8">
      <c r="A193" s="170"/>
      <c r="B193" s="109" t="s">
        <v>331</v>
      </c>
      <c r="C193" s="71" t="str">
        <f>[5]!S_INFO_NAME(B193)</f>
        <v>通策医疗</v>
      </c>
      <c r="D193" s="76">
        <f>[5]!s_pq_pctchange(B193,$B$5,$D$5)</f>
        <v>0.36892361111111605</v>
      </c>
      <c r="E193" s="72">
        <f>[5]!S_VAL_PE_TTM(B193,$D$5)</f>
        <v>72.150169372558594</v>
      </c>
      <c r="F193" s="72">
        <f>[5]!S_VAL_PB(B193,$E$5,1)</f>
        <v>14.645400047302246</v>
      </c>
      <c r="G193" s="72">
        <f>[5]!S_VAL_MV(B193,$D$5)/100000000</f>
        <v>74.147999999999996</v>
      </c>
      <c r="H193" s="76">
        <f>[5]!s_pq_pctchange(B193,$F$5,$G$5)</f>
        <v>-6.8915382378598515</v>
      </c>
    </row>
    <row r="194" spans="1:8">
      <c r="A194" s="131"/>
      <c r="B194" s="109"/>
      <c r="C194" s="71"/>
      <c r="D194" s="76"/>
      <c r="E194" s="72"/>
      <c r="F194" s="72"/>
      <c r="G194" s="72"/>
      <c r="H194" s="76"/>
    </row>
    <row r="195" spans="1:8">
      <c r="A195" s="50" t="s">
        <v>351</v>
      </c>
      <c r="B195" s="50" t="s">
        <v>353</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624" activePane="bottomRight" state="frozen"/>
      <selection pane="topRight" activeCell="I1" sqref="I1"/>
      <selection pane="bottomLeft" activeCell="A5" sqref="A5"/>
      <selection pane="bottomRight" activeCell="I623" sqref="I623:Q639"/>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533</v>
      </c>
      <c r="I3" s="46" t="s">
        <v>551</v>
      </c>
      <c r="J3" s="46" t="s">
        <v>533</v>
      </c>
      <c r="K3" s="46" t="s">
        <v>547</v>
      </c>
      <c r="L3" s="46" t="s">
        <v>533</v>
      </c>
      <c r="M3" s="46" t="s">
        <v>549</v>
      </c>
      <c r="N3" s="46" t="s">
        <v>533</v>
      </c>
      <c r="O3" s="46" t="s">
        <v>548</v>
      </c>
      <c r="P3" s="46" t="s">
        <v>533</v>
      </c>
      <c r="Q3" s="46" t="s">
        <v>555</v>
      </c>
    </row>
    <row r="4" spans="1:17">
      <c r="H4" s="40" t="s">
        <v>535</v>
      </c>
      <c r="I4" s="40" t="s">
        <v>536</v>
      </c>
      <c r="J4" s="40" t="s">
        <v>535</v>
      </c>
      <c r="K4" s="40" t="s">
        <v>536</v>
      </c>
      <c r="L4" s="40" t="s">
        <v>535</v>
      </c>
      <c r="M4" s="40" t="s">
        <v>536</v>
      </c>
      <c r="N4" s="40" t="s">
        <v>535</v>
      </c>
      <c r="O4" s="40" t="s">
        <v>536</v>
      </c>
      <c r="P4" s="40" t="s">
        <v>535</v>
      </c>
      <c r="Q4" s="40" t="s">
        <v>536</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56">
        <v>41869</v>
      </c>
      <c r="I602" s="84">
        <v>158</v>
      </c>
      <c r="J602" s="134">
        <v>41869</v>
      </c>
      <c r="K602" s="84">
        <v>70</v>
      </c>
      <c r="L602" s="133">
        <v>41869</v>
      </c>
      <c r="M602" s="84">
        <v>140</v>
      </c>
      <c r="N602" s="133">
        <v>41869</v>
      </c>
      <c r="O602" s="84">
        <v>100</v>
      </c>
      <c r="P602" s="133">
        <v>41869</v>
      </c>
      <c r="Q602" s="84">
        <v>28</v>
      </c>
    </row>
    <row r="603" spans="8:17">
      <c r="H603" s="56">
        <v>41870</v>
      </c>
      <c r="I603" s="84">
        <v>158</v>
      </c>
      <c r="J603" s="134">
        <v>41870</v>
      </c>
      <c r="K603" s="84">
        <v>70</v>
      </c>
      <c r="L603" s="133">
        <v>41870</v>
      </c>
      <c r="M603" s="84">
        <v>140</v>
      </c>
      <c r="N603" s="133">
        <v>41870</v>
      </c>
      <c r="O603" s="84">
        <v>100</v>
      </c>
      <c r="P603" s="133">
        <v>41870</v>
      </c>
      <c r="Q603" s="84">
        <v>28</v>
      </c>
    </row>
    <row r="604" spans="8:17">
      <c r="H604" s="56">
        <v>41871</v>
      </c>
      <c r="I604" s="84">
        <v>158</v>
      </c>
      <c r="J604" s="134">
        <v>41871</v>
      </c>
      <c r="K604" s="84">
        <v>70</v>
      </c>
      <c r="L604" s="133">
        <v>41871</v>
      </c>
      <c r="M604" s="84">
        <v>140</v>
      </c>
      <c r="N604" s="133">
        <v>41871</v>
      </c>
      <c r="O604" s="84">
        <v>100</v>
      </c>
      <c r="P604" s="133">
        <v>41871</v>
      </c>
      <c r="Q604" s="84">
        <v>28</v>
      </c>
    </row>
    <row r="605" spans="8:17">
      <c r="H605" s="56">
        <v>41872</v>
      </c>
      <c r="I605" s="84">
        <v>158</v>
      </c>
      <c r="J605" s="134">
        <v>41872</v>
      </c>
      <c r="K605" s="84">
        <v>68</v>
      </c>
      <c r="L605" s="133">
        <v>41872</v>
      </c>
      <c r="M605" s="84">
        <v>140</v>
      </c>
      <c r="N605" s="133">
        <v>41872</v>
      </c>
      <c r="O605" s="84">
        <v>95</v>
      </c>
      <c r="P605" s="133">
        <v>41872</v>
      </c>
      <c r="Q605" s="84">
        <v>28</v>
      </c>
    </row>
    <row r="606" spans="8:17">
      <c r="H606" s="56">
        <v>41873</v>
      </c>
      <c r="I606" s="84">
        <v>158</v>
      </c>
      <c r="J606" s="134">
        <v>41873</v>
      </c>
      <c r="K606" s="84">
        <v>68</v>
      </c>
      <c r="L606" s="133">
        <v>41873</v>
      </c>
      <c r="M606" s="84">
        <v>140</v>
      </c>
      <c r="N606" s="133">
        <v>41873</v>
      </c>
      <c r="O606" s="84">
        <v>95</v>
      </c>
      <c r="P606" s="133">
        <v>41873</v>
      </c>
      <c r="Q606" s="84">
        <v>28</v>
      </c>
    </row>
    <row r="607" spans="8:17">
      <c r="H607" s="56">
        <v>41876</v>
      </c>
      <c r="I607" s="84">
        <v>158</v>
      </c>
      <c r="J607" s="134">
        <v>41876</v>
      </c>
      <c r="K607" s="84">
        <v>68</v>
      </c>
      <c r="L607" s="133">
        <v>41876</v>
      </c>
      <c r="M607" s="84">
        <v>140</v>
      </c>
      <c r="N607" s="133">
        <v>41876</v>
      </c>
      <c r="O607" s="84">
        <v>95</v>
      </c>
      <c r="P607" s="133">
        <v>41876</v>
      </c>
      <c r="Q607" s="84">
        <v>28</v>
      </c>
    </row>
    <row r="608" spans="8:17">
      <c r="H608" s="56">
        <v>41877</v>
      </c>
      <c r="I608" s="84">
        <v>158</v>
      </c>
      <c r="J608" s="134">
        <v>41877</v>
      </c>
      <c r="K608" s="84">
        <v>68</v>
      </c>
      <c r="L608" s="133">
        <v>41877</v>
      </c>
      <c r="M608" s="84">
        <v>155</v>
      </c>
      <c r="N608" s="133">
        <v>41877</v>
      </c>
      <c r="O608" s="84">
        <v>95</v>
      </c>
      <c r="P608" s="133">
        <v>41877</v>
      </c>
      <c r="Q608" s="84">
        <v>28</v>
      </c>
    </row>
    <row r="609" spans="8:17">
      <c r="H609" s="56">
        <v>41878</v>
      </c>
      <c r="I609" s="84">
        <v>158</v>
      </c>
      <c r="J609" s="134">
        <v>41878</v>
      </c>
      <c r="K609" s="84">
        <v>68</v>
      </c>
      <c r="L609" s="133">
        <v>41878</v>
      </c>
      <c r="M609" s="84">
        <v>155</v>
      </c>
      <c r="N609" s="133">
        <v>41878</v>
      </c>
      <c r="O609" s="84">
        <v>95</v>
      </c>
      <c r="P609" s="133">
        <v>41878</v>
      </c>
      <c r="Q609" s="84">
        <v>28</v>
      </c>
    </row>
    <row r="610" spans="8:17">
      <c r="H610" s="56">
        <v>41879</v>
      </c>
      <c r="I610" s="84">
        <v>158</v>
      </c>
      <c r="J610" s="134">
        <v>41879</v>
      </c>
      <c r="K610" s="84">
        <v>68</v>
      </c>
      <c r="L610" s="133">
        <v>41879</v>
      </c>
      <c r="M610" s="84">
        <v>155</v>
      </c>
      <c r="N610" s="133">
        <v>41879</v>
      </c>
      <c r="O610" s="84">
        <v>95</v>
      </c>
      <c r="P610" s="133">
        <v>41879</v>
      </c>
      <c r="Q610" s="84">
        <v>28</v>
      </c>
    </row>
    <row r="611" spans="8:17">
      <c r="H611" s="56">
        <v>41880</v>
      </c>
      <c r="I611" s="84">
        <v>158</v>
      </c>
      <c r="J611" s="134">
        <v>41880</v>
      </c>
      <c r="K611" s="84">
        <v>68</v>
      </c>
      <c r="L611" s="133">
        <v>41880</v>
      </c>
      <c r="M611" s="84">
        <v>155</v>
      </c>
      <c r="N611" s="133">
        <v>41880</v>
      </c>
      <c r="O611" s="84">
        <v>95</v>
      </c>
      <c r="P611" s="133">
        <v>41880</v>
      </c>
      <c r="Q611" s="84">
        <v>28</v>
      </c>
    </row>
    <row r="612" spans="8:17">
      <c r="H612" s="56">
        <v>41883</v>
      </c>
      <c r="I612" s="84">
        <v>158</v>
      </c>
      <c r="J612" s="134">
        <v>41883</v>
      </c>
      <c r="K612" s="84">
        <v>68</v>
      </c>
      <c r="L612" s="133">
        <v>41883</v>
      </c>
      <c r="M612" s="84">
        <v>155</v>
      </c>
      <c r="N612" s="133">
        <v>41883</v>
      </c>
      <c r="O612" s="84">
        <v>95</v>
      </c>
      <c r="P612" s="133">
        <v>41883</v>
      </c>
      <c r="Q612" s="84">
        <v>28</v>
      </c>
    </row>
    <row r="613" spans="8:17">
      <c r="H613" s="56">
        <v>41884</v>
      </c>
      <c r="I613" s="84">
        <v>158</v>
      </c>
      <c r="J613" s="134">
        <v>41884</v>
      </c>
      <c r="K613" s="84">
        <v>68</v>
      </c>
      <c r="L613" s="133">
        <v>41884</v>
      </c>
      <c r="M613" s="84">
        <v>155</v>
      </c>
      <c r="N613" s="133">
        <v>41884</v>
      </c>
      <c r="O613" s="84">
        <v>95</v>
      </c>
      <c r="P613" s="133">
        <v>41884</v>
      </c>
      <c r="Q613" s="84">
        <v>28</v>
      </c>
    </row>
    <row r="614" spans="8:17">
      <c r="H614" s="56">
        <v>41885</v>
      </c>
      <c r="I614" s="84">
        <v>155</v>
      </c>
      <c r="J614" s="134">
        <v>41885</v>
      </c>
      <c r="K614" s="84">
        <v>65</v>
      </c>
      <c r="L614" s="133">
        <v>41885</v>
      </c>
      <c r="M614" s="84">
        <v>155</v>
      </c>
      <c r="N614" s="133">
        <v>41885</v>
      </c>
      <c r="O614" s="84">
        <v>95</v>
      </c>
      <c r="P614" s="133">
        <v>41885</v>
      </c>
      <c r="Q614" s="84">
        <v>28</v>
      </c>
    </row>
    <row r="615" spans="8:17">
      <c r="H615" s="56">
        <v>41886</v>
      </c>
      <c r="I615" s="84">
        <v>155</v>
      </c>
      <c r="J615" s="134">
        <v>41886</v>
      </c>
      <c r="K615" s="84">
        <v>65</v>
      </c>
      <c r="L615" s="133">
        <v>41886</v>
      </c>
      <c r="M615" s="84">
        <v>155</v>
      </c>
      <c r="N615" s="133">
        <v>41886</v>
      </c>
      <c r="O615" s="84">
        <v>95</v>
      </c>
      <c r="P615" s="133">
        <v>41886</v>
      </c>
      <c r="Q615" s="84">
        <v>28</v>
      </c>
    </row>
    <row r="616" spans="8:17">
      <c r="H616" s="56">
        <v>41887</v>
      </c>
      <c r="I616" s="84">
        <v>155</v>
      </c>
      <c r="J616" s="134">
        <v>41887</v>
      </c>
      <c r="K616" s="84">
        <v>65</v>
      </c>
      <c r="L616" s="133">
        <v>41887</v>
      </c>
      <c r="M616" s="84">
        <v>155</v>
      </c>
      <c r="N616" s="133">
        <v>41887</v>
      </c>
      <c r="O616" s="84">
        <v>95</v>
      </c>
      <c r="P616" s="133">
        <v>41887</v>
      </c>
      <c r="Q616" s="84">
        <v>28</v>
      </c>
    </row>
    <row r="617" spans="8:17">
      <c r="H617" s="56">
        <v>41891</v>
      </c>
      <c r="I617" s="84">
        <v>155</v>
      </c>
      <c r="J617" s="134">
        <v>41891</v>
      </c>
      <c r="K617" s="84">
        <v>65</v>
      </c>
      <c r="L617" s="133">
        <v>41891</v>
      </c>
      <c r="M617" s="84">
        <v>155</v>
      </c>
      <c r="N617" s="133">
        <v>41891</v>
      </c>
      <c r="O617" s="84">
        <v>95</v>
      </c>
      <c r="P617" s="133">
        <v>41891</v>
      </c>
      <c r="Q617" s="84">
        <v>28</v>
      </c>
    </row>
    <row r="618" spans="8:17">
      <c r="H618" s="56">
        <v>41892</v>
      </c>
      <c r="I618" s="84">
        <v>152</v>
      </c>
      <c r="J618" s="134">
        <v>41892</v>
      </c>
      <c r="K618" s="84">
        <v>62</v>
      </c>
      <c r="L618" s="133">
        <v>41892</v>
      </c>
      <c r="M618" s="84">
        <v>155</v>
      </c>
      <c r="N618" s="133">
        <v>41892</v>
      </c>
      <c r="O618" s="84">
        <v>95</v>
      </c>
      <c r="P618" s="133">
        <v>41892</v>
      </c>
      <c r="Q618" s="84">
        <v>28</v>
      </c>
    </row>
    <row r="619" spans="8:17">
      <c r="H619" s="56">
        <v>41893</v>
      </c>
      <c r="I619" s="84">
        <v>152</v>
      </c>
      <c r="J619" s="134">
        <v>41893</v>
      </c>
      <c r="K619" s="84">
        <v>62</v>
      </c>
      <c r="L619" s="133">
        <v>41893</v>
      </c>
      <c r="M619" s="84">
        <v>155</v>
      </c>
      <c r="N619" s="133">
        <v>41893</v>
      </c>
      <c r="O619" s="84">
        <v>90</v>
      </c>
      <c r="P619" s="133">
        <v>41893</v>
      </c>
      <c r="Q619" s="84">
        <v>28</v>
      </c>
    </row>
    <row r="620" spans="8:17">
      <c r="H620" s="56">
        <v>41894</v>
      </c>
      <c r="I620" s="84">
        <v>152</v>
      </c>
      <c r="J620" s="134">
        <v>41894</v>
      </c>
      <c r="K620" s="84">
        <v>62</v>
      </c>
      <c r="L620" s="133">
        <v>41894</v>
      </c>
      <c r="M620" s="84">
        <v>155</v>
      </c>
      <c r="N620" s="133">
        <v>41894</v>
      </c>
      <c r="O620" s="84">
        <v>90</v>
      </c>
      <c r="P620" s="133">
        <v>41894</v>
      </c>
      <c r="Q620" s="84">
        <v>28</v>
      </c>
    </row>
    <row r="621" spans="8:17">
      <c r="H621" s="56">
        <v>41897</v>
      </c>
      <c r="I621" s="84">
        <v>152</v>
      </c>
      <c r="J621" s="134">
        <v>41897</v>
      </c>
      <c r="K621" s="84">
        <v>62</v>
      </c>
      <c r="L621" s="133">
        <v>41897</v>
      </c>
      <c r="M621" s="84">
        <v>155</v>
      </c>
      <c r="N621" s="133">
        <v>41897</v>
      </c>
      <c r="O621" s="84">
        <v>90</v>
      </c>
      <c r="P621" s="133">
        <v>41897</v>
      </c>
      <c r="Q621" s="84">
        <v>28</v>
      </c>
    </row>
    <row r="622" spans="8:17">
      <c r="H622" s="56">
        <v>41898</v>
      </c>
      <c r="I622" s="84">
        <v>152</v>
      </c>
      <c r="J622" s="134">
        <v>41898</v>
      </c>
      <c r="K622" s="84">
        <v>62</v>
      </c>
      <c r="L622" s="133">
        <v>41898</v>
      </c>
      <c r="M622" s="84">
        <v>180</v>
      </c>
      <c r="N622" s="133">
        <v>41898</v>
      </c>
      <c r="O622" s="84">
        <v>90</v>
      </c>
      <c r="P622" s="133">
        <v>41898</v>
      </c>
      <c r="Q622" s="84">
        <v>28</v>
      </c>
    </row>
    <row r="623" spans="8:17">
      <c r="H623" s="56">
        <v>41899</v>
      </c>
      <c r="I623" s="84">
        <v>152</v>
      </c>
      <c r="J623" s="133">
        <v>41899</v>
      </c>
      <c r="K623" s="84">
        <v>62</v>
      </c>
      <c r="L623" s="133">
        <v>41899</v>
      </c>
      <c r="M623" s="84">
        <v>180</v>
      </c>
      <c r="N623" s="133">
        <v>41899</v>
      </c>
      <c r="O623" s="84">
        <v>90</v>
      </c>
      <c r="P623" s="133">
        <v>41899</v>
      </c>
      <c r="Q623" s="84">
        <v>28</v>
      </c>
    </row>
    <row r="624" spans="8:17">
      <c r="H624" s="56">
        <v>41900</v>
      </c>
      <c r="I624" s="84">
        <v>152</v>
      </c>
      <c r="J624" s="133">
        <v>41900</v>
      </c>
      <c r="K624" s="84">
        <v>62</v>
      </c>
      <c r="L624" s="133">
        <v>41900</v>
      </c>
      <c r="M624" s="84">
        <v>180</v>
      </c>
      <c r="N624" s="133">
        <v>41900</v>
      </c>
      <c r="O624" s="84">
        <v>90</v>
      </c>
      <c r="P624" s="133">
        <v>41900</v>
      </c>
      <c r="Q624" s="84">
        <v>28</v>
      </c>
    </row>
    <row r="625" spans="8:17">
      <c r="H625" s="56">
        <v>41901</v>
      </c>
      <c r="I625" s="84">
        <v>152</v>
      </c>
      <c r="J625" s="133">
        <v>41901</v>
      </c>
      <c r="K625" s="84">
        <v>60</v>
      </c>
      <c r="L625" s="133">
        <v>41901</v>
      </c>
      <c r="M625" s="84">
        <v>180</v>
      </c>
      <c r="N625" s="133">
        <v>41901</v>
      </c>
      <c r="O625" s="84">
        <v>85</v>
      </c>
      <c r="P625" s="133">
        <v>41901</v>
      </c>
      <c r="Q625" s="84">
        <v>28</v>
      </c>
    </row>
    <row r="626" spans="8:17">
      <c r="H626" s="56">
        <v>41904</v>
      </c>
      <c r="I626" s="84">
        <v>152</v>
      </c>
      <c r="J626" s="133">
        <v>41904</v>
      </c>
      <c r="K626" s="84">
        <v>60</v>
      </c>
      <c r="L626" s="133">
        <v>41904</v>
      </c>
      <c r="M626" s="84">
        <v>180</v>
      </c>
      <c r="N626" s="133">
        <v>41904</v>
      </c>
      <c r="O626" s="84">
        <v>85</v>
      </c>
      <c r="P626" s="133">
        <v>41904</v>
      </c>
      <c r="Q626" s="84">
        <v>28</v>
      </c>
    </row>
    <row r="627" spans="8:17">
      <c r="H627" s="56">
        <v>41905</v>
      </c>
      <c r="I627" s="84">
        <v>152</v>
      </c>
      <c r="J627" s="133">
        <v>41905</v>
      </c>
      <c r="K627" s="84">
        <v>60</v>
      </c>
      <c r="L627" s="133">
        <v>41905</v>
      </c>
      <c r="M627" s="84">
        <v>180</v>
      </c>
      <c r="N627" s="133">
        <v>41905</v>
      </c>
      <c r="O627" s="84">
        <v>85</v>
      </c>
      <c r="P627" s="133">
        <v>41905</v>
      </c>
      <c r="Q627" s="84">
        <v>28</v>
      </c>
    </row>
    <row r="628" spans="8:17">
      <c r="H628" s="56">
        <v>41906</v>
      </c>
      <c r="I628" s="84">
        <v>150</v>
      </c>
      <c r="J628" s="133">
        <v>41906</v>
      </c>
      <c r="K628" s="84">
        <v>60</v>
      </c>
      <c r="L628" s="133">
        <v>41906</v>
      </c>
      <c r="M628" s="84">
        <v>190</v>
      </c>
      <c r="N628" s="133">
        <v>41906</v>
      </c>
      <c r="O628" s="84">
        <v>85</v>
      </c>
      <c r="P628" s="133">
        <v>41906</v>
      </c>
      <c r="Q628" s="84">
        <v>28</v>
      </c>
    </row>
    <row r="629" spans="8:17">
      <c r="H629" s="56">
        <v>41907</v>
      </c>
      <c r="I629" s="84">
        <v>150</v>
      </c>
      <c r="J629" s="133">
        <v>41907</v>
      </c>
      <c r="K629" s="84">
        <v>60</v>
      </c>
      <c r="L629" s="133">
        <v>41907</v>
      </c>
      <c r="M629" s="84">
        <v>190</v>
      </c>
      <c r="N629" s="133">
        <v>41907</v>
      </c>
      <c r="O629" s="84">
        <v>80</v>
      </c>
      <c r="P629" s="133">
        <v>41907</v>
      </c>
      <c r="Q629" s="84">
        <v>28</v>
      </c>
    </row>
    <row r="630" spans="8:17">
      <c r="H630" s="56">
        <v>41908</v>
      </c>
      <c r="I630" s="84">
        <v>150</v>
      </c>
      <c r="J630" s="133">
        <v>41908</v>
      </c>
      <c r="K630" s="84">
        <v>60</v>
      </c>
      <c r="L630" s="133">
        <v>41908</v>
      </c>
      <c r="M630" s="84">
        <v>190</v>
      </c>
      <c r="N630" s="133">
        <v>41908</v>
      </c>
      <c r="O630" s="84">
        <v>80</v>
      </c>
      <c r="P630" s="133">
        <v>41908</v>
      </c>
      <c r="Q630" s="84">
        <v>28</v>
      </c>
    </row>
    <row r="631" spans="8:17">
      <c r="H631" s="56">
        <v>41910</v>
      </c>
      <c r="I631" s="84">
        <v>150</v>
      </c>
      <c r="J631" s="133">
        <v>41910</v>
      </c>
      <c r="K631" s="84">
        <v>60</v>
      </c>
      <c r="L631" s="133">
        <v>41910</v>
      </c>
      <c r="M631" s="84">
        <v>190</v>
      </c>
      <c r="N631" s="133">
        <v>41910</v>
      </c>
      <c r="O631" s="84">
        <v>80</v>
      </c>
      <c r="P631" s="133">
        <v>41910</v>
      </c>
      <c r="Q631" s="84">
        <v>28</v>
      </c>
    </row>
    <row r="632" spans="8:17">
      <c r="H632" s="56">
        <v>41911</v>
      </c>
      <c r="I632" s="84">
        <v>150</v>
      </c>
      <c r="J632" s="133">
        <v>41911</v>
      </c>
      <c r="K632" s="84">
        <v>60</v>
      </c>
      <c r="L632" s="133">
        <v>41911</v>
      </c>
      <c r="M632" s="84">
        <v>190</v>
      </c>
      <c r="N632" s="133">
        <v>41911</v>
      </c>
      <c r="O632" s="84">
        <v>78</v>
      </c>
      <c r="P632" s="133">
        <v>41911</v>
      </c>
      <c r="Q632" s="84">
        <v>28</v>
      </c>
    </row>
    <row r="633" spans="8:17">
      <c r="H633" s="56">
        <v>41912</v>
      </c>
      <c r="I633" s="84">
        <v>150</v>
      </c>
      <c r="J633" s="133">
        <v>41912</v>
      </c>
      <c r="K633" s="84">
        <v>60</v>
      </c>
      <c r="L633" s="133">
        <v>41912</v>
      </c>
      <c r="M633" s="84">
        <v>190</v>
      </c>
      <c r="N633" s="133">
        <v>41912</v>
      </c>
      <c r="O633" s="84">
        <v>78</v>
      </c>
      <c r="P633" s="133">
        <v>41912</v>
      </c>
      <c r="Q633" s="84">
        <v>28</v>
      </c>
    </row>
    <row r="634" spans="8:17">
      <c r="H634" s="56">
        <v>41922</v>
      </c>
      <c r="I634" s="84">
        <v>145</v>
      </c>
      <c r="J634" s="133">
        <v>41922</v>
      </c>
      <c r="K634" s="84">
        <v>58</v>
      </c>
      <c r="L634" s="133">
        <v>41922</v>
      </c>
      <c r="M634" s="84">
        <v>210</v>
      </c>
      <c r="N634" s="133">
        <v>41922</v>
      </c>
      <c r="O634" s="84">
        <v>75</v>
      </c>
      <c r="P634" s="133">
        <v>41922</v>
      </c>
      <c r="Q634" s="84">
        <v>28</v>
      </c>
    </row>
    <row r="635" spans="8:17">
      <c r="H635" s="56">
        <v>41923</v>
      </c>
      <c r="I635" s="84">
        <v>145</v>
      </c>
      <c r="J635" s="133">
        <v>41923</v>
      </c>
      <c r="K635" s="84">
        <v>58</v>
      </c>
      <c r="L635" s="133">
        <v>41923</v>
      </c>
      <c r="M635" s="84">
        <v>210</v>
      </c>
      <c r="N635" s="133">
        <v>41923</v>
      </c>
      <c r="O635" s="84">
        <v>75</v>
      </c>
      <c r="P635" s="133">
        <v>41923</v>
      </c>
      <c r="Q635" s="84">
        <v>28</v>
      </c>
    </row>
    <row r="636" spans="8:17">
      <c r="H636" s="56">
        <v>41925</v>
      </c>
      <c r="I636" s="84">
        <v>145</v>
      </c>
      <c r="J636" s="133">
        <v>41925</v>
      </c>
      <c r="K636" s="84">
        <v>58</v>
      </c>
      <c r="L636" s="133">
        <v>41925</v>
      </c>
      <c r="M636" s="84">
        <v>210</v>
      </c>
      <c r="N636" s="133">
        <v>41925</v>
      </c>
      <c r="O636" s="84">
        <v>75</v>
      </c>
      <c r="P636" s="133">
        <v>41925</v>
      </c>
      <c r="Q636" s="84">
        <v>28</v>
      </c>
    </row>
    <row r="637" spans="8:17">
      <c r="H637" s="56">
        <v>41926</v>
      </c>
      <c r="I637" s="84">
        <v>145</v>
      </c>
      <c r="J637" s="133">
        <v>41926</v>
      </c>
      <c r="K637" s="84">
        <v>58</v>
      </c>
      <c r="L637" s="133">
        <v>41926</v>
      </c>
      <c r="M637" s="84">
        <v>210</v>
      </c>
      <c r="N637" s="133">
        <v>41926</v>
      </c>
      <c r="O637" s="84">
        <v>75</v>
      </c>
      <c r="P637" s="133">
        <v>41926</v>
      </c>
      <c r="Q637" s="84">
        <v>28</v>
      </c>
    </row>
    <row r="638" spans="8:17">
      <c r="H638" s="56">
        <v>41927</v>
      </c>
      <c r="I638" s="84">
        <v>143</v>
      </c>
      <c r="J638" s="133">
        <v>41927</v>
      </c>
      <c r="K638" s="84">
        <v>58</v>
      </c>
      <c r="L638" s="133">
        <v>41927</v>
      </c>
      <c r="M638" s="84">
        <v>200</v>
      </c>
      <c r="N638" s="133">
        <v>41927</v>
      </c>
      <c r="O638" s="84">
        <v>75</v>
      </c>
      <c r="P638" s="133">
        <v>41927</v>
      </c>
      <c r="Q638" s="84">
        <v>28</v>
      </c>
    </row>
    <row r="639" spans="8:17">
      <c r="H639" s="56">
        <v>41928</v>
      </c>
      <c r="I639" s="84">
        <v>143</v>
      </c>
      <c r="J639" s="133">
        <v>41928</v>
      </c>
      <c r="K639" s="84">
        <v>58</v>
      </c>
      <c r="L639" s="133">
        <v>41928</v>
      </c>
      <c r="M639" s="84">
        <v>210</v>
      </c>
      <c r="N639" s="133">
        <v>41928</v>
      </c>
      <c r="O639" s="84">
        <v>75</v>
      </c>
      <c r="P639" s="133">
        <v>41928</v>
      </c>
      <c r="Q639" s="84">
        <v>28</v>
      </c>
    </row>
    <row r="640" spans="8:17">
      <c r="H640" s="111">
        <v>41929</v>
      </c>
      <c r="I640" s="112">
        <v>143</v>
      </c>
      <c r="J640" s="134">
        <v>41929</v>
      </c>
      <c r="K640" s="112">
        <v>58</v>
      </c>
      <c r="L640" s="111">
        <v>41929</v>
      </c>
      <c r="M640" s="112">
        <v>210</v>
      </c>
      <c r="N640" s="111">
        <v>41929</v>
      </c>
      <c r="O640" s="112">
        <v>75</v>
      </c>
      <c r="P640" s="111">
        <v>41929</v>
      </c>
      <c r="Q640" s="112">
        <v>28</v>
      </c>
    </row>
    <row r="641" spans="8:17">
      <c r="H641" s="111">
        <v>41932</v>
      </c>
      <c r="I641" s="112">
        <v>143</v>
      </c>
      <c r="J641" s="134">
        <v>41932</v>
      </c>
      <c r="K641" s="112">
        <v>58</v>
      </c>
      <c r="L641" s="111">
        <v>41932</v>
      </c>
      <c r="M641" s="112">
        <v>210</v>
      </c>
      <c r="N641" s="111">
        <v>41932</v>
      </c>
      <c r="O641" s="112">
        <v>75</v>
      </c>
      <c r="P641" s="111">
        <v>41932</v>
      </c>
      <c r="Q641" s="112">
        <v>28</v>
      </c>
    </row>
    <row r="642" spans="8:17">
      <c r="H642" s="111">
        <v>41933</v>
      </c>
      <c r="I642" s="112">
        <v>143</v>
      </c>
      <c r="J642" s="134">
        <v>41933</v>
      </c>
      <c r="K642" s="112">
        <v>58</v>
      </c>
      <c r="L642" s="111">
        <v>41933</v>
      </c>
      <c r="M642" s="112">
        <v>210</v>
      </c>
      <c r="N642" s="111">
        <v>41933</v>
      </c>
      <c r="O642" s="112">
        <v>75</v>
      </c>
      <c r="P642" s="111">
        <v>41933</v>
      </c>
      <c r="Q642" s="112">
        <v>28</v>
      </c>
    </row>
    <row r="643" spans="8:17">
      <c r="H643" s="111">
        <v>41934</v>
      </c>
      <c r="I643" s="112">
        <v>142</v>
      </c>
      <c r="J643" s="134">
        <v>41934</v>
      </c>
      <c r="K643" s="112">
        <v>58</v>
      </c>
      <c r="L643" s="111">
        <v>41934</v>
      </c>
      <c r="M643" s="112">
        <v>210</v>
      </c>
      <c r="N643" s="111">
        <v>41934</v>
      </c>
      <c r="O643" s="112">
        <v>72</v>
      </c>
      <c r="P643" s="111">
        <v>41934</v>
      </c>
      <c r="Q643" s="112">
        <v>28</v>
      </c>
    </row>
    <row r="644" spans="8:17">
      <c r="H644" s="111">
        <v>41935</v>
      </c>
      <c r="I644" s="112">
        <v>142</v>
      </c>
      <c r="J644" s="134">
        <v>41935</v>
      </c>
      <c r="K644" s="112">
        <v>58</v>
      </c>
      <c r="L644" s="111">
        <v>41935</v>
      </c>
      <c r="M644" s="112">
        <v>210</v>
      </c>
      <c r="N644" s="111">
        <v>41935</v>
      </c>
      <c r="O644" s="112">
        <v>72</v>
      </c>
      <c r="P644" s="111">
        <v>41935</v>
      </c>
      <c r="Q644" s="112">
        <v>28</v>
      </c>
    </row>
    <row r="645" spans="8:17">
      <c r="H645" s="111">
        <v>41936</v>
      </c>
      <c r="I645" s="112">
        <v>140</v>
      </c>
      <c r="J645" s="134">
        <v>41936</v>
      </c>
      <c r="K645" s="112">
        <v>58</v>
      </c>
      <c r="L645" s="111">
        <v>41936</v>
      </c>
      <c r="M645" s="112">
        <v>210</v>
      </c>
      <c r="N645" s="111">
        <v>41936</v>
      </c>
      <c r="O645" s="112">
        <v>70</v>
      </c>
      <c r="P645" s="111">
        <v>41936</v>
      </c>
      <c r="Q645" s="112">
        <v>28</v>
      </c>
    </row>
    <row r="646" spans="8:17">
      <c r="H646" s="111">
        <v>41939</v>
      </c>
      <c r="I646" s="112">
        <v>140</v>
      </c>
      <c r="J646" s="134">
        <v>41939</v>
      </c>
      <c r="K646" s="112">
        <v>58</v>
      </c>
      <c r="L646" s="111">
        <v>41939</v>
      </c>
      <c r="M646" s="112">
        <v>210</v>
      </c>
      <c r="N646" s="111">
        <v>41939</v>
      </c>
      <c r="O646" s="112">
        <v>70</v>
      </c>
      <c r="P646" s="111">
        <v>41939</v>
      </c>
      <c r="Q646" s="112">
        <v>28</v>
      </c>
    </row>
    <row r="647" spans="8:17">
      <c r="H647" s="111"/>
      <c r="I647" s="112"/>
      <c r="J647" s="112"/>
    </row>
    <row r="648" spans="8:17">
      <c r="H648" s="111"/>
      <c r="I648" s="112"/>
      <c r="J648" s="112"/>
    </row>
    <row r="649" spans="8:17">
      <c r="H649" s="111"/>
      <c r="I649" s="112"/>
      <c r="J649" s="112"/>
    </row>
    <row r="650" spans="8:17">
      <c r="H650" s="111"/>
      <c r="I650" s="112"/>
      <c r="J650" s="112"/>
    </row>
    <row r="651" spans="8:17">
      <c r="H651" s="111"/>
      <c r="I651" s="112"/>
      <c r="J651" s="112"/>
    </row>
    <row r="652" spans="8:17">
      <c r="H652" s="111"/>
      <c r="I652" s="112"/>
      <c r="J652" s="112"/>
    </row>
    <row r="653" spans="8:17">
      <c r="H653" s="111"/>
      <c r="I653" s="112"/>
      <c r="J653" s="112"/>
    </row>
    <row r="654" spans="8:17">
      <c r="H654" s="111"/>
      <c r="I654" s="112"/>
      <c r="J654" s="112"/>
    </row>
    <row r="655" spans="8:17">
      <c r="H655" s="111"/>
      <c r="I655" s="112"/>
      <c r="J655" s="112"/>
    </row>
    <row r="656" spans="8:17">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105" priority="41" stopIfTrue="1">
      <formula>AND(H4&gt;0,H5&gt;0)</formula>
    </cfRule>
    <cfRule type="expression" dxfId="104" priority="42" stopIfTrue="1">
      <formula>AND(H4&gt;0,H5="")</formula>
    </cfRule>
  </conditionalFormatting>
  <conditionalFormatting sqref="I4">
    <cfRule type="expression" dxfId="103" priority="45" stopIfTrue="1">
      <formula>AND(I4&gt;0,#REF!&gt;0)</formula>
    </cfRule>
    <cfRule type="expression" dxfId="102" priority="46" stopIfTrue="1">
      <formula>AND(I4&gt;0,#REF!="")</formula>
    </cfRule>
  </conditionalFormatting>
  <conditionalFormatting sqref="H110:H491">
    <cfRule type="expression" dxfId="101" priority="37" stopIfTrue="1">
      <formula>AND(H110&gt;0,H111&gt;0)</formula>
    </cfRule>
    <cfRule type="expression" dxfId="100" priority="38" stopIfTrue="1">
      <formula>AND(H110&gt;0,H111="")</formula>
    </cfRule>
  </conditionalFormatting>
  <conditionalFormatting sqref="N4:Q4">
    <cfRule type="expression" dxfId="99" priority="35" stopIfTrue="1">
      <formula>AND(N4&gt;0,N5&gt;0)</formula>
    </cfRule>
    <cfRule type="expression" dxfId="98" priority="36" stopIfTrue="1">
      <formula>AND(N4&gt;0,N5="")</formula>
    </cfRule>
  </conditionalFormatting>
  <conditionalFormatting sqref="J5:J491">
    <cfRule type="expression" dxfId="97" priority="33" stopIfTrue="1">
      <formula>AND(J5&gt;0,J6&gt;0)</formula>
    </cfRule>
    <cfRule type="expression" dxfId="96" priority="34" stopIfTrue="1">
      <formula>AND(J5&gt;0,J6="")</formula>
    </cfRule>
  </conditionalFormatting>
  <conditionalFormatting sqref="L5:L491">
    <cfRule type="expression" dxfId="95" priority="31" stopIfTrue="1">
      <formula>AND(L5&gt;0,L6&gt;0)</formula>
    </cfRule>
    <cfRule type="expression" dxfId="94" priority="32" stopIfTrue="1">
      <formula>AND(L5&gt;0,L6="")</formula>
    </cfRule>
  </conditionalFormatting>
  <conditionalFormatting sqref="N5:N491">
    <cfRule type="expression" dxfId="93" priority="29" stopIfTrue="1">
      <formula>AND(N5&gt;0,N6&gt;0)</formula>
    </cfRule>
    <cfRule type="expression" dxfId="92" priority="30" stopIfTrue="1">
      <formula>AND(N5&gt;0,N6="")</formula>
    </cfRule>
  </conditionalFormatting>
  <conditionalFormatting sqref="H492:H518">
    <cfRule type="expression" dxfId="91" priority="27" stopIfTrue="1">
      <formula>AND(H492&gt;0,H493&gt;0)</formula>
    </cfRule>
    <cfRule type="expression" dxfId="90" priority="28" stopIfTrue="1">
      <formula>AND(H492&gt;0,H493="")</formula>
    </cfRule>
  </conditionalFormatting>
  <conditionalFormatting sqref="J492:J518">
    <cfRule type="expression" dxfId="89" priority="25" stopIfTrue="1">
      <formula>AND(J492&gt;0,J493&gt;0)</formula>
    </cfRule>
    <cfRule type="expression" dxfId="88" priority="26" stopIfTrue="1">
      <formula>AND(J492&gt;0,J493="")</formula>
    </cfRule>
  </conditionalFormatting>
  <conditionalFormatting sqref="P5:P518">
    <cfRule type="expression" dxfId="87" priority="23" stopIfTrue="1">
      <formula>AND(P5&gt;0,P6&gt;0)</formula>
    </cfRule>
    <cfRule type="expression" dxfId="86" priority="24" stopIfTrue="1">
      <formula>AND(P5&gt;0,P6="")</formula>
    </cfRule>
  </conditionalFormatting>
  <conditionalFormatting sqref="N492:N518">
    <cfRule type="expression" dxfId="85" priority="21" stopIfTrue="1">
      <formula>AND(N492&gt;0,N493&gt;0)</formula>
    </cfRule>
    <cfRule type="expression" dxfId="84" priority="22" stopIfTrue="1">
      <formula>AND(N492&gt;0,N493="")</formula>
    </cfRule>
  </conditionalFormatting>
  <conditionalFormatting sqref="H519:H528">
    <cfRule type="expression" dxfId="83" priority="19" stopIfTrue="1">
      <formula>AND(H519&gt;0,H520&gt;0)</formula>
    </cfRule>
    <cfRule type="expression" dxfId="82" priority="20" stopIfTrue="1">
      <formula>AND(H519&gt;0,H520="")</formula>
    </cfRule>
  </conditionalFormatting>
  <conditionalFormatting sqref="J519:J528">
    <cfRule type="expression" dxfId="81" priority="17" stopIfTrue="1">
      <formula>AND(J519&gt;0,J520&gt;0)</formula>
    </cfRule>
    <cfRule type="expression" dxfId="80" priority="18" stopIfTrue="1">
      <formula>AND(J519&gt;0,J520="")</formula>
    </cfRule>
  </conditionalFormatting>
  <conditionalFormatting sqref="H529:H535">
    <cfRule type="expression" dxfId="79" priority="15" stopIfTrue="1">
      <formula>AND(H529&gt;0,H530&gt;0)</formula>
    </cfRule>
    <cfRule type="expression" dxfId="78" priority="16" stopIfTrue="1">
      <formula>AND(H529&gt;0,H530="")</formula>
    </cfRule>
  </conditionalFormatting>
  <conditionalFormatting sqref="H536:H540">
    <cfRule type="expression" dxfId="77" priority="13" stopIfTrue="1">
      <formula>AND(H536&gt;0,H537&gt;0)</formula>
    </cfRule>
    <cfRule type="expression" dxfId="76" priority="14" stopIfTrue="1">
      <formula>AND(H536&gt;0,H537="")</formula>
    </cfRule>
  </conditionalFormatting>
  <conditionalFormatting sqref="H541:H553">
    <cfRule type="expression" dxfId="75" priority="11" stopIfTrue="1">
      <formula>AND(H541&gt;0,H542&gt;0)</formula>
    </cfRule>
    <cfRule type="expression" dxfId="74" priority="12" stopIfTrue="1">
      <formula>AND(H541&gt;0,H542="")</formula>
    </cfRule>
  </conditionalFormatting>
  <conditionalFormatting sqref="H554:H589">
    <cfRule type="expression" dxfId="73" priority="9" stopIfTrue="1">
      <formula>AND(H554&gt;0,H555&gt;0)</formula>
    </cfRule>
    <cfRule type="expression" dxfId="72" priority="10" stopIfTrue="1">
      <formula>AND(H554&gt;0,H555="")</formula>
    </cfRule>
  </conditionalFormatting>
  <conditionalFormatting sqref="H590:H593">
    <cfRule type="expression" dxfId="71" priority="7" stopIfTrue="1">
      <formula>AND(H590&gt;0,H591&gt;0)</formula>
    </cfRule>
    <cfRule type="expression" dxfId="70" priority="8" stopIfTrue="1">
      <formula>AND(H590&gt;0,H591="")</formula>
    </cfRule>
  </conditionalFormatting>
  <conditionalFormatting sqref="H594:H601">
    <cfRule type="expression" dxfId="69" priority="5" stopIfTrue="1">
      <formula>AND(H594&gt;0,H595&gt;0)</formula>
    </cfRule>
    <cfRule type="expression" dxfId="68" priority="6" stopIfTrue="1">
      <formula>AND(H594&gt;0,H595="")</formula>
    </cfRule>
  </conditionalFormatting>
  <conditionalFormatting sqref="H602:H622">
    <cfRule type="expression" dxfId="67" priority="3" stopIfTrue="1">
      <formula>AND(H602&gt;0,H603&gt;0)</formula>
    </cfRule>
    <cfRule type="expression" dxfId="66" priority="4" stopIfTrue="1">
      <formula>AND(H602&gt;0,H603="")</formula>
    </cfRule>
  </conditionalFormatting>
  <conditionalFormatting sqref="H623:H639">
    <cfRule type="expression" dxfId="65" priority="1" stopIfTrue="1">
      <formula>AND(H623&gt;0,H624&gt;0)</formula>
    </cfRule>
    <cfRule type="expression" dxfId="64" priority="2" stopIfTrue="1">
      <formula>AND(H623&gt;0,H624="")</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65" activePane="bottomRight" state="frozen"/>
      <selection pane="topRight" activeCell="I1" sqref="I1"/>
      <selection pane="bottomLeft" activeCell="A5" sqref="A5"/>
      <selection pane="bottomRight" activeCell="K68" sqref="K68"/>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533</v>
      </c>
      <c r="I3" s="45" t="s">
        <v>554</v>
      </c>
      <c r="J3" s="45" t="s">
        <v>533</v>
      </c>
      <c r="K3" s="45" t="s">
        <v>560</v>
      </c>
      <c r="L3" s="45" t="s">
        <v>533</v>
      </c>
      <c r="M3" s="45" t="s">
        <v>561</v>
      </c>
      <c r="N3" s="45" t="s">
        <v>533</v>
      </c>
      <c r="O3" s="45" t="s">
        <v>562</v>
      </c>
      <c r="P3" s="45" t="s">
        <v>533</v>
      </c>
      <c r="Q3" s="45" t="s">
        <v>550</v>
      </c>
      <c r="R3" s="45" t="s">
        <v>533</v>
      </c>
      <c r="S3" s="45" t="s">
        <v>552</v>
      </c>
      <c r="T3" s="45" t="s">
        <v>533</v>
      </c>
      <c r="U3" s="45" t="s">
        <v>556</v>
      </c>
      <c r="V3" s="84"/>
    </row>
    <row r="4" spans="1:22">
      <c r="H4" s="57" t="s">
        <v>535</v>
      </c>
      <c r="I4" s="40" t="s">
        <v>536</v>
      </c>
      <c r="J4" s="40" t="s">
        <v>535</v>
      </c>
      <c r="K4" s="40" t="s">
        <v>536</v>
      </c>
      <c r="L4" s="40" t="s">
        <v>535</v>
      </c>
      <c r="M4" s="40" t="s">
        <v>536</v>
      </c>
      <c r="N4" s="40" t="s">
        <v>535</v>
      </c>
      <c r="O4" s="40" t="s">
        <v>536</v>
      </c>
      <c r="P4" s="40" t="s">
        <v>535</v>
      </c>
      <c r="Q4" s="40" t="s">
        <v>536</v>
      </c>
      <c r="R4" s="40" t="s">
        <v>535</v>
      </c>
      <c r="S4" s="40" t="s">
        <v>536</v>
      </c>
      <c r="T4" s="40" t="s">
        <v>535</v>
      </c>
      <c r="U4" s="40" t="s">
        <v>536</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115">
        <v>41912</v>
      </c>
      <c r="Q40" s="84">
        <v>5900</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115">
        <v>41912</v>
      </c>
      <c r="O52" s="84">
        <v>5850</v>
      </c>
      <c r="P52" s="84"/>
      <c r="Q52" s="84">
        <v>421.730009</v>
      </c>
      <c r="R52" s="115">
        <v>41639</v>
      </c>
      <c r="S52" s="84">
        <v>2900</v>
      </c>
      <c r="T52" s="115">
        <v>41912</v>
      </c>
      <c r="U52" s="84">
        <v>2900</v>
      </c>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41912</v>
      </c>
      <c r="M56" s="84">
        <v>13100</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115">
        <v>41912</v>
      </c>
      <c r="S61" s="84">
        <v>2550</v>
      </c>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J68" s="57">
        <v>41912</v>
      </c>
      <c r="K68" s="84">
        <v>1355</v>
      </c>
      <c r="L68" s="57"/>
      <c r="M68" s="84"/>
      <c r="N68" s="84"/>
      <c r="O68" s="84"/>
      <c r="P68" s="84"/>
      <c r="Q68" s="84"/>
      <c r="R68" s="84"/>
      <c r="S68" s="84"/>
      <c r="T68" s="84"/>
      <c r="U68" s="84"/>
      <c r="V68" s="84"/>
    </row>
    <row r="69" spans="8:22">
      <c r="H69" s="57">
        <v>41882</v>
      </c>
      <c r="I69" s="84">
        <v>810</v>
      </c>
      <c r="K69" s="57"/>
      <c r="L69" s="57"/>
      <c r="M69" s="84"/>
      <c r="N69" s="84"/>
      <c r="O69" s="84"/>
      <c r="P69" s="84"/>
      <c r="Q69" s="84"/>
      <c r="R69" s="84"/>
      <c r="S69" s="84"/>
      <c r="T69" s="84"/>
      <c r="U69" s="84"/>
      <c r="V69" s="84"/>
    </row>
    <row r="70" spans="8:22">
      <c r="H70" s="57">
        <v>41912</v>
      </c>
      <c r="I70" s="84">
        <v>855</v>
      </c>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9:K92">
    <cfRule type="expression" dxfId="63" priority="57" stopIfTrue="1">
      <formula>AND(K4&gt;0,K5&gt;0)</formula>
    </cfRule>
    <cfRule type="expression" dxfId="62" priority="58" stopIfTrue="1">
      <formula>AND(K4&gt;0,K5="")</formula>
    </cfRule>
  </conditionalFormatting>
  <conditionalFormatting sqref="H4:J4">
    <cfRule type="expression" dxfId="61" priority="31" stopIfTrue="1">
      <formula>AND(H4&gt;0,H5&gt;0)</formula>
    </cfRule>
    <cfRule type="expression" dxfId="60" priority="32" stopIfTrue="1">
      <formula>AND(H4&gt;0,H5="")</formula>
    </cfRule>
  </conditionalFormatting>
  <conditionalFormatting sqref="H4:H62">
    <cfRule type="expression" dxfId="59" priority="29" stopIfTrue="1">
      <formula>AND(H4&gt;0,H5&gt;0)</formula>
    </cfRule>
    <cfRule type="expression" dxfId="58" priority="30" stopIfTrue="1">
      <formula>AND(H4&gt;0,H5="")</formula>
    </cfRule>
  </conditionalFormatting>
  <conditionalFormatting sqref="J5:J62">
    <cfRule type="expression" dxfId="57" priority="27" stopIfTrue="1">
      <formula>AND(J5&gt;0,J6&gt;0)</formula>
    </cfRule>
    <cfRule type="expression" dxfId="56" priority="28" stopIfTrue="1">
      <formula>AND(J5&gt;0,J6="")</formula>
    </cfRule>
  </conditionalFormatting>
  <conditionalFormatting sqref="H63:H64">
    <cfRule type="expression" dxfId="55" priority="25" stopIfTrue="1">
      <formula>AND(H63&gt;0,H64&gt;0)</formula>
    </cfRule>
    <cfRule type="expression" dxfId="54" priority="26" stopIfTrue="1">
      <formula>AND(H63&gt;0,H64="")</formula>
    </cfRule>
  </conditionalFormatting>
  <conditionalFormatting sqref="H65">
    <cfRule type="expression" dxfId="53" priority="23" stopIfTrue="1">
      <formula>AND(H65&gt;0,H66&gt;0)</formula>
    </cfRule>
    <cfRule type="expression" dxfId="52" priority="24" stopIfTrue="1">
      <formula>AND(H65&gt;0,H66="")</formula>
    </cfRule>
  </conditionalFormatting>
  <conditionalFormatting sqref="J63">
    <cfRule type="expression" dxfId="51" priority="21" stopIfTrue="1">
      <formula>AND(J63&gt;0,J64&gt;0)</formula>
    </cfRule>
    <cfRule type="expression" dxfId="50" priority="22" stopIfTrue="1">
      <formula>AND(J63&gt;0,J64="")</formula>
    </cfRule>
  </conditionalFormatting>
  <conditionalFormatting sqref="J64">
    <cfRule type="expression" dxfId="49" priority="19" stopIfTrue="1">
      <formula>AND(J64&gt;0,J65&gt;0)</formula>
    </cfRule>
    <cfRule type="expression" dxfId="48" priority="20" stopIfTrue="1">
      <formula>AND(J64&gt;0,J65="")</formula>
    </cfRule>
  </conditionalFormatting>
  <conditionalFormatting sqref="H66">
    <cfRule type="expression" dxfId="47" priority="17" stopIfTrue="1">
      <formula>AND(H66&gt;0,H67&gt;0)</formula>
    </cfRule>
    <cfRule type="expression" dxfId="46" priority="18" stopIfTrue="1">
      <formula>AND(H66&gt;0,H67="")</formula>
    </cfRule>
  </conditionalFormatting>
  <conditionalFormatting sqref="J65">
    <cfRule type="expression" dxfId="45" priority="15" stopIfTrue="1">
      <formula>AND(J65&gt;0,J66&gt;0)</formula>
    </cfRule>
    <cfRule type="expression" dxfId="44" priority="16" stopIfTrue="1">
      <formula>AND(J65&gt;0,J66="")</formula>
    </cfRule>
  </conditionalFormatting>
  <conditionalFormatting sqref="H67">
    <cfRule type="expression" dxfId="43" priority="13" stopIfTrue="1">
      <formula>AND(H67&gt;0,H68&gt;0)</formula>
    </cfRule>
    <cfRule type="expression" dxfId="42" priority="14" stopIfTrue="1">
      <formula>AND(H67&gt;0,H68="")</formula>
    </cfRule>
  </conditionalFormatting>
  <conditionalFormatting sqref="H68">
    <cfRule type="expression" dxfId="41" priority="11" stopIfTrue="1">
      <formula>AND(H68&gt;0,H69&gt;0)</formula>
    </cfRule>
    <cfRule type="expression" dxfId="40" priority="12" stopIfTrue="1">
      <formula>AND(H68&gt;0,H69="")</formula>
    </cfRule>
  </conditionalFormatting>
  <conditionalFormatting sqref="J66">
    <cfRule type="expression" dxfId="39" priority="9" stopIfTrue="1">
      <formula>AND(J66&gt;0,J67&gt;0)</formula>
    </cfRule>
    <cfRule type="expression" dxfId="38" priority="10" stopIfTrue="1">
      <formula>AND(J66&gt;0,J67="")</formula>
    </cfRule>
  </conditionalFormatting>
  <conditionalFormatting sqref="J67">
    <cfRule type="expression" dxfId="37" priority="7" stopIfTrue="1">
      <formula>AND(J67&gt;0,J68&gt;0)</formula>
    </cfRule>
    <cfRule type="expression" dxfId="36" priority="8" stopIfTrue="1">
      <formula>AND(J67&gt;0,J68="")</formula>
    </cfRule>
  </conditionalFormatting>
  <conditionalFormatting sqref="H69">
    <cfRule type="expression" dxfId="35" priority="5" stopIfTrue="1">
      <formula>AND(H69&gt;0,H70&gt;0)</formula>
    </cfRule>
    <cfRule type="expression" dxfId="34" priority="6" stopIfTrue="1">
      <formula>AND(H69&gt;0,H70="")</formula>
    </cfRule>
  </conditionalFormatting>
  <conditionalFormatting sqref="H70">
    <cfRule type="expression" dxfId="33" priority="3" stopIfTrue="1">
      <formula>AND(H70&gt;0,H71&gt;0)</formula>
    </cfRule>
    <cfRule type="expression" dxfId="32" priority="4" stopIfTrue="1">
      <formula>AND(H70&gt;0,H71="")</formula>
    </cfRule>
  </conditionalFormatting>
  <conditionalFormatting sqref="J68">
    <cfRule type="expression" dxfId="31" priority="1" stopIfTrue="1">
      <formula>AND(J68&gt;0,J69&gt;0)</formula>
    </cfRule>
    <cfRule type="expression" dxfId="30" priority="2" stopIfTrue="1">
      <formula>AND(J68&gt;0,J69="")</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533</v>
      </c>
      <c r="I2" s="45" t="s">
        <v>558</v>
      </c>
      <c r="J2" s="45" t="s">
        <v>533</v>
      </c>
      <c r="K2" s="45" t="s">
        <v>553</v>
      </c>
      <c r="L2" s="45" t="s">
        <v>533</v>
      </c>
      <c r="M2" s="45" t="s">
        <v>557</v>
      </c>
      <c r="N2" s="45" t="s">
        <v>533</v>
      </c>
      <c r="O2" s="45" t="s">
        <v>559</v>
      </c>
    </row>
    <row r="3" spans="1:16">
      <c r="H3" s="69" t="s">
        <v>535</v>
      </c>
      <c r="I3" s="69" t="s">
        <v>536</v>
      </c>
      <c r="J3" s="69" t="s">
        <v>535</v>
      </c>
      <c r="K3" s="69" t="s">
        <v>536</v>
      </c>
      <c r="L3" s="69" t="s">
        <v>535</v>
      </c>
      <c r="M3" s="69" t="s">
        <v>536</v>
      </c>
      <c r="N3" s="69" t="s">
        <v>535</v>
      </c>
      <c r="O3" s="69" t="s">
        <v>536</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117">
        <v>41912</v>
      </c>
      <c r="O53" s="81">
        <v>925</v>
      </c>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v>41912</v>
      </c>
      <c r="I60" s="81">
        <v>355</v>
      </c>
      <c r="J60" s="117">
        <v>41912</v>
      </c>
      <c r="K60" s="81">
        <v>500</v>
      </c>
      <c r="L60" s="117">
        <v>41912</v>
      </c>
      <c r="M60" s="81">
        <v>175</v>
      </c>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9"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373</v>
      </c>
      <c r="I2" s="147" t="s">
        <v>436</v>
      </c>
      <c r="J2" s="147" t="s">
        <v>533</v>
      </c>
      <c r="K2" s="147" t="s">
        <v>542</v>
      </c>
      <c r="L2" s="147" t="s">
        <v>533</v>
      </c>
      <c r="M2" s="147" t="s">
        <v>541</v>
      </c>
      <c r="N2" s="147" t="s">
        <v>533</v>
      </c>
      <c r="O2" s="147" t="s">
        <v>538</v>
      </c>
      <c r="P2" s="147" t="s">
        <v>533</v>
      </c>
      <c r="Q2" s="147" t="s">
        <v>537</v>
      </c>
      <c r="R2" s="147" t="s">
        <v>533</v>
      </c>
      <c r="S2" s="147" t="s">
        <v>534</v>
      </c>
      <c r="T2" s="147" t="s">
        <v>479</v>
      </c>
      <c r="U2" s="147" t="s">
        <v>482</v>
      </c>
      <c r="V2" s="147" t="s">
        <v>376</v>
      </c>
      <c r="W2" s="147" t="s">
        <v>379</v>
      </c>
      <c r="X2" s="147" t="s">
        <v>435</v>
      </c>
      <c r="Y2" s="147" t="s">
        <v>440</v>
      </c>
      <c r="Z2" s="147" t="s">
        <v>373</v>
      </c>
      <c r="AA2" s="147" t="s">
        <v>374</v>
      </c>
      <c r="AB2" s="147" t="s">
        <v>373</v>
      </c>
      <c r="AC2" s="147" t="s">
        <v>436</v>
      </c>
      <c r="AD2" s="147" t="s">
        <v>435</v>
      </c>
      <c r="AE2" s="147" t="s">
        <v>439</v>
      </c>
      <c r="AF2" s="147" t="s">
        <v>479</v>
      </c>
      <c r="AG2" s="147" t="s">
        <v>483</v>
      </c>
      <c r="AH2" s="147" t="s">
        <v>373</v>
      </c>
      <c r="AI2" s="147" t="s">
        <v>380</v>
      </c>
      <c r="AJ2" s="147" t="s">
        <v>479</v>
      </c>
      <c r="AK2" s="147" t="s">
        <v>484</v>
      </c>
      <c r="AL2" s="147" t="s">
        <v>390</v>
      </c>
      <c r="AM2" s="147" t="s">
        <v>393</v>
      </c>
      <c r="AN2" s="147" t="s">
        <v>533</v>
      </c>
      <c r="AO2" s="147" t="s">
        <v>543</v>
      </c>
      <c r="AP2" s="147" t="s">
        <v>533</v>
      </c>
      <c r="AQ2" s="147" t="s">
        <v>540</v>
      </c>
      <c r="AR2" s="147" t="s">
        <v>533</v>
      </c>
      <c r="AS2" s="147" t="s">
        <v>544</v>
      </c>
      <c r="AT2" s="147" t="s">
        <v>533</v>
      </c>
      <c r="AU2" s="147" t="s">
        <v>539</v>
      </c>
      <c r="AV2" s="147" t="s">
        <v>533</v>
      </c>
      <c r="AW2" s="147" t="s">
        <v>545</v>
      </c>
      <c r="AX2" s="147" t="s">
        <v>533</v>
      </c>
      <c r="AY2" s="147" t="s">
        <v>546</v>
      </c>
    </row>
    <row r="3" spans="1:51">
      <c r="H3" s="146" t="s">
        <v>375</v>
      </c>
      <c r="I3" s="146" t="s">
        <v>365</v>
      </c>
      <c r="J3" s="146" t="s">
        <v>535</v>
      </c>
      <c r="K3" s="146" t="s">
        <v>536</v>
      </c>
      <c r="L3" s="146" t="s">
        <v>535</v>
      </c>
      <c r="M3" s="146" t="s">
        <v>536</v>
      </c>
      <c r="N3" s="146" t="s">
        <v>535</v>
      </c>
      <c r="O3" s="146" t="s">
        <v>536</v>
      </c>
      <c r="P3" s="146" t="s">
        <v>535</v>
      </c>
      <c r="Q3" s="146" t="s">
        <v>536</v>
      </c>
      <c r="R3" s="146" t="s">
        <v>535</v>
      </c>
      <c r="S3" s="146" t="s">
        <v>536</v>
      </c>
      <c r="T3" s="146" t="s">
        <v>480</v>
      </c>
      <c r="U3" s="146" t="s">
        <v>481</v>
      </c>
      <c r="V3" s="146" t="s">
        <v>377</v>
      </c>
      <c r="W3" s="146" t="s">
        <v>378</v>
      </c>
      <c r="X3" s="146" t="s">
        <v>437</v>
      </c>
      <c r="Y3" s="146" t="s">
        <v>438</v>
      </c>
      <c r="Z3" s="146" t="s">
        <v>375</v>
      </c>
      <c r="AA3" s="146" t="s">
        <v>365</v>
      </c>
      <c r="AB3" s="146" t="s">
        <v>375</v>
      </c>
      <c r="AC3" s="146" t="s">
        <v>365</v>
      </c>
      <c r="AD3" s="146" t="s">
        <v>437</v>
      </c>
      <c r="AE3" s="146" t="s">
        <v>438</v>
      </c>
      <c r="AF3" s="146" t="s">
        <v>480</v>
      </c>
      <c r="AG3" s="146" t="s">
        <v>481</v>
      </c>
      <c r="AH3" s="146" t="s">
        <v>375</v>
      </c>
      <c r="AI3" s="146" t="s">
        <v>365</v>
      </c>
      <c r="AJ3" s="146" t="s">
        <v>480</v>
      </c>
      <c r="AK3" s="146" t="s">
        <v>481</v>
      </c>
      <c r="AL3" s="146" t="s">
        <v>391</v>
      </c>
      <c r="AM3" s="146" t="s">
        <v>392</v>
      </c>
      <c r="AN3" s="146" t="s">
        <v>535</v>
      </c>
      <c r="AO3" s="146" t="s">
        <v>536</v>
      </c>
      <c r="AP3" s="146" t="s">
        <v>535</v>
      </c>
      <c r="AQ3" s="146" t="s">
        <v>536</v>
      </c>
      <c r="AR3" s="146" t="s">
        <v>535</v>
      </c>
      <c r="AS3" s="146" t="s">
        <v>536</v>
      </c>
      <c r="AT3" s="146" t="s">
        <v>535</v>
      </c>
      <c r="AU3" s="146" t="s">
        <v>536</v>
      </c>
      <c r="AV3" s="146" t="s">
        <v>535</v>
      </c>
      <c r="AW3" s="146" t="s">
        <v>536</v>
      </c>
      <c r="AX3" s="146" t="s">
        <v>535</v>
      </c>
      <c r="AY3" s="146" t="s">
        <v>536</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366</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42">
        <v>41882</v>
      </c>
      <c r="Q54" s="139">
        <v>1.8</v>
      </c>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42">
        <v>41882</v>
      </c>
      <c r="AK54" s="139">
        <v>1.8</v>
      </c>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42">
        <v>41912</v>
      </c>
      <c r="Q55" s="139">
        <v>1.8</v>
      </c>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42">
        <v>41912</v>
      </c>
      <c r="AK55" s="139">
        <v>1.8</v>
      </c>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42">
        <v>41882</v>
      </c>
      <c r="AY58" s="139">
        <v>9.1999999999999993</v>
      </c>
    </row>
    <row r="59" spans="1:51">
      <c r="A59" s="140"/>
      <c r="H59" s="138">
        <v>41882</v>
      </c>
      <c r="I59" s="139">
        <v>240</v>
      </c>
      <c r="J59" s="142">
        <v>41882</v>
      </c>
      <c r="K59" s="139">
        <v>14.875</v>
      </c>
      <c r="L59" s="142">
        <v>41882</v>
      </c>
      <c r="M59" s="139">
        <v>53</v>
      </c>
      <c r="N59" s="142">
        <v>41882</v>
      </c>
      <c r="O59" s="139">
        <v>15.3</v>
      </c>
      <c r="P59" s="139"/>
      <c r="Q59" s="139"/>
      <c r="R59" s="142">
        <v>41882</v>
      </c>
      <c r="S59" s="139">
        <v>108</v>
      </c>
      <c r="T59" s="142">
        <v>41882</v>
      </c>
      <c r="U59" s="139">
        <v>108</v>
      </c>
      <c r="V59" s="142">
        <v>41882</v>
      </c>
      <c r="W59" s="139">
        <v>108</v>
      </c>
      <c r="X59" s="142">
        <v>41882</v>
      </c>
      <c r="Y59" s="139">
        <v>108</v>
      </c>
      <c r="Z59" s="142">
        <v>41882</v>
      </c>
      <c r="AA59" s="139">
        <v>108</v>
      </c>
      <c r="AB59" s="138">
        <v>41882</v>
      </c>
      <c r="AC59" s="139">
        <v>240</v>
      </c>
      <c r="AD59" s="142">
        <v>41882</v>
      </c>
      <c r="AE59" s="139">
        <v>14.875</v>
      </c>
      <c r="AF59" s="142">
        <v>41882</v>
      </c>
      <c r="AG59" s="139">
        <v>53</v>
      </c>
      <c r="AH59" s="142">
        <v>41882</v>
      </c>
      <c r="AI59" s="139">
        <v>15.3</v>
      </c>
      <c r="AJ59" s="139"/>
      <c r="AK59" s="139"/>
      <c r="AL59" s="142">
        <v>41882</v>
      </c>
      <c r="AM59" s="139">
        <v>108</v>
      </c>
      <c r="AN59" s="142">
        <v>41882</v>
      </c>
      <c r="AO59" s="139">
        <v>220000</v>
      </c>
      <c r="AP59" s="142">
        <v>41882</v>
      </c>
      <c r="AQ59" s="139">
        <v>850</v>
      </c>
      <c r="AR59" s="142">
        <v>41882</v>
      </c>
      <c r="AS59" s="139">
        <v>150</v>
      </c>
      <c r="AT59" s="142">
        <v>41882</v>
      </c>
      <c r="AU59" s="139">
        <v>115</v>
      </c>
      <c r="AV59" s="142">
        <v>41882</v>
      </c>
      <c r="AW59" s="139">
        <v>84</v>
      </c>
      <c r="AX59" s="142">
        <v>41912</v>
      </c>
      <c r="AY59" s="139">
        <v>10</v>
      </c>
    </row>
    <row r="60" spans="1:51">
      <c r="A60" s="141"/>
      <c r="H60" s="138">
        <v>41912</v>
      </c>
      <c r="I60" s="139">
        <v>180</v>
      </c>
      <c r="J60" s="142">
        <v>41912</v>
      </c>
      <c r="K60" s="139">
        <v>14.875</v>
      </c>
      <c r="L60" s="142">
        <v>41912</v>
      </c>
      <c r="M60" s="139">
        <v>55</v>
      </c>
      <c r="N60" s="142">
        <v>41912</v>
      </c>
      <c r="O60" s="139">
        <v>14.5</v>
      </c>
      <c r="P60" s="139"/>
      <c r="Q60" s="139"/>
      <c r="R60" s="142">
        <v>41912</v>
      </c>
      <c r="S60" s="139">
        <v>108</v>
      </c>
      <c r="T60" s="142">
        <v>41912</v>
      </c>
      <c r="U60" s="139">
        <v>108</v>
      </c>
      <c r="V60" s="142">
        <v>41912</v>
      </c>
      <c r="W60" s="139">
        <v>108</v>
      </c>
      <c r="X60" s="142">
        <v>41912</v>
      </c>
      <c r="Y60" s="139">
        <v>108</v>
      </c>
      <c r="Z60" s="142">
        <v>41912</v>
      </c>
      <c r="AA60" s="139">
        <v>108</v>
      </c>
      <c r="AB60" s="138">
        <v>41912</v>
      </c>
      <c r="AC60" s="139">
        <v>180</v>
      </c>
      <c r="AD60" s="142">
        <v>41912</v>
      </c>
      <c r="AE60" s="139">
        <v>14.875</v>
      </c>
      <c r="AF60" s="142">
        <v>41912</v>
      </c>
      <c r="AG60" s="139">
        <v>55</v>
      </c>
      <c r="AH60" s="142">
        <v>41912</v>
      </c>
      <c r="AI60" s="139">
        <v>14.5</v>
      </c>
      <c r="AJ60" s="139"/>
      <c r="AK60" s="139"/>
      <c r="AL60" s="142">
        <v>41912</v>
      </c>
      <c r="AM60" s="139">
        <v>108</v>
      </c>
      <c r="AN60" s="142">
        <v>41912</v>
      </c>
      <c r="AO60" s="139">
        <v>220000</v>
      </c>
      <c r="AP60" s="142">
        <v>41912</v>
      </c>
      <c r="AQ60" s="139">
        <v>850</v>
      </c>
      <c r="AR60" s="142">
        <v>41912</v>
      </c>
      <c r="AS60" s="139">
        <v>140</v>
      </c>
      <c r="AT60" s="142">
        <v>41912</v>
      </c>
      <c r="AU60" s="139">
        <v>115</v>
      </c>
      <c r="AV60" s="142">
        <v>41912</v>
      </c>
      <c r="AW60" s="139">
        <v>84</v>
      </c>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5"/>
  <sheetViews>
    <sheetView workbookViewId="0">
      <selection activeCell="A16" sqref="A16:XFD17"/>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521</v>
      </c>
    </row>
    <row r="5" spans="1:18" s="120" customFormat="1" ht="126" customHeight="1">
      <c r="A5" s="150" t="s">
        <v>522</v>
      </c>
    </row>
    <row r="6" spans="1:18" s="120" customFormat="1" ht="15" thickBot="1">
      <c r="A6" s="119" t="s">
        <v>523</v>
      </c>
    </row>
    <row r="7" spans="1:18" s="120" customFormat="1" ht="101.25" customHeight="1">
      <c r="A7" s="150" t="s">
        <v>524</v>
      </c>
    </row>
    <row r="8" spans="1:18" s="120" customFormat="1" ht="15" thickBot="1">
      <c r="A8" s="119" t="s">
        <v>525</v>
      </c>
      <c r="B8" s="121"/>
    </row>
    <row r="9" spans="1:18" s="120" customFormat="1" ht="94.5">
      <c r="A9" s="150" t="s">
        <v>526</v>
      </c>
    </row>
    <row r="10" spans="1:18" ht="15" thickBot="1">
      <c r="A10" s="119" t="s">
        <v>527</v>
      </c>
    </row>
    <row r="11" spans="1:18" ht="176.25" customHeight="1">
      <c r="A11" s="150" t="s">
        <v>528</v>
      </c>
    </row>
    <row r="12" spans="1:18" ht="15" thickBot="1">
      <c r="A12" s="119" t="s">
        <v>529</v>
      </c>
    </row>
    <row r="13" spans="1:18" ht="82.5" customHeight="1">
      <c r="A13" s="150" t="s">
        <v>530</v>
      </c>
    </row>
    <row r="14" spans="1:18" ht="15" thickBot="1">
      <c r="A14" s="119" t="s">
        <v>531</v>
      </c>
    </row>
    <row r="15" spans="1:18" ht="110.25" customHeight="1">
      <c r="A15" s="150" t="s">
        <v>532</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130"/>
  <sheetViews>
    <sheetView topLeftCell="A109" workbookViewId="0">
      <selection activeCell="A130" sqref="A130:XFD130"/>
    </sheetView>
  </sheetViews>
  <sheetFormatPr defaultRowHeight="14.25"/>
  <cols>
    <col min="1" max="1" width="124.75" customWidth="1"/>
  </cols>
  <sheetData>
    <row r="4" spans="1:14" ht="15" thickBot="1"/>
    <row r="5" spans="1:14" s="122" customFormat="1" ht="14.25" customHeight="1">
      <c r="A5" s="128" t="s">
        <v>337</v>
      </c>
      <c r="B5" s="123"/>
      <c r="C5" s="123"/>
      <c r="D5" s="123"/>
      <c r="E5" s="123"/>
      <c r="F5" s="123"/>
      <c r="G5" s="123"/>
      <c r="H5" s="123"/>
      <c r="I5" s="123"/>
      <c r="J5" s="123"/>
      <c r="K5" s="123"/>
      <c r="L5" s="123"/>
      <c r="M5" s="123"/>
      <c r="N5" s="123"/>
    </row>
    <row r="6" spans="1:14" ht="15" thickBot="1">
      <c r="A6" s="119" t="s">
        <v>381</v>
      </c>
    </row>
    <row r="7" spans="1:14">
      <c r="A7" s="150" t="s">
        <v>387</v>
      </c>
    </row>
    <row r="8" spans="1:14" ht="15" thickBot="1">
      <c r="A8" s="119" t="s">
        <v>382</v>
      </c>
    </row>
    <row r="9" spans="1:14">
      <c r="A9" s="150" t="s">
        <v>402</v>
      </c>
    </row>
    <row r="10" spans="1:14" ht="15" thickBot="1">
      <c r="A10" s="119" t="s">
        <v>383</v>
      </c>
    </row>
    <row r="11" spans="1:14">
      <c r="A11" s="150" t="s">
        <v>388</v>
      </c>
    </row>
    <row r="12" spans="1:14" ht="15" thickBot="1">
      <c r="A12" s="119" t="s">
        <v>384</v>
      </c>
    </row>
    <row r="13" spans="1:14">
      <c r="A13" s="150" t="s">
        <v>385</v>
      </c>
    </row>
    <row r="14" spans="1:14" ht="15" thickBot="1">
      <c r="A14" s="119" t="s">
        <v>386</v>
      </c>
    </row>
    <row r="15" spans="1:14">
      <c r="A15" s="150" t="s">
        <v>398</v>
      </c>
    </row>
    <row r="16" spans="1:14" ht="15" thickBot="1">
      <c r="A16" s="119" t="s">
        <v>389</v>
      </c>
    </row>
    <row r="17" spans="1:1">
      <c r="A17" s="150" t="s">
        <v>397</v>
      </c>
    </row>
    <row r="18" spans="1:1">
      <c r="A18" s="156" t="s">
        <v>394</v>
      </c>
    </row>
    <row r="19" spans="1:1">
      <c r="A19" s="150" t="s">
        <v>396</v>
      </c>
    </row>
    <row r="20" spans="1:1" s="150" customFormat="1" thickBot="1">
      <c r="A20" s="119" t="s">
        <v>395</v>
      </c>
    </row>
    <row r="21" spans="1:1">
      <c r="A21" s="150" t="s">
        <v>399</v>
      </c>
    </row>
    <row r="22" spans="1:1" ht="15" thickBot="1">
      <c r="A22" s="119" t="s">
        <v>400</v>
      </c>
    </row>
    <row r="23" spans="1:1">
      <c r="A23" s="150" t="s">
        <v>401</v>
      </c>
    </row>
    <row r="24" spans="1:1" ht="15" thickBot="1">
      <c r="A24" s="119" t="s">
        <v>403</v>
      </c>
    </row>
    <row r="25" spans="1:1">
      <c r="A25" s="150" t="s">
        <v>404</v>
      </c>
    </row>
    <row r="26" spans="1:1" ht="15" thickBot="1">
      <c r="A26" s="119" t="s">
        <v>405</v>
      </c>
    </row>
    <row r="27" spans="1:1">
      <c r="A27" s="150" t="s">
        <v>406</v>
      </c>
    </row>
    <row r="28" spans="1:1">
      <c r="A28" s="156" t="s">
        <v>407</v>
      </c>
    </row>
    <row r="29" spans="1:1">
      <c r="A29" s="150" t="s">
        <v>408</v>
      </c>
    </row>
    <row r="30" spans="1:1">
      <c r="A30" s="156" t="s">
        <v>409</v>
      </c>
    </row>
    <row r="31" spans="1:1">
      <c r="A31" s="150" t="s">
        <v>410</v>
      </c>
    </row>
    <row r="32" spans="1:1">
      <c r="A32" s="156" t="s">
        <v>411</v>
      </c>
    </row>
    <row r="33" spans="1:1">
      <c r="A33" s="150" t="s">
        <v>412</v>
      </c>
    </row>
    <row r="34" spans="1:1">
      <c r="A34" s="156" t="s">
        <v>413</v>
      </c>
    </row>
    <row r="35" spans="1:1">
      <c r="A35" s="150" t="s">
        <v>414</v>
      </c>
    </row>
    <row r="36" spans="1:1">
      <c r="A36" s="156" t="s">
        <v>415</v>
      </c>
    </row>
    <row r="37" spans="1:1">
      <c r="A37" s="150" t="s">
        <v>416</v>
      </c>
    </row>
    <row r="38" spans="1:1">
      <c r="A38" s="156" t="s">
        <v>417</v>
      </c>
    </row>
    <row r="39" spans="1:1">
      <c r="A39" s="150" t="s">
        <v>418</v>
      </c>
    </row>
    <row r="40" spans="1:1">
      <c r="A40" s="156" t="s">
        <v>419</v>
      </c>
    </row>
    <row r="41" spans="1:1">
      <c r="A41" s="150" t="s">
        <v>420</v>
      </c>
    </row>
    <row r="42" spans="1:1">
      <c r="A42" s="156" t="s">
        <v>421</v>
      </c>
    </row>
    <row r="43" spans="1:1">
      <c r="A43" s="150" t="s">
        <v>422</v>
      </c>
    </row>
    <row r="44" spans="1:1">
      <c r="A44" s="156" t="s">
        <v>423</v>
      </c>
    </row>
    <row r="45" spans="1:1">
      <c r="A45" s="150" t="s">
        <v>424</v>
      </c>
    </row>
    <row r="46" spans="1:1">
      <c r="A46" s="156" t="s">
        <v>425</v>
      </c>
    </row>
    <row r="47" spans="1:1">
      <c r="A47" s="150" t="s">
        <v>426</v>
      </c>
    </row>
    <row r="48" spans="1:1">
      <c r="A48" s="156" t="s">
        <v>427</v>
      </c>
    </row>
    <row r="49" spans="1:1">
      <c r="A49" s="150" t="s">
        <v>428</v>
      </c>
    </row>
    <row r="50" spans="1:1">
      <c r="A50" s="156" t="s">
        <v>429</v>
      </c>
    </row>
    <row r="51" spans="1:1">
      <c r="A51" s="150" t="s">
        <v>430</v>
      </c>
    </row>
    <row r="52" spans="1:1">
      <c r="A52" s="156" t="s">
        <v>431</v>
      </c>
    </row>
    <row r="53" spans="1:1">
      <c r="A53" s="150" t="s">
        <v>432</v>
      </c>
    </row>
    <row r="54" spans="1:1">
      <c r="A54" s="156" t="s">
        <v>433</v>
      </c>
    </row>
    <row r="55" spans="1:1">
      <c r="A55" s="150" t="s">
        <v>434</v>
      </c>
    </row>
    <row r="56" spans="1:1">
      <c r="A56" s="156" t="s">
        <v>441</v>
      </c>
    </row>
    <row r="57" spans="1:1">
      <c r="A57" s="150" t="s">
        <v>442</v>
      </c>
    </row>
    <row r="58" spans="1:1">
      <c r="A58" s="156" t="s">
        <v>443</v>
      </c>
    </row>
    <row r="59" spans="1:1">
      <c r="A59" s="150" t="s">
        <v>444</v>
      </c>
    </row>
    <row r="60" spans="1:1">
      <c r="A60" s="156" t="s">
        <v>445</v>
      </c>
    </row>
    <row r="61" spans="1:1">
      <c r="A61" s="150" t="s">
        <v>446</v>
      </c>
    </row>
    <row r="62" spans="1:1">
      <c r="A62" s="156" t="s">
        <v>447</v>
      </c>
    </row>
    <row r="63" spans="1:1">
      <c r="A63" s="150" t="s">
        <v>449</v>
      </c>
    </row>
    <row r="64" spans="1:1">
      <c r="A64" s="156" t="s">
        <v>448</v>
      </c>
    </row>
    <row r="65" spans="1:1">
      <c r="A65" s="150" t="s">
        <v>450</v>
      </c>
    </row>
    <row r="66" spans="1:1">
      <c r="A66" s="156" t="s">
        <v>451</v>
      </c>
    </row>
    <row r="67" spans="1:1">
      <c r="A67" s="150" t="s">
        <v>452</v>
      </c>
    </row>
    <row r="68" spans="1:1">
      <c r="A68" s="156" t="s">
        <v>453</v>
      </c>
    </row>
    <row r="69" spans="1:1">
      <c r="A69" s="150" t="s">
        <v>454</v>
      </c>
    </row>
    <row r="70" spans="1:1">
      <c r="A70" s="156" t="s">
        <v>455</v>
      </c>
    </row>
    <row r="71" spans="1:1">
      <c r="A71" s="150" t="s">
        <v>456</v>
      </c>
    </row>
    <row r="72" spans="1:1">
      <c r="A72" s="156" t="s">
        <v>457</v>
      </c>
    </row>
    <row r="73" spans="1:1">
      <c r="A73" s="150" t="s">
        <v>458</v>
      </c>
    </row>
    <row r="74" spans="1:1">
      <c r="A74" s="156" t="s">
        <v>459</v>
      </c>
    </row>
    <row r="75" spans="1:1">
      <c r="A75" s="150" t="s">
        <v>460</v>
      </c>
    </row>
    <row r="76" spans="1:1">
      <c r="A76" s="156" t="s">
        <v>461</v>
      </c>
    </row>
    <row r="77" spans="1:1">
      <c r="A77" s="150" t="s">
        <v>462</v>
      </c>
    </row>
    <row r="78" spans="1:1">
      <c r="A78" s="156" t="s">
        <v>463</v>
      </c>
    </row>
    <row r="79" spans="1:1">
      <c r="A79" s="150" t="s">
        <v>464</v>
      </c>
    </row>
    <row r="80" spans="1:1">
      <c r="A80" s="156" t="s">
        <v>465</v>
      </c>
    </row>
    <row r="81" spans="1:1">
      <c r="A81" s="150" t="s">
        <v>466</v>
      </c>
    </row>
    <row r="82" spans="1:1">
      <c r="A82" s="156" t="s">
        <v>467</v>
      </c>
    </row>
    <row r="83" spans="1:1">
      <c r="A83" s="150" t="s">
        <v>468</v>
      </c>
    </row>
    <row r="84" spans="1:1">
      <c r="A84" s="156" t="s">
        <v>469</v>
      </c>
    </row>
    <row r="85" spans="1:1">
      <c r="A85" s="150" t="s">
        <v>470</v>
      </c>
    </row>
    <row r="86" spans="1:1">
      <c r="A86" s="156" t="s">
        <v>471</v>
      </c>
    </row>
    <row r="87" spans="1:1">
      <c r="A87" s="150" t="s">
        <v>472</v>
      </c>
    </row>
    <row r="88" spans="1:1">
      <c r="A88" s="156" t="s">
        <v>473</v>
      </c>
    </row>
    <row r="89" spans="1:1">
      <c r="A89" s="150" t="s">
        <v>474</v>
      </c>
    </row>
    <row r="90" spans="1:1">
      <c r="A90" s="156" t="s">
        <v>475</v>
      </c>
    </row>
    <row r="91" spans="1:1">
      <c r="A91" s="150" t="s">
        <v>476</v>
      </c>
    </row>
    <row r="92" spans="1:1">
      <c r="A92" s="156" t="s">
        <v>477</v>
      </c>
    </row>
    <row r="93" spans="1:1">
      <c r="A93" s="150" t="s">
        <v>478</v>
      </c>
    </row>
    <row r="94" spans="1:1">
      <c r="A94" s="156" t="s">
        <v>485</v>
      </c>
    </row>
    <row r="95" spans="1:1">
      <c r="A95" s="150" t="s">
        <v>486</v>
      </c>
    </row>
    <row r="96" spans="1:1">
      <c r="A96" s="156" t="s">
        <v>487</v>
      </c>
    </row>
    <row r="97" spans="1:1">
      <c r="A97" s="150" t="s">
        <v>488</v>
      </c>
    </row>
    <row r="98" spans="1:1">
      <c r="A98" s="156" t="s">
        <v>489</v>
      </c>
    </row>
    <row r="99" spans="1:1">
      <c r="A99" s="150" t="s">
        <v>490</v>
      </c>
    </row>
    <row r="100" spans="1:1">
      <c r="A100" s="156" t="s">
        <v>491</v>
      </c>
    </row>
    <row r="101" spans="1:1">
      <c r="A101" s="150" t="s">
        <v>492</v>
      </c>
    </row>
    <row r="102" spans="1:1">
      <c r="A102" s="156" t="s">
        <v>493</v>
      </c>
    </row>
    <row r="103" spans="1:1">
      <c r="A103" s="150" t="s">
        <v>494</v>
      </c>
    </row>
    <row r="104" spans="1:1">
      <c r="A104" s="156" t="s">
        <v>495</v>
      </c>
    </row>
    <row r="105" spans="1:1">
      <c r="A105" s="150" t="s">
        <v>496</v>
      </c>
    </row>
    <row r="106" spans="1:1">
      <c r="A106" s="156" t="s">
        <v>497</v>
      </c>
    </row>
    <row r="107" spans="1:1">
      <c r="A107" s="150" t="s">
        <v>498</v>
      </c>
    </row>
    <row r="108" spans="1:1">
      <c r="A108" s="156" t="s">
        <v>499</v>
      </c>
    </row>
    <row r="109" spans="1:1">
      <c r="A109" s="150" t="s">
        <v>500</v>
      </c>
    </row>
    <row r="110" spans="1:1">
      <c r="A110" s="156" t="s">
        <v>501</v>
      </c>
    </row>
    <row r="111" spans="1:1">
      <c r="A111" s="150" t="s">
        <v>502</v>
      </c>
    </row>
    <row r="112" spans="1:1">
      <c r="A112" s="156" t="s">
        <v>503</v>
      </c>
    </row>
    <row r="113" spans="1:1">
      <c r="A113" s="150" t="s">
        <v>504</v>
      </c>
    </row>
    <row r="114" spans="1:1">
      <c r="A114" s="156" t="s">
        <v>505</v>
      </c>
    </row>
    <row r="115" spans="1:1">
      <c r="A115" s="150" t="s">
        <v>506</v>
      </c>
    </row>
    <row r="116" spans="1:1">
      <c r="A116" s="156" t="s">
        <v>507</v>
      </c>
    </row>
    <row r="117" spans="1:1">
      <c r="A117" s="150" t="s">
        <v>508</v>
      </c>
    </row>
    <row r="118" spans="1:1">
      <c r="A118" s="156" t="s">
        <v>509</v>
      </c>
    </row>
    <row r="119" spans="1:1">
      <c r="A119" s="150" t="s">
        <v>510</v>
      </c>
    </row>
    <row r="120" spans="1:1">
      <c r="A120" s="156" t="s">
        <v>511</v>
      </c>
    </row>
    <row r="121" spans="1:1">
      <c r="A121" s="150" t="s">
        <v>512</v>
      </c>
    </row>
    <row r="122" spans="1:1">
      <c r="A122" s="156" t="s">
        <v>513</v>
      </c>
    </row>
    <row r="123" spans="1:1">
      <c r="A123" s="150" t="s">
        <v>514</v>
      </c>
    </row>
    <row r="124" spans="1:1">
      <c r="A124" s="156" t="s">
        <v>515</v>
      </c>
    </row>
    <row r="125" spans="1:1">
      <c r="A125" s="150" t="s">
        <v>516</v>
      </c>
    </row>
    <row r="126" spans="1:1">
      <c r="A126" s="156" t="s">
        <v>517</v>
      </c>
    </row>
    <row r="127" spans="1:1">
      <c r="A127" s="150" t="s">
        <v>518</v>
      </c>
    </row>
    <row r="128" spans="1:1">
      <c r="A128" s="156" t="s">
        <v>519</v>
      </c>
    </row>
    <row r="129" spans="1:1">
      <c r="A129" s="150" t="s">
        <v>520</v>
      </c>
    </row>
    <row r="130" spans="1:1">
      <c r="A130" s="150" t="s">
        <v>372</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2014-10-27T12:38:38Z</dcterms:modified>
</cp:coreProperties>
</file>